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 vaccinal" sheetId="1" r:id="rId4"/>
    <sheet state="visible" name="df" sheetId="2" r:id="rId5"/>
    <sheet state="visible" name="Pivot Table 1" sheetId="3" r:id="rId6"/>
    <sheet state="visible" name="Profil de la région" sheetId="4" r:id="rId7"/>
    <sheet state="visible" name="Logistics Costs" sheetId="5" r:id="rId8"/>
    <sheet state="visible" name="Approvisionnement en vaccins" sheetId="6" r:id="rId9"/>
    <sheet state="visible" name="Vaccine Supply" sheetId="7" r:id="rId10"/>
    <sheet state="visible" name="DVDMT" sheetId="8" r:id="rId11"/>
    <sheet state="visible" name="Uti2" sheetId="9" r:id="rId12"/>
    <sheet state="visible" name="Vehicle Storage and Costs" sheetId="10" r:id="rId13"/>
    <sheet state="visible" name="Access" sheetId="11" r:id="rId14"/>
  </sheets>
  <definedNames>
    <definedName hidden="1" localSheetId="1" name="_xlnm._FilterDatabase">df!$A$1:$T$171</definedName>
  </definedNames>
  <calcPr/>
  <pivotCaches>
    <pivotCache cacheId="0" r:id="rId15"/>
  </pivotCaches>
  <extLst>
    <ext uri="GoogleSheetsCustomDataVersion1">
      <go:sheetsCustomData xmlns:go="http://customooxmlschemas.google.com/" r:id="rId16" roundtripDataSignature="AMtx7mgclXOWJEDnXvpxzwVvidvW2FhcQQ=="/>
    </ext>
  </extLst>
</workbook>
</file>

<file path=xl/sharedStrings.xml><?xml version="1.0" encoding="utf-8"?>
<sst xmlns="http://schemas.openxmlformats.org/spreadsheetml/2006/main" count="2962" uniqueCount="225">
  <si>
    <t>Dimension de l'emballage principal</t>
  </si>
  <si>
    <t>Dimension de l'emballage secondaire</t>
  </si>
  <si>
    <t>Vaccine types</t>
  </si>
  <si>
    <t>Manufacter</t>
  </si>
  <si>
    <t>Number of doses per vial</t>
  </si>
  <si>
    <t>Number of vials per package</t>
  </si>
  <si>
    <t>Target Population</t>
  </si>
  <si>
    <t>H</t>
  </si>
  <si>
    <t>L</t>
  </si>
  <si>
    <t>O</t>
  </si>
  <si>
    <t xml:space="preserve"> BCG</t>
  </si>
  <si>
    <t>Serum Institute of India</t>
  </si>
  <si>
    <t>VPOb</t>
  </si>
  <si>
    <t>VPI</t>
  </si>
  <si>
    <t>Shantha Biotechnics</t>
  </si>
  <si>
    <t>ROUGEOLE</t>
  </si>
  <si>
    <t>MEN-A</t>
  </si>
  <si>
    <t>PCV</t>
  </si>
  <si>
    <t>PFIZER</t>
  </si>
  <si>
    <t>PENTA</t>
  </si>
  <si>
    <t>BIOTECHNICAL</t>
  </si>
  <si>
    <t>ROTA</t>
  </si>
  <si>
    <t>TD</t>
  </si>
  <si>
    <t>FJ</t>
  </si>
  <si>
    <t>Chumacov</t>
  </si>
  <si>
    <t>Level</t>
  </si>
  <si>
    <t>Site</t>
  </si>
  <si>
    <t>Total Population</t>
  </si>
  <si>
    <t>Vaccine</t>
  </si>
  <si>
    <t>Schedule</t>
  </si>
  <si>
    <t>Target</t>
  </si>
  <si>
    <t>Coverage</t>
  </si>
  <si>
    <t>Vaccine Presentation</t>
  </si>
  <si>
    <t>Wastage Rate</t>
  </si>
  <si>
    <t>Wastage Factor</t>
  </si>
  <si>
    <t>Supply Interval</t>
  </si>
  <si>
    <t>Packed Vaccine Volume per Dose cm3</t>
  </si>
  <si>
    <t>Forecast</t>
  </si>
  <si>
    <t>Annual Doses</t>
  </si>
  <si>
    <t>Number of Doses per Supply Interval</t>
  </si>
  <si>
    <t>Vaccine storage volume, vaccine (L)</t>
  </si>
  <si>
    <t>Volume Safety Stock 25%</t>
  </si>
  <si>
    <t>Annual Volume (L)</t>
  </si>
  <si>
    <t>Product Volume Each Replenishment Period</t>
  </si>
  <si>
    <t>SDP</t>
  </si>
  <si>
    <t>BAH</t>
  </si>
  <si>
    <t>BCG</t>
  </si>
  <si>
    <t>BALLA</t>
  </si>
  <si>
    <t>BONA</t>
  </si>
  <si>
    <t>BOSSORA</t>
  </si>
  <si>
    <t>DOROSSIA</t>
  </si>
  <si>
    <t>FINA</t>
  </si>
  <si>
    <t>KADOMBA</t>
  </si>
  <si>
    <t>KOFILA</t>
  </si>
  <si>
    <t>KOROMA</t>
  </si>
  <si>
    <t>KOUEKOUESSO</t>
  </si>
  <si>
    <t>LENA</t>
  </si>
  <si>
    <t>DS</t>
  </si>
  <si>
    <t>Lena DS</t>
  </si>
  <si>
    <t>SALA</t>
  </si>
  <si>
    <t>SATIRI</t>
  </si>
  <si>
    <t>SISSA</t>
  </si>
  <si>
    <t>TIARAKO</t>
  </si>
  <si>
    <t>WEROU</t>
  </si>
  <si>
    <t>l</t>
  </si>
  <si>
    <t>w</t>
  </si>
  <si>
    <t>h</t>
  </si>
  <si>
    <t>total doses in sec carton</t>
  </si>
  <si>
    <t>pvvpd</t>
  </si>
  <si>
    <t>Annual doses</t>
  </si>
  <si>
    <t>SUM of Annual Volume (L)</t>
  </si>
  <si>
    <t>SUM of Annual Doses</t>
  </si>
  <si>
    <t>Administration Level</t>
  </si>
  <si>
    <t>District</t>
  </si>
  <si>
    <t>Supply Frequency</t>
  </si>
  <si>
    <t>Supply Store</t>
  </si>
  <si>
    <t>Distance (KM) - One Way</t>
  </si>
  <si>
    <t>Mode of Transportation</t>
  </si>
  <si>
    <t>Mode of Delivery</t>
  </si>
  <si>
    <t>Regional</t>
  </si>
  <si>
    <t>Hauts Bassins (Bobo)</t>
  </si>
  <si>
    <t>Three Monthly</t>
  </si>
  <si>
    <t>Magasin national,Ouagadougou</t>
  </si>
  <si>
    <t>Refrigerated Car</t>
  </si>
  <si>
    <t>Other</t>
  </si>
  <si>
    <t>Two Monthly</t>
  </si>
  <si>
    <t>Depot PEV régional Bobo-Dioulasso</t>
  </si>
  <si>
    <t>Service Delivery Point</t>
  </si>
  <si>
    <t>Monthly</t>
  </si>
  <si>
    <t>Dépot PEV district</t>
  </si>
  <si>
    <t>Motorbike</t>
  </si>
  <si>
    <t>Replenishment Frequency</t>
  </si>
  <si>
    <t>Supply Store Administration Level</t>
  </si>
  <si>
    <t>Destination</t>
  </si>
  <si>
    <t>Vehicle Fuel Consumption per KM (KM per Liter)</t>
  </si>
  <si>
    <t>Fuel Cost per Liter (USD)</t>
  </si>
  <si>
    <t>Fuel Cost Per KM</t>
  </si>
  <si>
    <t>Average Monthly Maintenance Cost (USD)</t>
  </si>
  <si>
    <t>Distance (KM)</t>
  </si>
  <si>
    <t>Total Annual Cost Per KM</t>
  </si>
  <si>
    <t>Annual Maintenance Cost</t>
  </si>
  <si>
    <t>Staff</t>
  </si>
  <si>
    <t>Per Diem Rate</t>
  </si>
  <si>
    <t>Annual Per Diem</t>
  </si>
  <si>
    <t>Annual Transportation Cost</t>
  </si>
  <si>
    <t>Transport CPD</t>
  </si>
  <si>
    <t>LD</t>
  </si>
  <si>
    <t>LENA DS</t>
  </si>
  <si>
    <t>R</t>
  </si>
  <si>
    <t>Haut Bassin Regional Store</t>
  </si>
  <si>
    <t>SP</t>
  </si>
  <si>
    <t>Stratégies d'immunisation</t>
  </si>
  <si>
    <t>VACCINS IR NOMBRE DE DOSES REÇUES</t>
  </si>
  <si>
    <t>GASPILLAGE DE FLACON FERMÉ PAR CHANGEMENT DE VVM (DOSES) DANS LE TRANSPORT</t>
  </si>
  <si>
    <t>PERTE DE FLACON FERMÉ PAR CONGÉLATION DANS LE TRANSPORT (DOSES)</t>
  </si>
  <si>
    <t>Région/District</t>
  </si>
  <si>
    <t>Quartier/ Centre Santé</t>
  </si>
  <si>
    <t>Mois (2021)</t>
  </si>
  <si>
    <t>Nombre de séances de vaccination (fixe)</t>
  </si>
  <si>
    <t>Nombre de séances de vaccination (outreach)</t>
  </si>
  <si>
    <t>Nombre de séances de vaccination (mobile)</t>
  </si>
  <si>
    <t>HEP-B</t>
  </si>
  <si>
    <t>VPO</t>
  </si>
  <si>
    <t>PENTE</t>
  </si>
  <si>
    <t>ROTATION</t>
  </si>
  <si>
    <t>VPH</t>
  </si>
  <si>
    <t>ADS_0.05ml</t>
  </si>
  <si>
    <t>ADS_0.5ml</t>
  </si>
  <si>
    <t>SERINGUES 2ml</t>
  </si>
  <si>
    <t>SERINGUES 5ml</t>
  </si>
  <si>
    <t>Boîtes de sécurité</t>
  </si>
  <si>
    <t>HBS/LENA</t>
  </si>
  <si>
    <t>Region</t>
  </si>
  <si>
    <t>Districts</t>
  </si>
  <si>
    <t>Months (2021)</t>
  </si>
  <si>
    <t>No. of vaccination sessions (fixed)</t>
  </si>
  <si>
    <t>No. of vaccination sessions (outreach)</t>
  </si>
  <si>
    <t>No. of vaccination sessions (mobile)</t>
  </si>
  <si>
    <t>OPV</t>
  </si>
  <si>
    <t>IPV</t>
  </si>
  <si>
    <t>MEASLES</t>
  </si>
  <si>
    <t>YF</t>
  </si>
  <si>
    <t>HPV</t>
  </si>
  <si>
    <t>2ml SYRINGES</t>
  </si>
  <si>
    <t>5ml SYRINGES</t>
  </si>
  <si>
    <t>Safety boxes</t>
  </si>
  <si>
    <t>Health Center</t>
  </si>
  <si>
    <t>Monthly reports</t>
  </si>
  <si>
    <t>No. of vaccination sessions__fixed</t>
  </si>
  <si>
    <t>No. of vaccination sessions__outreach</t>
  </si>
  <si>
    <t>No. of vaccination sessions__mobile</t>
  </si>
  <si>
    <t>MV</t>
  </si>
  <si>
    <t>BCG_Unopened vial wastage_VVM status</t>
  </si>
  <si>
    <t>OPV_Unopened vial wastage_VVM status</t>
  </si>
  <si>
    <t>IPV_Unopened vial wastage_VVM status</t>
  </si>
  <si>
    <t>PENTA_Unopened vial wastage_VVM status</t>
  </si>
  <si>
    <t>PCV_Unopened vial wastage_VVM status</t>
  </si>
  <si>
    <t>ROTA_Unopened vial wastage_VVM status</t>
  </si>
  <si>
    <t>MV_Unopened vial wastage_VVM status</t>
  </si>
  <si>
    <t>YF_Unopened vial wastage_VVM status</t>
  </si>
  <si>
    <t>MEN-A_Unopened vial wastage_VVM status</t>
  </si>
  <si>
    <t>TD_Unopened vial wastage_VVM status</t>
  </si>
  <si>
    <t>BCG_Unopened vial wastage_Freezing</t>
  </si>
  <si>
    <t>OPV_Unopened vial wastage_Freezing</t>
  </si>
  <si>
    <t>IPV_Unopened vial wastage_Freezing</t>
  </si>
  <si>
    <t>PENTA_Unopened vial wastage_Freezing</t>
  </si>
  <si>
    <t>PCV_Unopened vial wastage_Freezing</t>
  </si>
  <si>
    <t>ROTA_Unopened vial wastage_Freezing</t>
  </si>
  <si>
    <t>MV_Unopened vial wastage_Freezing</t>
  </si>
  <si>
    <t>YF_Unopened vial wastage_Freezing</t>
  </si>
  <si>
    <t>MEN-A_Unopened vial wastage_Freezing</t>
  </si>
  <si>
    <t>TD_Unopened vial wastage_Freezing</t>
  </si>
  <si>
    <t>Haut Bassin</t>
  </si>
  <si>
    <t>Lena</t>
  </si>
  <si>
    <t>Country</t>
  </si>
  <si>
    <t>TOTAL DOSES</t>
  </si>
  <si>
    <t>BCG Vol</t>
  </si>
  <si>
    <t>BCG Dil Vol</t>
  </si>
  <si>
    <t>VPO Vol</t>
  </si>
  <si>
    <t>VPI Vol</t>
  </si>
  <si>
    <t>Penta Vol</t>
  </si>
  <si>
    <t>Pneumo Vol</t>
  </si>
  <si>
    <t>Rota Vol</t>
  </si>
  <si>
    <t>VAR Vol</t>
  </si>
  <si>
    <t>VAR Dil Vol</t>
  </si>
  <si>
    <t>VAA Vol</t>
  </si>
  <si>
    <t>VAA Dil Vol</t>
  </si>
  <si>
    <t>MenA Vol</t>
  </si>
  <si>
    <t>Td Vol</t>
  </si>
  <si>
    <t>Total Volume (L)</t>
  </si>
  <si>
    <t>Utilization</t>
  </si>
  <si>
    <t>Burkina Faso</t>
  </si>
  <si>
    <t>VEHICLE INFORMATION</t>
  </si>
  <si>
    <t>INTERNAL STORAGE</t>
  </si>
  <si>
    <t>COST OF TRANSPORTING VACCINES</t>
  </si>
  <si>
    <t>Vehicle Type</t>
  </si>
  <si>
    <t>Brand</t>
  </si>
  <si>
    <t>Year of Manufacture</t>
  </si>
  <si>
    <t>Length cm</t>
  </si>
  <si>
    <t>Width cm</t>
  </si>
  <si>
    <t>Height cm</t>
  </si>
  <si>
    <t>Number of Cold Boxes it can contain</t>
  </si>
  <si>
    <t>Storage Capacity per Cold Box (Liters)</t>
  </si>
  <si>
    <t>Type of Maintenance</t>
  </si>
  <si>
    <t>Number of staff per delivery</t>
  </si>
  <si>
    <t>Per Diem Rate per Staff per Delivery</t>
  </si>
  <si>
    <t>Car</t>
  </si>
  <si>
    <t>Toyota Hilux</t>
  </si>
  <si>
    <t>Entretien de routine et petites réparations</t>
  </si>
  <si>
    <t>Yamaha YBR</t>
  </si>
  <si>
    <t>List locations in the region/district where the Vaccine Landcruiser will be used that are hard to reach, high number of zero dose or unimmunized children etc</t>
  </si>
  <si>
    <r>
      <rPr>
        <rFont val="Arial"/>
        <b val="0"/>
        <color theme="1"/>
        <sz val="11.0"/>
      </rPr>
      <t>GPS (</t>
    </r>
    <r>
      <rPr>
        <rFont val="Arial"/>
        <b val="0"/>
        <i/>
        <color theme="1"/>
        <sz val="11.0"/>
      </rPr>
      <t>if available)</t>
    </r>
  </si>
  <si>
    <t>Location Name</t>
  </si>
  <si>
    <t>Access Information</t>
  </si>
  <si>
    <t>Lat.</t>
  </si>
  <si>
    <t>Long.</t>
  </si>
  <si>
    <t>DS LENA</t>
  </si>
  <si>
    <t>Sakouema</t>
  </si>
  <si>
    <t>Hard to Reach</t>
  </si>
  <si>
    <t>Camp Peulh</t>
  </si>
  <si>
    <t>Camp Bozo</t>
  </si>
  <si>
    <t>Pékrou</t>
  </si>
  <si>
    <t>Molokadoum</t>
  </si>
  <si>
    <t>Wassala, Katana</t>
  </si>
  <si>
    <t>Tami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</si>
</sst>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mmm\-d"/>
    <numFmt numFmtId="167" formatCode="mmmm\-d"/>
  </numFmts>
  <fonts count="16">
    <font>
      <sz val="11.0"/>
      <color theme="1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/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1.0"/>
      <color rgb="FFFFFFFF"/>
      <name val="Arial"/>
    </font>
    <font>
      <sz val="11.0"/>
      <color rgb="FF0A0101"/>
      <name val="Calibri"/>
    </font>
    <font>
      <sz val="11.0"/>
      <color rgb="FF1155CC"/>
      <name val="Inconsolata"/>
    </font>
    <font>
      <i/>
      <sz val="11.0"/>
      <color theme="1"/>
      <name val="Arial"/>
    </font>
    <font>
      <b/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/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1" numFmtId="0" xfId="0" applyBorder="1" applyFont="1"/>
    <xf borderId="6" fillId="2" fontId="1" numFmtId="0" xfId="0" applyBorder="1" applyFont="1"/>
    <xf borderId="1" fillId="2" fontId="5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6" numFmtId="0" xfId="0" applyBorder="1" applyFont="1"/>
    <xf borderId="1" fillId="2" fontId="1" numFmtId="0" xfId="0" applyAlignment="1" applyBorder="1" applyFont="1">
      <alignment horizontal="center" vertical="center"/>
    </xf>
    <xf borderId="1" fillId="2" fontId="1" numFmtId="10" xfId="0" applyAlignment="1" applyBorder="1" applyFont="1" applyNumberForma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5" fillId="2" fontId="7" numFmtId="164" xfId="0" applyBorder="1" applyFont="1" applyNumberFormat="1"/>
    <xf borderId="6" fillId="2" fontId="7" numFmtId="0" xfId="0" applyBorder="1" applyFont="1"/>
    <xf borderId="6" fillId="2" fontId="7" numFmtId="164" xfId="0" applyBorder="1" applyFont="1" applyNumberFormat="1"/>
    <xf quotePrefix="1" borderId="1" fillId="2" fontId="1" numFmtId="0" xfId="0" applyBorder="1" applyFont="1"/>
    <xf borderId="1" fillId="2" fontId="1" numFmtId="2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6" fillId="2" fontId="1" numFmtId="164" xfId="0" applyBorder="1" applyFont="1" applyNumberFormat="1"/>
    <xf borderId="7" fillId="2" fontId="1" numFmtId="0" xfId="0" applyBorder="1" applyFont="1"/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4" xfId="0" applyAlignment="1" applyFont="1" applyNumberFormat="1">
      <alignment shrinkToFit="0" vertical="bottom" wrapText="1"/>
    </xf>
    <xf borderId="0" fillId="0" fontId="8" numFmtId="164" xfId="0" applyAlignment="1" applyFont="1" applyNumberForma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/>
    </xf>
    <xf borderId="6" fillId="0" fontId="9" numFmtId="0" xfId="0" applyBorder="1" applyFont="1"/>
    <xf borderId="6" fillId="0" fontId="10" numFmtId="0" xfId="0" applyAlignment="1" applyBorder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0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vertical="bottom"/>
    </xf>
    <xf borderId="0" fillId="0" fontId="10" numFmtId="3" xfId="0" applyAlignment="1" applyFont="1" applyNumberFormat="1">
      <alignment horizontal="right" readingOrder="0" vertical="bottom"/>
    </xf>
    <xf borderId="0" fillId="0" fontId="10" numFmtId="164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readingOrder="0" vertical="bottom"/>
    </xf>
    <xf quotePrefix="1" borderId="6" fillId="2" fontId="1" numFmtId="0" xfId="0" applyBorder="1" applyFont="1"/>
    <xf borderId="0" fillId="0" fontId="10" numFmtId="4" xfId="0" applyAlignment="1" applyFont="1" applyNumberFormat="1">
      <alignment horizontal="right" vertical="bottom"/>
    </xf>
    <xf borderId="6" fillId="0" fontId="9" numFmtId="0" xfId="0" applyAlignment="1" applyBorder="1" applyFont="1">
      <alignment readingOrder="0"/>
    </xf>
    <xf borderId="0" fillId="2" fontId="1" numFmtId="0" xfId="0" applyFont="1"/>
    <xf borderId="0" fillId="0" fontId="9" numFmtId="0" xfId="0" applyFont="1"/>
    <xf borderId="6" fillId="0" fontId="10" numFmtId="0" xfId="0" applyAlignment="1" applyBorder="1" applyFont="1">
      <alignment readingOrder="0" vertical="bottom"/>
    </xf>
    <xf borderId="6" fillId="2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6" fillId="3" fontId="1" numFmtId="0" xfId="0" applyAlignment="1" applyBorder="1" applyFill="1" applyFont="1">
      <alignment vertical="bottom"/>
    </xf>
    <xf borderId="0" fillId="0" fontId="1" numFmtId="4" xfId="0" applyAlignment="1" applyFont="1" applyNumberFormat="1">
      <alignment horizontal="right" vertical="bottom"/>
    </xf>
    <xf borderId="8" fillId="3" fontId="1" numFmtId="0" xfId="0" applyAlignment="1" applyBorder="1" applyFont="1">
      <alignment vertical="bottom"/>
    </xf>
    <xf quotePrefix="1" borderId="8" fillId="3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0" fillId="0" fontId="9" numFmtId="164" xfId="0" applyFont="1" applyNumberFormat="1"/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1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shrinkToFit="0" vertical="center" wrapText="1"/>
    </xf>
    <xf borderId="1" fillId="2" fontId="1" numFmtId="3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horizontal="center" vertical="top"/>
    </xf>
    <xf borderId="9" fillId="2" fontId="1" numFmtId="0" xfId="0" applyAlignment="1" applyBorder="1" applyFont="1">
      <alignment horizontal="center" vertical="center"/>
    </xf>
    <xf borderId="9" fillId="2" fontId="1" numFmtId="0" xfId="0" applyBorder="1" applyFont="1"/>
    <xf borderId="1" fillId="2" fontId="7" numFmtId="0" xfId="0" applyBorder="1" applyFont="1"/>
    <xf borderId="1" fillId="2" fontId="1" numFmtId="0" xfId="0" applyAlignment="1" applyBorder="1" applyFont="1">
      <alignment horizontal="right" vertical="top"/>
    </xf>
    <xf borderId="10" fillId="2" fontId="1" numFmtId="0" xfId="0" applyAlignment="1" applyBorder="1" applyFont="1">
      <alignment vertical="top"/>
    </xf>
    <xf borderId="10" fillId="2" fontId="7" numFmtId="0" xfId="0" applyBorder="1" applyFont="1"/>
    <xf borderId="10" fillId="2" fontId="1" numFmtId="0" xfId="0" applyAlignment="1" applyBorder="1" applyFont="1">
      <alignment horizontal="right" vertical="top"/>
    </xf>
    <xf borderId="10" fillId="2" fontId="1" numFmtId="0" xfId="0" applyBorder="1" applyFont="1"/>
    <xf borderId="0" fillId="4" fontId="5" numFmtId="0" xfId="0" applyAlignment="1" applyFill="1" applyFont="1">
      <alignment shrinkToFit="0" vertical="bottom" wrapText="1"/>
    </xf>
    <xf borderId="0" fillId="4" fontId="5" numFmtId="4" xfId="0" applyAlignment="1" applyFont="1" applyNumberForma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4" fontId="11" numFmtId="0" xfId="0" applyAlignment="1" applyFont="1">
      <alignment shrinkToFit="0" vertical="bottom" wrapText="1"/>
    </xf>
    <xf borderId="0" fillId="4" fontId="5" numFmtId="164" xfId="0" applyAlignment="1" applyFont="1" applyNumberFormat="1">
      <alignment shrinkToFit="0" vertical="bottom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right" readingOrder="0" vertical="center"/>
    </xf>
    <xf borderId="0" fillId="2" fontId="12" numFmtId="3" xfId="0" applyAlignment="1" applyFont="1" applyNumberFormat="1">
      <alignment horizontal="right" vertical="center"/>
    </xf>
    <xf borderId="0" fillId="2" fontId="1" numFmtId="2" xfId="0" applyAlignment="1" applyFont="1" applyNumberFormat="1">
      <alignment horizontal="right"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shrinkToFit="0" vertical="center" wrapText="1"/>
    </xf>
    <xf borderId="0" fillId="2" fontId="9" numFmtId="4" xfId="0" applyAlignment="1" applyFont="1" applyNumberFormat="1">
      <alignment vertical="center"/>
    </xf>
    <xf borderId="0" fillId="2" fontId="7" numFmtId="4" xfId="0" applyAlignment="1" applyFont="1" applyNumberFormat="1">
      <alignment vertical="center"/>
    </xf>
    <xf borderId="0" fillId="2" fontId="1" numFmtId="4" xfId="0" applyAlignment="1" applyFont="1" applyNumberFormat="1">
      <alignment horizontal="right" vertical="center"/>
    </xf>
    <xf borderId="0" fillId="2" fontId="7" numFmtId="4" xfId="0" applyAlignment="1" applyFont="1" applyNumberFormat="1">
      <alignment readingOrder="0" vertical="center"/>
    </xf>
    <xf borderId="1" fillId="2" fontId="1" numFmtId="4" xfId="0" applyAlignment="1" applyBorder="1" applyFont="1" applyNumberFormat="1">
      <alignment horizontal="right" vertical="center"/>
    </xf>
    <xf borderId="0" fillId="2" fontId="1" numFmtId="4" xfId="0" applyAlignment="1" applyFont="1" applyNumberFormat="1">
      <alignment horizontal="right" readingOrder="0" vertical="center"/>
    </xf>
    <xf borderId="0" fillId="2" fontId="1" numFmtId="165" xfId="0" applyAlignment="1" applyFont="1" applyNumberFormat="1">
      <alignment horizontal="right" vertical="center"/>
    </xf>
    <xf borderId="0" fillId="2" fontId="9" numFmtId="0" xfId="0" applyAlignment="1" applyFont="1">
      <alignment readingOrder="0"/>
    </xf>
    <xf borderId="0" fillId="2" fontId="9" numFmtId="0" xfId="0" applyFont="1"/>
    <xf borderId="0" fillId="2" fontId="9" numFmtId="2" xfId="0" applyFont="1" applyNumberFormat="1"/>
    <xf borderId="0" fillId="2" fontId="9" numFmtId="4" xfId="0" applyFont="1" applyNumberFormat="1"/>
    <xf borderId="0" fillId="0" fontId="5" numFmtId="0" xfId="0" applyAlignment="1" applyFont="1">
      <alignment horizontal="center" shrinkToFit="0" wrapText="1"/>
    </xf>
    <xf borderId="11" fillId="5" fontId="5" numFmtId="0" xfId="0" applyAlignment="1" applyBorder="1" applyFill="1" applyFont="1">
      <alignment horizontal="center" shrinkToFit="0" wrapText="1"/>
    </xf>
    <xf borderId="12" fillId="0" fontId="4" numFmtId="0" xfId="0" applyBorder="1" applyFont="1"/>
    <xf borderId="13" fillId="0" fontId="4" numFmtId="0" xfId="0" applyBorder="1" applyFont="1"/>
    <xf borderId="11" fillId="6" fontId="5" numFmtId="0" xfId="0" applyAlignment="1" applyBorder="1" applyFill="1" applyFont="1">
      <alignment horizontal="center" shrinkToFit="0" wrapText="1"/>
    </xf>
    <xf borderId="11" fillId="7" fontId="5" numFmtId="0" xfId="0" applyAlignment="1" applyBorder="1" applyFill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1" fillId="5" fontId="5" numFmtId="0" xfId="0" applyAlignment="1" applyBorder="1" applyFont="1">
      <alignment shrinkToFit="0" wrapText="1"/>
    </xf>
    <xf borderId="1" fillId="6" fontId="5" numFmtId="0" xfId="0" applyAlignment="1" applyBorder="1" applyFont="1">
      <alignment shrinkToFit="0" wrapText="1"/>
    </xf>
    <xf borderId="1" fillId="7" fontId="5" numFmtId="0" xfId="0" applyAlignment="1" applyBorder="1" applyFont="1">
      <alignment shrinkToFit="0" wrapText="1"/>
    </xf>
    <xf borderId="1" fillId="0" fontId="1" numFmtId="0" xfId="0" applyBorder="1" applyFont="1"/>
    <xf borderId="1" fillId="0" fontId="1" numFmtId="166" xfId="0" applyAlignment="1" applyBorder="1" applyFont="1" applyNumberFormat="1">
      <alignment horizontal="right"/>
    </xf>
    <xf borderId="1" fillId="5" fontId="1" numFmtId="0" xfId="0" applyAlignment="1" applyBorder="1" applyFont="1">
      <alignment horizontal="center" vertical="center"/>
    </xf>
    <xf borderId="1" fillId="6" fontId="1" numFmtId="3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0" fillId="0" fontId="1" numFmtId="0" xfId="0" applyFont="1"/>
    <xf borderId="14" fillId="6" fontId="1" numFmtId="0" xfId="0" applyBorder="1" applyFont="1"/>
    <xf borderId="1" fillId="0" fontId="1" numFmtId="167" xfId="0" applyAlignment="1" applyBorder="1" applyFont="1" applyNumberFormat="1">
      <alignment horizontal="right"/>
    </xf>
    <xf borderId="1" fillId="0" fontId="1" numFmtId="166" xfId="0" applyBorder="1" applyFont="1" applyNumberFormat="1"/>
    <xf borderId="1" fillId="7" fontId="7" numFmtId="0" xfId="0" applyAlignment="1" applyBorder="1" applyFont="1">
      <alignment horizontal="center" vertical="center"/>
    </xf>
    <xf borderId="1" fillId="6" fontId="7" numFmtId="0" xfId="0" applyAlignment="1" applyBorder="1" applyFont="1">
      <alignment horizontal="center" vertical="center"/>
    </xf>
    <xf borderId="15" fillId="0" fontId="7" numFmtId="0" xfId="0" applyBorder="1" applyFont="1"/>
    <xf borderId="0" fillId="0" fontId="7" numFmtId="0" xfId="0" applyFont="1"/>
    <xf borderId="0" fillId="0" fontId="7" numFmtId="166" xfId="0" applyFont="1" applyNumberFormat="1"/>
    <xf borderId="10" fillId="5" fontId="7" numFmtId="0" xfId="0" applyBorder="1" applyFont="1"/>
    <xf borderId="10" fillId="6" fontId="7" numFmtId="3" xfId="0" applyBorder="1" applyFont="1" applyNumberFormat="1"/>
    <xf borderId="10" fillId="6" fontId="7" numFmtId="0" xfId="0" applyBorder="1" applyFont="1"/>
    <xf borderId="10" fillId="6" fontId="1" numFmtId="0" xfId="0" applyBorder="1" applyFont="1"/>
    <xf borderId="10" fillId="7" fontId="1" numFmtId="0" xfId="0" applyBorder="1" applyFont="1"/>
    <xf borderId="10" fillId="7" fontId="7" numFmtId="0" xfId="0" applyBorder="1" applyFont="1"/>
    <xf borderId="10" fillId="5" fontId="1" numFmtId="0" xfId="0" applyBorder="1" applyFont="1"/>
    <xf borderId="0" fillId="0" fontId="5" numFmtId="0" xfId="0" applyAlignment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0" fillId="6" fontId="5" numFmtId="0" xfId="0" applyAlignment="1" applyFont="1">
      <alignment shrinkToFit="0" vertical="bottom" wrapText="1"/>
    </xf>
    <xf borderId="0" fillId="7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wrapText="1"/>
    </xf>
    <xf borderId="1" fillId="5" fontId="5" numFmtId="0" xfId="0" applyAlignment="1" applyBorder="1" applyFont="1">
      <alignment readingOrder="0" shrinkToFit="0" wrapText="1"/>
    </xf>
    <xf borderId="1" fillId="6" fontId="5" numFmtId="0" xfId="0" applyAlignment="1" applyBorder="1" applyFont="1">
      <alignment readingOrder="0" shrinkToFit="0" wrapText="1"/>
    </xf>
    <xf borderId="1" fillId="7" fontId="5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5" numFmtId="0" xfId="0" applyAlignment="1" applyFont="1">
      <alignment shrinkToFit="0" vertical="bottom" wrapText="1"/>
    </xf>
    <xf borderId="0" fillId="7" fontId="5" numFmtId="4" xfId="0" applyAlignment="1" applyFont="1" applyNumberFormat="1">
      <alignment shrinkToFit="0" vertical="bottom" wrapText="1"/>
    </xf>
    <xf borderId="0" fillId="8" fontId="5" numFmtId="4" xfId="0" applyAlignment="1" applyFill="1" applyFont="1" applyNumberFormat="1">
      <alignment shrinkToFit="0" vertical="bottom" wrapText="1"/>
    </xf>
    <xf borderId="0" fillId="8" fontId="5" numFmtId="0" xfId="0" applyAlignment="1" applyFont="1">
      <alignment readingOrder="0" shrinkToFit="0" vertical="bottom" wrapText="1"/>
    </xf>
    <xf borderId="0" fillId="3" fontId="13" numFmtId="4" xfId="0" applyFont="1" applyNumberFormat="1"/>
    <xf borderId="0" fillId="3" fontId="13" numFmtId="0" xfId="0" applyFont="1"/>
    <xf borderId="0" fillId="3" fontId="13" numFmtId="2" xfId="0" applyFont="1" applyNumberFormat="1"/>
    <xf borderId="0" fillId="7" fontId="1" numFmtId="4" xfId="0" applyAlignment="1" applyFont="1" applyNumberFormat="1">
      <alignment horizontal="right" vertical="bottom"/>
    </xf>
    <xf borderId="0" fillId="0" fontId="9" numFmtId="4" xfId="0" applyFont="1" applyNumberFormat="1"/>
    <xf borderId="0" fillId="7" fontId="5" numFmtId="0" xfId="0" applyAlignment="1" applyFont="1">
      <alignment horizontal="center" shrinkToFit="0" vertical="bottom" wrapText="1"/>
    </xf>
    <xf borderId="0" fillId="6" fontId="5" numFmtId="0" xfId="0" applyAlignment="1" applyFont="1">
      <alignment horizontal="center" shrinkToFit="0" vertical="bottom" wrapText="1"/>
    </xf>
    <xf borderId="0" fillId="9" fontId="5" numFmtId="0" xfId="0" applyAlignment="1" applyFill="1" applyFont="1">
      <alignment horizontal="center" shrinkToFit="0" vertical="bottom" wrapText="1"/>
    </xf>
    <xf borderId="0" fillId="9" fontId="5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1" fillId="7" fontId="1" numFmtId="0" xfId="0" applyBorder="1" applyFont="1"/>
    <xf borderId="1" fillId="9" fontId="1" numFmtId="0" xfId="0" applyAlignment="1" applyBorder="1" applyFont="1">
      <alignment horizontal="center" vertical="center"/>
    </xf>
    <xf borderId="1" fillId="9" fontId="1" numFmtId="0" xfId="0" applyAlignment="1" applyBorder="1" applyFont="1">
      <alignment shrinkToFit="0" wrapText="1"/>
    </xf>
    <xf borderId="1" fillId="9" fontId="1" numFmtId="0" xfId="0" applyBorder="1" applyFont="1"/>
    <xf borderId="1" fillId="6" fontId="1" numFmtId="0" xfId="0" applyBorder="1" applyFont="1"/>
    <xf borderId="10" fillId="9" fontId="1" numFmtId="0" xfId="0" applyBorder="1" applyFont="1"/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vertical="bottom"/>
    </xf>
    <xf borderId="15" fillId="0" fontId="1" numFmtId="0" xfId="0" applyAlignment="1" applyBorder="1" applyFont="1">
      <alignment horizontal="left" vertical="center"/>
    </xf>
    <xf borderId="15" fillId="0" fontId="2" numFmtId="37" xfId="0" applyAlignment="1" applyBorder="1" applyFont="1" applyNumberFormat="1">
      <alignment horizontal="left" vertical="center"/>
    </xf>
    <xf borderId="16" fillId="0" fontId="4" numFmtId="0" xfId="0" applyBorder="1" applyFont="1"/>
    <xf borderId="1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71" sheet="df"/>
  </cacheSource>
  <cacheFields>
    <cacheField name="Level" numFmtId="0">
      <sharedItems>
        <s v="SDP"/>
        <s v="DS"/>
      </sharedItems>
    </cacheField>
    <cacheField name="Site" numFmtId="0">
      <sharedItems>
        <s v="BAH"/>
        <s v="BALLA"/>
        <s v="BONA"/>
        <s v="BOSSORA"/>
        <s v="DOROSSIA"/>
        <s v="FINA"/>
        <s v="KADOMBA"/>
        <s v="KOFILA"/>
        <s v="KOROMA"/>
        <s v="KOUEKOUESSO"/>
        <s v="LENA"/>
        <s v="Lena DS"/>
        <s v="SALA"/>
        <s v="SATIRI"/>
        <s v="SISSA"/>
        <s v="TIARAKO"/>
        <s v="WEROU"/>
      </sharedItems>
    </cacheField>
    <cacheField name="Total Population" numFmtId="0">
      <sharedItems containsSemiMixedTypes="0" containsString="0" containsNumber="1" containsInteger="1">
        <n v="3521.0"/>
        <n v="5472.0"/>
        <n v="3740.0"/>
        <n v="7422.0"/>
        <n v="5275.0"/>
        <n v="3755.0"/>
        <n v="4664.0"/>
        <n v="7336.0"/>
        <n v="4217.0"/>
        <n v="3654.0"/>
        <n v="9506.0"/>
        <n v="78644.0"/>
        <n v="4201.0"/>
        <n v="4404.0"/>
        <n v="4603.0"/>
        <n v="1634.0"/>
        <n v="5240.0"/>
      </sharedItems>
    </cacheField>
    <cacheField name="Vaccine" numFmtId="0">
      <sharedItems>
        <s v="BCG"/>
        <s v="PENTA"/>
        <s v="VPI"/>
        <s v="ROUGEOLE"/>
        <s v="ROTA"/>
        <s v="TD"/>
        <s v="VPOb"/>
        <s v="PCV"/>
        <s v="MEN-A"/>
        <s v="FJ"/>
      </sharedItems>
    </cacheField>
    <cacheField name="Schedule" numFmtId="0">
      <sharedItems containsSemiMixedTypes="0" containsString="0" containsNumber="1" containsInteger="1">
        <n v="1.0"/>
        <n v="3.0"/>
        <n v="2.0"/>
        <n v="4.0"/>
      </sharedItems>
    </cacheField>
    <cacheField name="Target" numFmtId="10">
      <sharedItems containsSemiMixedTypes="0" containsString="0" containsNumber="1">
        <n v="0.03335"/>
        <n v="0.032"/>
      </sharedItems>
    </cacheField>
    <cacheField name="Coverage" numFmtId="0">
      <sharedItems containsSemiMixedTypes="0" containsString="0" containsNumber="1" containsInteger="1">
        <n v="1.0"/>
      </sharedItems>
    </cacheField>
    <cacheField name="Vaccine Presentation" numFmtId="0">
      <sharedItems containsSemiMixedTypes="0" containsString="0" containsNumber="1" containsInteger="1">
        <n v="20.0"/>
        <n v="10.0"/>
        <n v="5.0"/>
        <n v="2.0"/>
        <n v="4.0"/>
      </sharedItems>
    </cacheField>
    <cacheField name="Wastage Rate" numFmtId="3">
      <sharedItems containsSemiMixedTypes="0" containsString="0" containsNumber="1" containsInteger="1">
        <n v="50.0"/>
        <n v="10.0"/>
        <n v="15.0"/>
        <n v="25.0"/>
        <n v="20.0"/>
      </sharedItems>
    </cacheField>
    <cacheField name="Wastage Factor" numFmtId="0">
      <sharedItems containsSemiMixedTypes="0" containsString="0" containsNumber="1">
        <n v="2.0"/>
        <n v="1.1111111111111112"/>
        <n v="1.1764705882352942"/>
        <n v="1.3333333333333333"/>
        <n v="1.25"/>
      </sharedItems>
    </cacheField>
    <cacheField name="Supply Interval" numFmtId="0">
      <sharedItems containsSemiMixedTypes="0" containsString="0" containsNumber="1" containsInteger="1">
        <n v="12.0"/>
        <n v="6.0"/>
      </sharedItems>
    </cacheField>
    <cacheField name="Packed Vaccine Volume per Dose cm3" numFmtId="0">
      <sharedItems containsSemiMixedTypes="0" containsString="0" containsNumber="1">
        <n v="4.3"/>
        <n v="11.9"/>
        <n v="10.0"/>
        <n v="9.5"/>
        <n v="38.1"/>
        <n v="5.5"/>
        <n v="7.4"/>
        <n v="7.8"/>
        <n v="9.8"/>
        <n v="5.6"/>
      </sharedItems>
    </cacheField>
    <cacheField name="Target Population" numFmtId="0">
      <sharedItems containsSemiMixedTypes="0" containsString="0" containsNumber="1">
        <n v="117.42535"/>
        <n v="112.672"/>
        <n v="182.4912"/>
        <n v="175.104"/>
        <n v="124.72899999999998"/>
        <n v="119.68"/>
        <n v="247.5237"/>
        <n v="237.50400000000002"/>
        <n v="175.92125"/>
        <n v="168.8"/>
        <n v="125.22925"/>
        <n v="120.16"/>
        <n v="155.5444"/>
        <n v="149.248"/>
        <n v="244.6556"/>
        <n v="234.752"/>
        <n v="140.63694999999998"/>
        <n v="134.94400000000002"/>
        <n v="121.86089999999999"/>
        <n v="116.928"/>
        <n v="317.02509999999995"/>
        <n v="304.192"/>
        <n v="2622.7774"/>
        <n v="2516.608"/>
        <n v="140.10334999999998"/>
        <n v="134.43200000000002"/>
        <n v="146.8734"/>
        <n v="140.928"/>
        <n v="153.51004999999998"/>
        <n v="147.296"/>
        <n v="54.4939"/>
        <n v="52.288000000000004"/>
        <n v="174.754"/>
        <n v="167.68"/>
      </sharedItems>
    </cacheField>
    <cacheField name="Forecast" numFmtId="0">
      <sharedItems containsSemiMixedTypes="0" containsString="0" containsNumber="1">
        <n v="234.8507"/>
        <n v="375.5733333333333"/>
        <n v="265.11058823529413"/>
        <n v="150.22933333333333"/>
        <n v="281.68"/>
        <n v="600.9173333333333"/>
        <n v="225.344"/>
        <n v="156.56713333333332"/>
        <n v="364.9824"/>
        <n v="583.6800000000001"/>
        <n v="412.00941176470593"/>
        <n v="233.472"/>
        <n v="437.76000000000005"/>
        <n v="933.888"/>
        <n v="350.208"/>
        <n v="243.3216"/>
        <n v="249.45799999999997"/>
        <n v="398.9333333333334"/>
        <n v="281.6"/>
        <n v="159.57333333333332"/>
        <n v="299.20000000000005"/>
        <n v="638.2933333333333"/>
        <n v="239.36"/>
        <n v="166.3053333333333"/>
        <n v="495.0474"/>
        <n v="791.6800000000001"/>
        <n v="558.8329411764706"/>
        <n v="316.672"/>
        <n v="593.76"/>
        <n v="1266.688"/>
        <n v="475.00800000000004"/>
        <n v="330.03159999999997"/>
        <n v="351.8425"/>
        <n v="562.6666666666667"/>
        <n v="397.17647058823536"/>
        <n v="225.06666666666666"/>
        <n v="422.0"/>
        <n v="900.2666666666667"/>
        <n v="337.6"/>
        <n v="234.56166666666664"/>
        <n v="250.4585"/>
        <n v="400.53333333333336"/>
        <n v="282.7294117647059"/>
        <n v="160.2133333333333"/>
        <n v="300.4"/>
        <n v="640.8533333333332"/>
        <n v="240.32"/>
        <n v="166.97233333333332"/>
        <n v="311.0888"/>
        <n v="497.49333333333334"/>
        <n v="351.17176470588237"/>
        <n v="198.9973333333333"/>
        <n v="373.12"/>
        <n v="795.9893333333332"/>
        <n v="298.496"/>
        <n v="207.39253333333332"/>
        <n v="489.3112"/>
        <n v="782.5066666666668"/>
        <n v="552.3576470588235"/>
        <n v="313.00266666666664"/>
        <n v="586.88"/>
        <n v="1252.0106666666666"/>
        <n v="469.504"/>
        <n v="326.2074666666666"/>
        <n v="281.27389999999997"/>
        <n v="449.8133333333334"/>
        <n v="317.5152941176471"/>
        <n v="179.92533333333336"/>
        <n v="337.36"/>
        <n v="719.7013333333334"/>
        <n v="269.88800000000003"/>
        <n v="187.5159333333333"/>
        <n v="243.72179999999997"/>
        <n v="389.76"/>
        <n v="275.12470588235294"/>
        <n v="155.904"/>
        <n v="292.32"/>
        <n v="623.616"/>
        <n v="233.856"/>
        <n v="162.48119999999997"/>
        <n v="634.0501999999999"/>
        <n v="1013.9733333333334"/>
        <n v="715.7458823529412"/>
        <n v="405.58933333333334"/>
        <n v="760.48"/>
        <n v="1622.3573333333334"/>
        <n v="608.384"/>
        <n v="422.70013333333327"/>
        <n v="5245.5548"/>
        <n v="8388.693333333335"/>
        <n v="5921.430588235295"/>
        <n v="3355.4773333333333"/>
        <n v="6291.52"/>
        <n v="13421.909333333333"/>
        <n v="5033.216"/>
        <n v="3497.036533333333"/>
        <n v="280.20669999999996"/>
        <n v="448.10666666666674"/>
        <n v="316.3105882352942"/>
        <n v="179.24266666666668"/>
        <n v="336.08000000000004"/>
        <n v="716.9706666666667"/>
        <n v="268.86400000000003"/>
        <n v="186.80446666666663"/>
        <n v="293.7468"/>
        <n v="469.76"/>
        <n v="331.5952941176471"/>
        <n v="187.904"/>
        <n v="352.32"/>
        <n v="751.616"/>
        <n v="281.856"/>
        <n v="195.8312"/>
        <n v="307.02009999999996"/>
        <n v="490.9866666666667"/>
        <n v="346.57882352941175"/>
        <n v="196.39466666666664"/>
        <n v="368.24"/>
        <n v="785.5786666666665"/>
        <n v="294.592"/>
        <n v="204.68006666666662"/>
        <n v="108.9878"/>
        <n v="174.29333333333335"/>
        <n v="123.03058823529413"/>
        <n v="69.71733333333333"/>
        <n v="130.72"/>
        <n v="278.8693333333333"/>
        <n v="104.57600000000001"/>
        <n v="72.65853333333332"/>
        <n v="349.508"/>
        <n v="558.9333333333334"/>
        <n v="394.54117647058825"/>
        <n v="223.57333333333332"/>
        <n v="419.20000000000005"/>
        <n v="894.2933333333333"/>
        <n v="335.36"/>
        <n v="233.0053333333333"/>
      </sharedItems>
    </cacheField>
    <cacheField name="Annual Doses" numFmtId="0">
      <sharedItems containsSemiMixedTypes="0" containsString="0" containsNumber="1" containsInteger="1">
        <n v="240.0"/>
        <n v="380.0"/>
        <n v="270.0"/>
        <n v="160.0"/>
        <n v="376.0"/>
        <n v="290.0"/>
        <n v="610.0"/>
        <n v="230.0"/>
        <n v="590.0"/>
        <n v="415.0"/>
        <n v="584.0"/>
        <n v="440.0"/>
        <n v="940.0"/>
        <n v="360.0"/>
        <n v="250.0"/>
        <n v="260.0"/>
        <n v="400.0"/>
        <n v="285.0"/>
        <n v="300.0"/>
        <n v="640.0"/>
        <n v="170.0"/>
        <n v="500.0"/>
        <n v="800.0"/>
        <n v="560.0"/>
        <n v="320.0"/>
        <n v="792.0"/>
        <n v="600.0"/>
        <n v="1270.0"/>
        <n v="480.0"/>
        <n v="340.0"/>
        <n v="570.0"/>
        <n v="564.0"/>
        <n v="430.0"/>
        <n v="910.0"/>
        <n v="410.0"/>
        <n v="402.0"/>
        <n v="310.0"/>
        <n v="650.0"/>
        <n v="404.0"/>
        <n v="355.0"/>
        <n v="200.0"/>
        <n v="498.0"/>
        <n v="210.0"/>
        <n v="790.0"/>
        <n v="555.0"/>
        <n v="784.0"/>
        <n v="1260.0"/>
        <n v="470.0"/>
        <n v="330.0"/>
        <n v="450.0"/>
        <n v="180.0"/>
        <n v="720.0"/>
        <n v="452.0"/>
        <n v="190.0"/>
        <n v="390.0"/>
        <n v="280.0"/>
        <n v="630.0"/>
        <n v="392.0"/>
        <n v="1020.0"/>
        <n v="1014.0"/>
        <n v="770.0"/>
        <n v="1630.0"/>
        <n v="1016.0"/>
        <n v="5260.0"/>
        <n v="8390.0"/>
        <n v="5925.0"/>
        <n v="3360.0"/>
        <n v="6300.0"/>
        <n v="13430.0"/>
        <n v="8392.0"/>
        <n v="5040.0"/>
        <n v="3500.0"/>
        <n v="335.0"/>
        <n v="760.0"/>
        <n v="472.0"/>
        <n v="350.0"/>
        <n v="492.0"/>
        <n v="370.0"/>
        <n v="120.0"/>
        <n v="125.0"/>
        <n v="70.0"/>
        <n v="176.0"/>
        <n v="140.0"/>
        <n v="110.0"/>
        <n v="80.0"/>
        <n v="395.0"/>
        <n v="420.0"/>
        <n v="900.0"/>
      </sharedItems>
    </cacheField>
    <cacheField name="Number of Doses per Supply Interval" numFmtId="0">
      <sharedItems containsSemiMixedTypes="0" containsString="0" containsNumber="1" containsInteger="1">
        <n v="20.0"/>
        <n v="40.0"/>
        <n v="25.0"/>
        <n v="32.0"/>
        <n v="30.0"/>
        <n v="60.0"/>
        <n v="50.0"/>
        <n v="35.0"/>
        <n v="80.0"/>
        <n v="52.0"/>
        <n v="34.0"/>
        <n v="36.0"/>
        <n v="70.0"/>
        <n v="66.0"/>
        <n v="110.0"/>
        <n v="68.0"/>
        <n v="48.0"/>
        <n v="42.0"/>
        <n v="44.0"/>
        <n v="38.0"/>
        <n v="90.0"/>
        <n v="86.0"/>
        <n v="140.0"/>
        <n v="88.0"/>
        <n v="880.0"/>
        <n v="1400.0"/>
        <n v="990.0"/>
        <n v="560.0"/>
        <n v="1050.0"/>
        <n v="2240.0"/>
        <n v="840.0"/>
        <n v="590.0"/>
        <n v="15.0"/>
        <n v="10.0"/>
        <n v="16.0"/>
      </sharedItems>
    </cacheField>
    <cacheField name="Vaccine storage volume, vaccine (L)" numFmtId="0">
      <sharedItems containsSemiMixedTypes="0" containsString="0" containsNumber="1">
        <n v="1.032"/>
        <n v="4.522"/>
        <n v="2.7"/>
        <n v="1.52"/>
        <n v="14.3256"/>
        <n v="1.595"/>
        <n v="4.514"/>
        <n v="2.9328"/>
        <n v="2.254"/>
        <n v="0.896"/>
        <n v="1.634"/>
        <n v="7.021"/>
        <n v="4.15"/>
        <n v="2.28"/>
        <n v="22.250400000000003"/>
        <n v="2.42"/>
        <n v="6.956"/>
        <n v="4.5552"/>
        <n v="3.5280000000000005"/>
        <n v="1.4"/>
        <n v="1.118"/>
        <n v="4.76"/>
        <n v="2.85"/>
        <n v="15.24"/>
        <n v="1.65"/>
        <n v="4.736"/>
        <n v="3.12"/>
        <n v="2.352"/>
        <n v="0.9519999999999998"/>
        <n v="2.15"/>
        <n v="9.52"/>
        <n v="5.6"/>
        <n v="3.04"/>
        <n v="30.1752"/>
        <n v="3.3"/>
        <n v="9.398"/>
        <n v="6.177599999999999"/>
        <n v="4.704"/>
        <n v="1.9039999999999997"/>
        <n v="1.548"/>
        <n v="6.783"/>
        <n v="4.0"/>
        <n v="2.185"/>
        <n v="21.488400000000002"/>
        <n v="2.365"/>
        <n v="6.734"/>
        <n v="4.3991999999999996"/>
        <n v="3.3320000000000003"/>
        <n v="1.344"/>
        <n v="4.879"/>
        <n v="1.615"/>
        <n v="15.3162"/>
        <n v="1.705"/>
        <n v="4.81"/>
        <n v="3.1512"/>
        <n v="2.45"/>
        <n v="1.376"/>
        <n v="5.95"/>
        <n v="3.55"/>
        <n v="1.9"/>
        <n v="18.9738"/>
        <n v="2.09"/>
        <n v="5.92"/>
        <n v="3.9"/>
        <n v="2.94"/>
        <n v="1.176"/>
        <n v="9.401"/>
        <n v="5.55"/>
        <n v="29.8704"/>
        <n v="3.245"/>
        <n v="9.324"/>
        <n v="6.1152"/>
        <n v="4.606"/>
        <n v="1.8479999999999999"/>
        <n v="1.29"/>
        <n v="5.355"/>
        <n v="3.2"/>
        <n v="1.71"/>
        <n v="17.145"/>
        <n v="1.87"/>
        <n v="5.328"/>
        <n v="3.5256"/>
        <n v="2.646"/>
        <n v="1.064"/>
        <n v="4.641"/>
        <n v="2.8"/>
        <n v="14.859"/>
        <n v="4.662"/>
        <n v="3.0576"/>
        <n v="2.752"/>
        <n v="12.138"/>
        <n v="7.2"/>
        <n v="3.895"/>
        <n v="38.6334"/>
        <n v="4.235"/>
        <n v="12.062"/>
        <n v="7.9248"/>
        <n v="5.978"/>
        <n v="2.408"/>
        <n v="22.618"/>
        <n v="99.841"/>
        <n v="59.25"/>
        <n v="31.92"/>
        <n v="319.659"/>
        <n v="34.65"/>
        <n v="99.382"/>
        <n v="65.4576"/>
        <n v="49.392"/>
        <n v="19.6"/>
        <n v="5.593"/>
        <n v="3.35"/>
        <n v="1.805"/>
        <n v="17.907"/>
        <n v="1.98"/>
        <n v="5.624"/>
        <n v="3.6816"/>
        <n v="2.842"/>
        <n v="1.12"/>
        <n v="3.5"/>
        <n v="18.7452"/>
        <n v="2.035"/>
        <n v="5.846"/>
        <n v="3.8376"/>
        <n v="0.516"/>
        <n v="2.142"/>
        <n v="1.25"/>
        <n v="0.665"/>
        <n v="6.7056000000000004"/>
        <n v="0.77"/>
        <n v="2.072"/>
        <n v="1.3728"/>
        <n v="1.078"/>
        <n v="0.448"/>
        <n v="6.664"/>
        <n v="3.95"/>
        <n v="21.336"/>
        <n v="2.31"/>
        <n v="6.66"/>
        <n v="4.368"/>
      </sharedItems>
    </cacheField>
    <cacheField name="Volume Safety Stock 25%" numFmtId="0">
      <sharedItems containsSemiMixedTypes="0" containsString="0" containsNumber="1">
        <n v="0.0"/>
        <n v="0.5635"/>
        <n v="0.8820000000000001"/>
        <n v="0.588"/>
        <n v="1.176"/>
        <n v="0.8330000000000001"/>
        <n v="0.6125"/>
        <n v="0.735"/>
        <n v="1.1515"/>
        <n v="0.6615"/>
        <n v="1.4945"/>
        <n v="12.348"/>
        <n v="0.7105"/>
        <n v="0.2695"/>
      </sharedItems>
    </cacheField>
    <cacheField name="Annual Volume (L)" numFmtId="164">
      <sharedItems containsSemiMixedTypes="0" containsString="0" containsNumber="1">
        <n v="1.032"/>
        <n v="4.522"/>
        <n v="2.7"/>
        <n v="1.52"/>
        <n v="14.3256"/>
        <n v="1.595"/>
        <n v="4.514"/>
        <n v="2.9328"/>
        <n v="2.8175"/>
        <n v="0.896"/>
        <n v="1.634"/>
        <n v="7.021"/>
        <n v="4.15"/>
        <n v="2.28"/>
        <n v="22.250400000000003"/>
        <n v="2.42"/>
        <n v="6.956"/>
        <n v="4.5552"/>
        <n v="4.41"/>
        <n v="1.4"/>
        <n v="1.118"/>
        <n v="4.76"/>
        <n v="2.85"/>
        <n v="15.24"/>
        <n v="1.65"/>
        <n v="4.736"/>
        <n v="3.12"/>
        <n v="2.94"/>
        <n v="0.9519999999999998"/>
        <n v="2.15"/>
        <n v="9.52"/>
        <n v="5.6"/>
        <n v="3.04"/>
        <n v="30.1752"/>
        <n v="3.3"/>
        <n v="9.398"/>
        <n v="6.177599999999999"/>
        <n v="5.88"/>
        <n v="1.9039999999999997"/>
        <n v="1.548"/>
        <n v="6.783"/>
        <n v="4.0"/>
        <n v="2.185"/>
        <n v="21.488400000000002"/>
        <n v="2.365"/>
        <n v="6.734"/>
        <n v="4.3991999999999996"/>
        <n v="4.165"/>
        <n v="1.344"/>
        <n v="4.879"/>
        <n v="1.615"/>
        <n v="15.3162"/>
        <n v="1.705"/>
        <n v="4.81"/>
        <n v="3.1512"/>
        <n v="3.0625"/>
        <n v="1.376"/>
        <n v="5.95"/>
        <n v="3.55"/>
        <n v="1.9"/>
        <n v="18.9738"/>
        <n v="2.09"/>
        <n v="5.92"/>
        <n v="3.9"/>
        <n v="3.675"/>
        <n v="1.176"/>
        <n v="9.401"/>
        <n v="5.55"/>
        <n v="29.8704"/>
        <n v="3.245"/>
        <n v="9.324"/>
        <n v="6.1152"/>
        <n v="5.7575"/>
        <n v="1.8479999999999999"/>
        <n v="1.29"/>
        <n v="5.355"/>
        <n v="3.2"/>
        <n v="1.71"/>
        <n v="17.145"/>
        <n v="1.87"/>
        <n v="5.328"/>
        <n v="3.5256"/>
        <n v="3.3075"/>
        <n v="1.064"/>
        <n v="4.641"/>
        <n v="2.8"/>
        <n v="14.859"/>
        <n v="4.662"/>
        <n v="3.0576"/>
        <n v="2.752"/>
        <n v="12.138"/>
        <n v="7.2"/>
        <n v="3.895"/>
        <n v="38.6334"/>
        <n v="4.235"/>
        <n v="12.062"/>
        <n v="7.9248"/>
        <n v="7.4725"/>
        <n v="2.408"/>
        <n v="22.618"/>
        <n v="99.841"/>
        <n v="59.25"/>
        <n v="31.92"/>
        <n v="319.659"/>
        <n v="34.65"/>
        <n v="99.382"/>
        <n v="65.4576"/>
        <n v="61.74"/>
        <n v="19.6"/>
        <n v="5.593"/>
        <n v="3.35"/>
        <n v="1.805"/>
        <n v="17.907"/>
        <n v="1.98"/>
        <n v="5.624"/>
        <n v="3.6816"/>
        <n v="3.5525"/>
        <n v="1.12"/>
        <n v="3.5"/>
        <n v="18.7452"/>
        <n v="2.035"/>
        <n v="5.846"/>
        <n v="3.8376"/>
        <n v="0.516"/>
        <n v="2.142"/>
        <n v="1.25"/>
        <n v="0.665"/>
        <n v="6.7056000000000004"/>
        <n v="0.77"/>
        <n v="2.072"/>
        <n v="1.3728"/>
        <n v="1.3475000000000001"/>
        <n v="0.448"/>
        <n v="6.664"/>
        <n v="3.95"/>
        <n v="21.336"/>
        <n v="2.31"/>
        <n v="6.66"/>
        <n v="4.368"/>
      </sharedItems>
    </cacheField>
    <cacheField name="Product Volume Each Replenishment Period" numFmtId="164">
      <sharedItems containsSemiMixedTypes="0" containsString="0" containsNumber="1">
        <n v="0.08600000000000001"/>
        <n v="0.37683333333333335"/>
        <n v="0.225"/>
        <n v="0.12666666666666668"/>
        <n v="1.1938"/>
        <n v="0.13291666666666666"/>
        <n v="0.3761666666666667"/>
        <n v="0.24439999999999998"/>
        <n v="0.23479166666666665"/>
        <n v="0.07466666666666667"/>
        <n v="0.13616666666666666"/>
        <n v="0.5850833333333333"/>
        <n v="0.3458333333333334"/>
        <n v="0.18999999999999997"/>
        <n v="1.8542000000000003"/>
        <n v="0.20166666666666666"/>
        <n v="0.5796666666666667"/>
        <n v="0.3796"/>
        <n v="0.3675"/>
        <n v="0.11666666666666665"/>
        <n v="0.09316666666666668"/>
        <n v="0.39666666666666667"/>
        <n v="0.23750000000000002"/>
        <n v="1.27"/>
        <n v="0.13749999999999998"/>
        <n v="0.39466666666666667"/>
        <n v="0.26"/>
        <n v="0.245"/>
        <n v="0.07933333333333333"/>
        <n v="0.17916666666666667"/>
        <n v="0.7933333333333333"/>
        <n v="0.4666666666666666"/>
        <n v="0.25333333333333335"/>
        <n v="2.5146"/>
        <n v="0.27499999999999997"/>
        <n v="0.7831666666666667"/>
        <n v="0.5147999999999999"/>
        <n v="0.49"/>
        <n v="0.15866666666666665"/>
        <n v="0.129"/>
        <n v="0.56525"/>
        <n v="0.3333333333333333"/>
        <n v="0.18208333333333335"/>
        <n v="1.7907000000000002"/>
        <n v="0.19708333333333336"/>
        <n v="0.5611666666666667"/>
        <n v="0.3666"/>
        <n v="0.34708333333333335"/>
        <n v="0.112"/>
        <n v="0.4065833333333333"/>
        <n v="0.13458333333333333"/>
        <n v="1.27635"/>
        <n v="0.14208333333333334"/>
        <n v="0.4008333333333333"/>
        <n v="0.2626"/>
        <n v="0.2552083333333333"/>
        <n v="0.11466666666666665"/>
        <n v="0.49583333333333335"/>
        <n v="0.29583333333333334"/>
        <n v="0.15833333333333333"/>
        <n v="1.58115"/>
        <n v="0.17416666666666666"/>
        <n v="0.49333333333333335"/>
        <n v="0.325"/>
        <n v="0.30624999999999997"/>
        <n v="0.09799999999999999"/>
        <n v="0.7834166666666667"/>
        <n v="0.46249999999999997"/>
        <n v="2.4892"/>
        <n v="0.2704166666666667"/>
        <n v="0.777"/>
        <n v="0.5095999999999999"/>
        <n v="0.47979166666666667"/>
        <n v="0.154"/>
        <n v="0.1075"/>
        <n v="0.44625000000000004"/>
        <n v="0.26666666666666666"/>
        <n v="0.1425"/>
        <n v="1.42875"/>
        <n v="0.15583333333333335"/>
        <n v="0.444"/>
        <n v="0.2938"/>
        <n v="0.275625"/>
        <n v="0.08866666666666667"/>
        <n v="0.38675"/>
        <n v="0.2333333333333333"/>
        <n v="1.23825"/>
        <n v="0.3885"/>
        <n v="0.25479999999999997"/>
        <n v="0.2293333333333333"/>
        <n v="1.0115"/>
        <n v="0.6"/>
        <n v="0.32458333333333333"/>
        <n v="3.21945"/>
        <n v="0.3529166666666667"/>
        <n v="1.0051666666666665"/>
        <n v="0.6604"/>
        <n v="0.6227083333333333"/>
        <n v="0.20066666666666666"/>
        <n v="3.7696666666666663"/>
        <n v="16.640166666666666"/>
        <n v="9.875"/>
        <n v="5.32"/>
        <n v="53.2765"/>
        <n v="5.7749999999999995"/>
        <n v="16.563666666666666"/>
        <n v="10.9096"/>
        <n v="10.290000000000001"/>
        <n v="3.266666666666667"/>
        <n v="0.46608333333333335"/>
        <n v="0.2791666666666667"/>
        <n v="0.15041666666666667"/>
        <n v="1.49225"/>
        <n v="0.165"/>
        <n v="0.4686666666666666"/>
        <n v="0.3068"/>
        <n v="0.2960416666666667"/>
        <n v="0.09333333333333334"/>
        <n v="0.2916666666666667"/>
        <n v="1.5621"/>
        <n v="0.16958333333333334"/>
        <n v="0.4871666666666667"/>
        <n v="0.31980000000000003"/>
        <n v="0.043000000000000003"/>
        <n v="0.1785"/>
        <n v="0.10416666666666667"/>
        <n v="0.05541666666666667"/>
        <n v="0.5588000000000001"/>
        <n v="0.06416666666666666"/>
        <n v="0.17266666666666666"/>
        <n v="0.1144"/>
        <n v="0.11229166666666668"/>
        <n v="0.037333333333333336"/>
        <n v="0.5553333333333333"/>
        <n v="0.32916666666666666"/>
        <n v="1.7779999999999998"/>
        <n v="0.1925"/>
        <n v="0.555"/>
        <n v="0.3640000000000000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3:C19" firstHeaderRow="0" firstDataRow="2" firstDataCol="0" rowPageCount="1" colPageCount="1"/>
  <pivotFields>
    <pivotField name="Level" axis="axisPage" compact="0" outline="0" multipleItemSelectionAllowed="1" showAll="0">
      <items>
        <item x="0"/>
        <item h="1" x="1"/>
        <item t="default"/>
      </items>
    </pivotField>
    <pivotField name="Si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al 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Vacc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chedule" compact="0" outline="0" multipleItemSelectionAllowed="1" showAll="0">
      <items>
        <item x="0"/>
        <item x="1"/>
        <item x="2"/>
        <item x="3"/>
        <item t="default"/>
      </items>
    </pivotField>
    <pivotField name="Target" compact="0" numFmtId="10" outline="0" multipleItemSelectionAllowed="1" showAll="0">
      <items>
        <item x="0"/>
        <item x="1"/>
        <item t="default"/>
      </items>
    </pivotField>
    <pivotField name="Coverage" compact="0" outline="0" multipleItemSelectionAllowed="1" showAll="0">
      <items>
        <item x="0"/>
        <item t="default"/>
      </items>
    </pivotField>
    <pivotField name="Vaccine Present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stage Rate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Wastage Fa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pply Interval" compact="0" outline="0" multipleItemSelectionAllowed="1" showAll="0">
      <items>
        <item x="0"/>
        <item x="1"/>
        <item t="default"/>
      </items>
    </pivotField>
    <pivotField name="Packed Vaccine Volume per Dose cm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rget 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oreca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Annual Do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Number of Doses per Supply Inter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Vaccine storage volume, vaccine (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Volume Safety Stock 2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nnual Volume (L)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Product Volume Each Replenishment Perio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>
    <field x="1"/>
  </rowFields>
  <colFields>
    <field x="-2"/>
  </colFields>
  <pageFields>
    <pageField fld="0"/>
  </pageFields>
  <dataFields>
    <dataField name="SUM of Annual Volume (L)" fld="18" baseField="0"/>
    <dataField name="SUM of Annual Doses" fld="1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8.75"/>
    <col customWidth="1" min="3" max="3" width="17.0"/>
    <col customWidth="1" min="4" max="5" width="13.75"/>
    <col customWidth="1" min="6" max="7" width="9.5"/>
    <col customWidth="1" min="8" max="8" width="17.13"/>
    <col customWidth="1" min="9" max="10" width="11.13"/>
    <col customWidth="1" min="11" max="11" width="15.75"/>
    <col customWidth="1" min="12" max="12" width="9.5"/>
    <col customWidth="1" min="13" max="13" width="20.38"/>
    <col customWidth="1" min="14" max="14" width="9.5"/>
    <col customWidth="1" min="15" max="15" width="26.5"/>
    <col customWidth="1" min="16" max="27" width="9.5"/>
  </cols>
  <sheetData>
    <row r="1" ht="14.25" customHeight="1">
      <c r="A1" s="1"/>
      <c r="B1" s="2"/>
      <c r="C1" s="2"/>
      <c r="D1" s="2"/>
      <c r="E1" s="2"/>
      <c r="F1" s="3" t="s">
        <v>0</v>
      </c>
      <c r="G1" s="4"/>
      <c r="H1" s="5"/>
      <c r="I1" s="3" t="s">
        <v>1</v>
      </c>
      <c r="J1" s="4"/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  <c r="I2" s="9" t="s">
        <v>7</v>
      </c>
      <c r="J2" s="9" t="s">
        <v>8</v>
      </c>
      <c r="K2" s="9" t="s">
        <v>9</v>
      </c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4.25" customHeight="1">
      <c r="A3" s="1" t="s">
        <v>10</v>
      </c>
      <c r="B3" s="1" t="s">
        <v>11</v>
      </c>
      <c r="C3" s="12">
        <v>20.0</v>
      </c>
      <c r="D3" s="12">
        <v>50.0</v>
      </c>
      <c r="E3" s="13">
        <v>0.03335</v>
      </c>
      <c r="F3" s="12">
        <v>13.0</v>
      </c>
      <c r="G3" s="12">
        <v>30.0</v>
      </c>
      <c r="H3" s="12">
        <v>19.0</v>
      </c>
      <c r="I3" s="14">
        <v>5.0</v>
      </c>
      <c r="J3" s="14">
        <v>18.0</v>
      </c>
      <c r="K3" s="12">
        <v>9.5</v>
      </c>
      <c r="L3" s="15"/>
      <c r="M3" s="16"/>
      <c r="N3" s="17"/>
      <c r="O3" s="16"/>
      <c r="P3" s="16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.25" customHeight="1">
      <c r="A4" s="18" t="s">
        <v>12</v>
      </c>
      <c r="B4" s="1" t="s">
        <v>11</v>
      </c>
      <c r="C4" s="12">
        <v>20.0</v>
      </c>
      <c r="D4" s="12">
        <v>100.0</v>
      </c>
      <c r="E4" s="13">
        <v>0.032</v>
      </c>
      <c r="F4" s="12"/>
      <c r="G4" s="12"/>
      <c r="H4" s="12"/>
      <c r="I4" s="19"/>
      <c r="J4" s="20"/>
      <c r="K4" s="12"/>
      <c r="L4" s="15"/>
      <c r="M4" s="16"/>
      <c r="N4" s="17"/>
      <c r="O4" s="16"/>
      <c r="P4" s="16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4.25" customHeight="1">
      <c r="A5" s="1" t="s">
        <v>13</v>
      </c>
      <c r="B5" s="1" t="s">
        <v>14</v>
      </c>
      <c r="C5" s="12">
        <v>5.0</v>
      </c>
      <c r="D5" s="12">
        <v>30.0</v>
      </c>
      <c r="E5" s="13">
        <v>0.032</v>
      </c>
      <c r="F5" s="12"/>
      <c r="G5" s="12"/>
      <c r="H5" s="12"/>
      <c r="I5" s="19"/>
      <c r="J5" s="21"/>
      <c r="K5" s="12"/>
      <c r="L5" s="15"/>
      <c r="M5" s="16"/>
      <c r="N5" s="17"/>
      <c r="O5" s="16"/>
      <c r="P5" s="16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4.25" customHeight="1">
      <c r="A6" s="1" t="s">
        <v>15</v>
      </c>
      <c r="B6" s="1" t="s">
        <v>11</v>
      </c>
      <c r="C6" s="12">
        <v>10.0</v>
      </c>
      <c r="D6" s="12">
        <v>50.0</v>
      </c>
      <c r="E6" s="13">
        <v>0.032</v>
      </c>
      <c r="F6" s="12"/>
      <c r="G6" s="12"/>
      <c r="H6" s="12"/>
      <c r="I6" s="19"/>
      <c r="J6" s="21"/>
      <c r="K6" s="12"/>
      <c r="L6" s="15"/>
      <c r="M6" s="16"/>
      <c r="N6" s="17"/>
      <c r="O6" s="16"/>
      <c r="P6" s="16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1" t="s">
        <v>16</v>
      </c>
      <c r="B7" s="1" t="s">
        <v>11</v>
      </c>
      <c r="C7" s="12">
        <v>10.0</v>
      </c>
      <c r="D7" s="12">
        <v>50.0</v>
      </c>
      <c r="E7" s="13">
        <v>0.032</v>
      </c>
      <c r="F7" s="12"/>
      <c r="G7" s="12"/>
      <c r="H7" s="12"/>
      <c r="I7" s="19"/>
      <c r="J7" s="21"/>
      <c r="K7" s="12"/>
      <c r="L7" s="15"/>
      <c r="M7" s="16"/>
      <c r="N7" s="17"/>
      <c r="O7" s="16"/>
      <c r="P7" s="16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1" t="s">
        <v>17</v>
      </c>
      <c r="B8" s="1" t="s">
        <v>18</v>
      </c>
      <c r="C8" s="12">
        <v>4.0</v>
      </c>
      <c r="D8" s="12">
        <v>50.0</v>
      </c>
      <c r="E8" s="13">
        <v>0.032</v>
      </c>
      <c r="F8" s="12"/>
      <c r="G8" s="12"/>
      <c r="H8" s="12"/>
      <c r="I8" s="19"/>
      <c r="J8" s="21"/>
      <c r="K8" s="12"/>
      <c r="L8" s="15"/>
      <c r="M8" s="16"/>
      <c r="N8" s="17"/>
      <c r="O8" s="16"/>
      <c r="P8" s="16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1" t="s">
        <v>19</v>
      </c>
      <c r="B9" s="1" t="s">
        <v>20</v>
      </c>
      <c r="C9" s="12">
        <v>10.0</v>
      </c>
      <c r="D9" s="12">
        <v>50.0</v>
      </c>
      <c r="E9" s="13">
        <v>0.032</v>
      </c>
      <c r="F9" s="12"/>
      <c r="G9" s="12"/>
      <c r="H9" s="12"/>
      <c r="I9" s="19"/>
      <c r="J9" s="21"/>
      <c r="K9" s="12"/>
      <c r="L9" s="15"/>
      <c r="M9" s="16"/>
      <c r="N9" s="17"/>
      <c r="O9" s="16"/>
      <c r="P9" s="16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1" t="s">
        <v>21</v>
      </c>
      <c r="B10" s="1" t="s">
        <v>11</v>
      </c>
      <c r="C10" s="12">
        <v>2.0</v>
      </c>
      <c r="D10" s="12">
        <v>50.0</v>
      </c>
      <c r="E10" s="13">
        <v>0.032</v>
      </c>
      <c r="F10" s="12"/>
      <c r="G10" s="12"/>
      <c r="H10" s="12"/>
      <c r="I10" s="19"/>
      <c r="J10" s="21"/>
      <c r="K10" s="12"/>
      <c r="L10" s="15"/>
      <c r="M10" s="16"/>
      <c r="N10" s="17"/>
      <c r="O10" s="16"/>
      <c r="P10" s="16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1" t="s">
        <v>22</v>
      </c>
      <c r="B11" s="1" t="s">
        <v>11</v>
      </c>
      <c r="C11" s="12">
        <v>10.0</v>
      </c>
      <c r="D11" s="12">
        <v>10.0</v>
      </c>
      <c r="E11" s="13">
        <v>0.032</v>
      </c>
      <c r="F11" s="12"/>
      <c r="G11" s="12"/>
      <c r="H11" s="12"/>
      <c r="I11" s="19"/>
      <c r="J11" s="21"/>
      <c r="K11" s="12"/>
      <c r="L11" s="15"/>
      <c r="M11" s="16"/>
      <c r="N11" s="17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1" t="s">
        <v>23</v>
      </c>
      <c r="B12" s="1" t="s">
        <v>24</v>
      </c>
      <c r="C12" s="12">
        <v>10.0</v>
      </c>
      <c r="D12" s="12">
        <v>10.0</v>
      </c>
      <c r="E12" s="13">
        <v>0.032</v>
      </c>
      <c r="F12" s="12"/>
      <c r="G12" s="12"/>
      <c r="H12" s="12"/>
      <c r="I12" s="19"/>
      <c r="J12" s="21"/>
      <c r="K12" s="12"/>
      <c r="L12" s="15"/>
      <c r="M12" s="16"/>
      <c r="N12" s="17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4.25" customHeight="1">
      <c r="A13" s="1"/>
      <c r="B13" s="1"/>
      <c r="C13" s="12"/>
      <c r="D13" s="12"/>
      <c r="E13" s="12"/>
      <c r="F13" s="12"/>
      <c r="G13" s="12"/>
      <c r="H13" s="12"/>
      <c r="I13" s="12"/>
      <c r="J13" s="21"/>
      <c r="K13" s="12"/>
      <c r="L13" s="15"/>
      <c r="M13" s="16"/>
      <c r="N13" s="22"/>
      <c r="O13" s="7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4.25" customHeight="1">
      <c r="A14" s="1"/>
      <c r="B14" s="1"/>
      <c r="C14" s="12"/>
      <c r="D14" s="12"/>
      <c r="E14" s="12"/>
      <c r="F14" s="12"/>
      <c r="G14" s="12"/>
      <c r="H14" s="12"/>
      <c r="I14" s="12"/>
      <c r="J14" s="12"/>
      <c r="K14" s="12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4.25" customHeight="1">
      <c r="A15" s="1"/>
      <c r="B15" s="1"/>
      <c r="C15" s="12"/>
      <c r="D15" s="12"/>
      <c r="E15" s="12"/>
      <c r="F15" s="12"/>
      <c r="G15" s="12"/>
      <c r="H15" s="12"/>
      <c r="I15" s="12"/>
      <c r="J15" s="12"/>
      <c r="K15" s="12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4.25" customHeight="1">
      <c r="A16" s="1"/>
      <c r="B16" s="1"/>
      <c r="C16" s="12"/>
      <c r="D16" s="12"/>
      <c r="E16" s="12"/>
      <c r="F16" s="12"/>
      <c r="G16" s="12"/>
      <c r="H16" s="12"/>
      <c r="I16" s="12"/>
      <c r="J16" s="12"/>
      <c r="K16" s="12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4.2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H1"/>
    <mergeCell ref="I1:K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14.88"/>
    <col customWidth="1" min="12" max="12" width="17.75"/>
    <col customWidth="1" min="14" max="14" width="14.38"/>
  </cols>
  <sheetData>
    <row r="1" ht="42.0" customHeight="1">
      <c r="A1" s="145" t="s">
        <v>192</v>
      </c>
      <c r="D1" s="146" t="s">
        <v>193</v>
      </c>
      <c r="I1" s="147" t="s">
        <v>194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 ht="99.0" customHeight="1">
      <c r="A2" s="130" t="s">
        <v>195</v>
      </c>
      <c r="B2" s="130" t="s">
        <v>196</v>
      </c>
      <c r="C2" s="130" t="s">
        <v>197</v>
      </c>
      <c r="D2" s="129" t="s">
        <v>198</v>
      </c>
      <c r="E2" s="129" t="s">
        <v>199</v>
      </c>
      <c r="F2" s="129" t="s">
        <v>200</v>
      </c>
      <c r="G2" s="129" t="s">
        <v>201</v>
      </c>
      <c r="H2" s="129" t="s">
        <v>202</v>
      </c>
      <c r="I2" s="148" t="s">
        <v>94</v>
      </c>
      <c r="J2" s="148" t="s">
        <v>95</v>
      </c>
      <c r="K2" s="148" t="s">
        <v>97</v>
      </c>
      <c r="L2" s="148" t="s">
        <v>203</v>
      </c>
      <c r="M2" s="148" t="s">
        <v>204</v>
      </c>
      <c r="N2" s="148" t="s">
        <v>205</v>
      </c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</row>
    <row r="3" ht="30.75" customHeight="1">
      <c r="A3" s="150" t="s">
        <v>206</v>
      </c>
      <c r="B3" s="150" t="s">
        <v>207</v>
      </c>
      <c r="C3" s="110">
        <v>2015.0</v>
      </c>
      <c r="D3" s="109">
        <v>190.0</v>
      </c>
      <c r="E3" s="109">
        <v>150.0</v>
      </c>
      <c r="F3" s="109">
        <v>140.0</v>
      </c>
      <c r="G3" s="109">
        <v>10.0</v>
      </c>
      <c r="H3" s="109">
        <v>24.0</v>
      </c>
      <c r="I3" s="151">
        <v>20.0</v>
      </c>
      <c r="J3" s="151">
        <v>0.92</v>
      </c>
      <c r="K3" s="151">
        <v>75.8</v>
      </c>
      <c r="L3" s="152" t="s">
        <v>208</v>
      </c>
      <c r="M3" s="151">
        <v>2.0</v>
      </c>
      <c r="N3" s="151">
        <v>30.0</v>
      </c>
    </row>
    <row r="4">
      <c r="A4" s="150" t="s">
        <v>90</v>
      </c>
      <c r="B4" s="150" t="s">
        <v>209</v>
      </c>
      <c r="C4" s="110"/>
      <c r="D4" s="109">
        <v>10.0</v>
      </c>
      <c r="E4" s="109">
        <v>10.0</v>
      </c>
      <c r="F4" s="109">
        <v>17.0</v>
      </c>
      <c r="G4" s="109">
        <v>1.0</v>
      </c>
      <c r="H4" s="109">
        <v>1.7</v>
      </c>
      <c r="I4" s="151">
        <v>40.0</v>
      </c>
      <c r="J4" s="151">
        <v>0.92</v>
      </c>
      <c r="K4" s="151"/>
      <c r="L4" s="153"/>
      <c r="M4" s="151">
        <v>1.0</v>
      </c>
      <c r="N4" s="151">
        <v>10.0</v>
      </c>
    </row>
    <row r="5">
      <c r="A5" s="150"/>
      <c r="B5" s="150"/>
      <c r="C5" s="110"/>
      <c r="D5" s="109"/>
      <c r="E5" s="109"/>
      <c r="F5" s="109"/>
      <c r="G5" s="109"/>
      <c r="H5" s="109"/>
      <c r="I5" s="151"/>
      <c r="J5" s="151"/>
      <c r="K5" s="151"/>
      <c r="L5" s="153"/>
      <c r="M5" s="153"/>
      <c r="N5" s="153"/>
    </row>
    <row r="6">
      <c r="A6" s="150"/>
      <c r="B6" s="150"/>
      <c r="C6" s="150"/>
      <c r="D6" s="154"/>
      <c r="E6" s="154"/>
      <c r="F6" s="154"/>
      <c r="G6" s="154"/>
      <c r="H6" s="154"/>
      <c r="I6" s="153"/>
      <c r="J6" s="153"/>
      <c r="K6" s="153"/>
      <c r="L6" s="153"/>
      <c r="M6" s="153"/>
      <c r="N6" s="153"/>
    </row>
    <row r="7">
      <c r="A7" s="150"/>
      <c r="B7" s="150"/>
      <c r="C7" s="150"/>
      <c r="D7" s="154"/>
      <c r="E7" s="154"/>
      <c r="F7" s="154"/>
      <c r="G7" s="154"/>
      <c r="H7" s="154"/>
      <c r="I7" s="153"/>
      <c r="J7" s="153"/>
      <c r="K7" s="153"/>
      <c r="L7" s="153"/>
      <c r="M7" s="153"/>
      <c r="N7" s="153"/>
    </row>
    <row r="8">
      <c r="A8" s="150"/>
      <c r="B8" s="150"/>
      <c r="C8" s="150"/>
      <c r="D8" s="154"/>
      <c r="E8" s="154"/>
      <c r="F8" s="154"/>
      <c r="G8" s="154"/>
      <c r="H8" s="154"/>
      <c r="I8" s="153"/>
      <c r="J8" s="153"/>
      <c r="K8" s="153"/>
      <c r="L8" s="153"/>
      <c r="M8" s="153"/>
      <c r="N8" s="153"/>
    </row>
    <row r="9">
      <c r="A9" s="150"/>
      <c r="B9" s="150"/>
      <c r="C9" s="150"/>
      <c r="D9" s="154"/>
      <c r="E9" s="154"/>
      <c r="F9" s="154"/>
      <c r="G9" s="154"/>
      <c r="H9" s="154"/>
      <c r="I9" s="153"/>
      <c r="J9" s="153"/>
      <c r="K9" s="153"/>
      <c r="L9" s="153"/>
      <c r="M9" s="153"/>
      <c r="N9" s="153"/>
    </row>
    <row r="10">
      <c r="A10" s="150"/>
      <c r="B10" s="150"/>
      <c r="C10" s="150"/>
      <c r="D10" s="154"/>
      <c r="E10" s="154"/>
      <c r="F10" s="154"/>
      <c r="G10" s="154"/>
      <c r="H10" s="154"/>
      <c r="I10" s="153"/>
      <c r="J10" s="153"/>
      <c r="K10" s="153"/>
      <c r="L10" s="153"/>
      <c r="M10" s="153"/>
      <c r="N10" s="153"/>
    </row>
    <row r="11">
      <c r="A11" s="150"/>
      <c r="B11" s="150"/>
      <c r="C11" s="150"/>
      <c r="D11" s="154"/>
      <c r="E11" s="154"/>
      <c r="F11" s="154"/>
      <c r="G11" s="154"/>
      <c r="H11" s="154"/>
      <c r="I11" s="153"/>
      <c r="J11" s="153"/>
      <c r="K11" s="153"/>
      <c r="L11" s="153"/>
      <c r="M11" s="153"/>
      <c r="N11" s="153"/>
    </row>
    <row r="12">
      <c r="A12" s="150"/>
      <c r="B12" s="150"/>
      <c r="C12" s="150"/>
      <c r="D12" s="154"/>
      <c r="E12" s="154"/>
      <c r="F12" s="154"/>
      <c r="G12" s="154"/>
      <c r="H12" s="154"/>
      <c r="I12" s="153"/>
      <c r="J12" s="153"/>
      <c r="K12" s="153"/>
      <c r="L12" s="153"/>
      <c r="M12" s="153"/>
      <c r="N12" s="153"/>
    </row>
    <row r="13">
      <c r="A13" s="150"/>
      <c r="B13" s="150"/>
      <c r="C13" s="150"/>
      <c r="D13" s="154"/>
      <c r="E13" s="154"/>
      <c r="F13" s="154"/>
      <c r="G13" s="154"/>
      <c r="H13" s="154"/>
      <c r="I13" s="153"/>
      <c r="J13" s="153"/>
      <c r="K13" s="153"/>
      <c r="L13" s="153"/>
      <c r="M13" s="153"/>
      <c r="N13" s="153"/>
    </row>
    <row r="14">
      <c r="A14" s="150"/>
      <c r="B14" s="150"/>
      <c r="C14" s="150"/>
      <c r="D14" s="154"/>
      <c r="E14" s="154"/>
      <c r="F14" s="154"/>
      <c r="G14" s="154"/>
      <c r="H14" s="154"/>
      <c r="I14" s="153"/>
      <c r="J14" s="153"/>
      <c r="K14" s="153"/>
      <c r="L14" s="153"/>
      <c r="M14" s="153"/>
      <c r="N14" s="153"/>
    </row>
    <row r="15">
      <c r="A15" s="150"/>
      <c r="B15" s="150"/>
      <c r="C15" s="150"/>
      <c r="D15" s="154"/>
      <c r="E15" s="154"/>
      <c r="F15" s="154"/>
      <c r="G15" s="154"/>
      <c r="H15" s="154"/>
      <c r="I15" s="153"/>
      <c r="J15" s="153"/>
      <c r="K15" s="153"/>
      <c r="L15" s="153"/>
      <c r="M15" s="153"/>
      <c r="N15" s="153"/>
    </row>
    <row r="16">
      <c r="A16" s="150"/>
      <c r="B16" s="150"/>
      <c r="C16" s="150"/>
      <c r="D16" s="154"/>
      <c r="E16" s="154"/>
      <c r="F16" s="154"/>
      <c r="G16" s="154"/>
      <c r="H16" s="154"/>
      <c r="I16" s="153"/>
      <c r="J16" s="153"/>
      <c r="K16" s="153"/>
      <c r="L16" s="153"/>
      <c r="M16" s="153"/>
      <c r="N16" s="153"/>
    </row>
    <row r="17">
      <c r="A17" s="150"/>
      <c r="B17" s="150"/>
      <c r="C17" s="150"/>
      <c r="D17" s="154"/>
      <c r="E17" s="154"/>
      <c r="F17" s="154"/>
      <c r="G17" s="154"/>
      <c r="H17" s="154"/>
      <c r="I17" s="153"/>
      <c r="J17" s="153"/>
      <c r="K17" s="153"/>
      <c r="L17" s="153"/>
      <c r="M17" s="153"/>
      <c r="N17" s="153"/>
    </row>
    <row r="18">
      <c r="A18" s="150"/>
      <c r="B18" s="150"/>
      <c r="C18" s="150"/>
      <c r="D18" s="154"/>
      <c r="E18" s="154"/>
      <c r="F18" s="154"/>
      <c r="G18" s="154"/>
      <c r="H18" s="154"/>
      <c r="I18" s="153"/>
      <c r="J18" s="153"/>
      <c r="K18" s="153"/>
      <c r="L18" s="153"/>
      <c r="M18" s="153"/>
      <c r="N18" s="153"/>
    </row>
    <row r="19">
      <c r="A19" s="150"/>
      <c r="B19" s="150"/>
      <c r="C19" s="150"/>
      <c r="D19" s="154"/>
      <c r="E19" s="154"/>
      <c r="F19" s="154"/>
      <c r="G19" s="154"/>
      <c r="H19" s="154"/>
      <c r="I19" s="153"/>
      <c r="J19" s="153"/>
      <c r="K19" s="153"/>
      <c r="L19" s="153"/>
      <c r="M19" s="153"/>
      <c r="N19" s="153"/>
    </row>
    <row r="20">
      <c r="A20" s="150"/>
      <c r="B20" s="150"/>
      <c r="C20" s="150"/>
      <c r="D20" s="154"/>
      <c r="E20" s="154"/>
      <c r="F20" s="154"/>
      <c r="G20" s="154"/>
      <c r="H20" s="154"/>
      <c r="I20" s="153"/>
      <c r="J20" s="153"/>
      <c r="K20" s="153"/>
      <c r="L20" s="153"/>
      <c r="M20" s="153"/>
      <c r="N20" s="153"/>
    </row>
    <row r="21" ht="15.75" customHeight="1">
      <c r="A21" s="150"/>
      <c r="B21" s="150"/>
      <c r="C21" s="150"/>
      <c r="D21" s="154"/>
      <c r="E21" s="154"/>
      <c r="F21" s="154"/>
      <c r="G21" s="154"/>
      <c r="H21" s="154"/>
      <c r="I21" s="153"/>
      <c r="J21" s="153"/>
      <c r="K21" s="153"/>
      <c r="L21" s="153"/>
      <c r="M21" s="153"/>
      <c r="N21" s="153"/>
    </row>
    <row r="22" ht="15.75" customHeight="1">
      <c r="A22" s="150"/>
      <c r="B22" s="150"/>
      <c r="C22" s="150"/>
      <c r="D22" s="154"/>
      <c r="E22" s="154"/>
      <c r="F22" s="154"/>
      <c r="G22" s="154"/>
      <c r="H22" s="154"/>
      <c r="I22" s="153"/>
      <c r="J22" s="153"/>
      <c r="K22" s="153"/>
      <c r="L22" s="153"/>
      <c r="M22" s="153"/>
      <c r="N22" s="153"/>
    </row>
    <row r="23" ht="15.75" customHeight="1">
      <c r="A23" s="150"/>
      <c r="B23" s="150"/>
      <c r="C23" s="150"/>
      <c r="D23" s="154"/>
      <c r="E23" s="154"/>
      <c r="F23" s="154"/>
      <c r="G23" s="154"/>
      <c r="H23" s="154"/>
      <c r="I23" s="153"/>
      <c r="J23" s="153"/>
      <c r="K23" s="153"/>
      <c r="L23" s="153"/>
      <c r="M23" s="153"/>
      <c r="N23" s="153"/>
    </row>
    <row r="24" ht="15.75" customHeight="1">
      <c r="A24" s="150"/>
      <c r="B24" s="150"/>
      <c r="C24" s="150"/>
      <c r="D24" s="154"/>
      <c r="E24" s="154"/>
      <c r="F24" s="154"/>
      <c r="G24" s="154"/>
      <c r="H24" s="154"/>
      <c r="I24" s="153"/>
      <c r="J24" s="153"/>
      <c r="K24" s="153"/>
      <c r="L24" s="153"/>
      <c r="M24" s="153"/>
      <c r="N24" s="153"/>
    </row>
    <row r="25" ht="15.75" customHeight="1">
      <c r="A25" s="150"/>
      <c r="B25" s="150"/>
      <c r="C25" s="150"/>
      <c r="D25" s="154"/>
      <c r="E25" s="154"/>
      <c r="F25" s="154"/>
      <c r="G25" s="154"/>
      <c r="H25" s="154"/>
      <c r="I25" s="153"/>
      <c r="J25" s="153"/>
      <c r="K25" s="153"/>
      <c r="L25" s="153"/>
      <c r="M25" s="153"/>
      <c r="N25" s="153"/>
    </row>
    <row r="26" ht="15.75" customHeight="1">
      <c r="A26" s="150"/>
      <c r="B26" s="150"/>
      <c r="C26" s="150"/>
      <c r="D26" s="154"/>
      <c r="E26" s="154"/>
      <c r="F26" s="154"/>
      <c r="G26" s="154"/>
      <c r="H26" s="154"/>
      <c r="I26" s="153"/>
      <c r="J26" s="153"/>
      <c r="K26" s="153"/>
      <c r="L26" s="153"/>
      <c r="M26" s="153"/>
      <c r="N26" s="153"/>
    </row>
    <row r="27" ht="15.75" customHeight="1">
      <c r="A27" s="150"/>
      <c r="B27" s="150"/>
      <c r="C27" s="150"/>
      <c r="D27" s="154"/>
      <c r="E27" s="154"/>
      <c r="F27" s="154"/>
      <c r="G27" s="154"/>
      <c r="H27" s="154"/>
      <c r="I27" s="153"/>
      <c r="J27" s="153"/>
      <c r="K27" s="153"/>
      <c r="L27" s="153"/>
      <c r="M27" s="153"/>
      <c r="N27" s="153"/>
    </row>
    <row r="28" ht="15.75" customHeight="1">
      <c r="A28" s="150"/>
      <c r="B28" s="150"/>
      <c r="C28" s="150"/>
      <c r="D28" s="154"/>
      <c r="E28" s="154"/>
      <c r="F28" s="154"/>
      <c r="G28" s="154"/>
      <c r="H28" s="154"/>
      <c r="I28" s="153"/>
      <c r="J28" s="153"/>
      <c r="K28" s="153"/>
      <c r="L28" s="153"/>
      <c r="M28" s="153"/>
      <c r="N28" s="153"/>
    </row>
    <row r="29" ht="15.75" customHeight="1">
      <c r="A29" s="150"/>
      <c r="B29" s="150"/>
      <c r="C29" s="150"/>
      <c r="D29" s="154"/>
      <c r="E29" s="154"/>
      <c r="F29" s="154"/>
      <c r="G29" s="154"/>
      <c r="H29" s="154"/>
      <c r="I29" s="153"/>
      <c r="J29" s="153"/>
      <c r="K29" s="153"/>
      <c r="L29" s="153"/>
      <c r="M29" s="153"/>
      <c r="N29" s="153"/>
    </row>
    <row r="30" ht="15.75" customHeight="1">
      <c r="A30" s="150"/>
      <c r="B30" s="150"/>
      <c r="C30" s="150"/>
      <c r="D30" s="154"/>
      <c r="E30" s="154"/>
      <c r="F30" s="154"/>
      <c r="G30" s="154"/>
      <c r="H30" s="154"/>
      <c r="I30" s="153"/>
      <c r="J30" s="153"/>
      <c r="K30" s="153"/>
      <c r="L30" s="153"/>
      <c r="M30" s="153"/>
      <c r="N30" s="153"/>
    </row>
    <row r="31" ht="15.75" customHeight="1">
      <c r="A31" s="150"/>
      <c r="B31" s="150"/>
      <c r="C31" s="150"/>
      <c r="D31" s="154"/>
      <c r="E31" s="154"/>
      <c r="F31" s="154"/>
      <c r="G31" s="154"/>
      <c r="H31" s="154"/>
      <c r="I31" s="153"/>
      <c r="J31" s="153"/>
      <c r="K31" s="153"/>
      <c r="L31" s="153"/>
      <c r="M31" s="153"/>
      <c r="N31" s="153"/>
    </row>
    <row r="32" ht="15.75" customHeight="1">
      <c r="A32" s="150"/>
      <c r="B32" s="150"/>
      <c r="C32" s="150"/>
      <c r="D32" s="154"/>
      <c r="E32" s="154"/>
      <c r="F32" s="154"/>
      <c r="G32" s="154"/>
      <c r="H32" s="154"/>
      <c r="I32" s="153"/>
      <c r="J32" s="153"/>
      <c r="K32" s="153"/>
      <c r="L32" s="153"/>
      <c r="M32" s="153"/>
      <c r="N32" s="153"/>
    </row>
    <row r="33" ht="15.75" customHeight="1">
      <c r="A33" s="150"/>
      <c r="B33" s="150"/>
      <c r="C33" s="150"/>
      <c r="D33" s="154"/>
      <c r="E33" s="154"/>
      <c r="F33" s="154"/>
      <c r="G33" s="154"/>
      <c r="H33" s="154"/>
      <c r="I33" s="153"/>
      <c r="J33" s="153"/>
      <c r="K33" s="153"/>
      <c r="L33" s="153"/>
      <c r="M33" s="153"/>
      <c r="N33" s="153"/>
    </row>
    <row r="34" ht="15.75" customHeight="1">
      <c r="A34" s="150"/>
      <c r="B34" s="150"/>
      <c r="C34" s="150"/>
      <c r="D34" s="154"/>
      <c r="E34" s="154"/>
      <c r="F34" s="154"/>
      <c r="G34" s="154"/>
      <c r="H34" s="154"/>
      <c r="I34" s="153"/>
      <c r="J34" s="153"/>
      <c r="K34" s="153"/>
      <c r="L34" s="153"/>
      <c r="M34" s="153"/>
      <c r="N34" s="153"/>
    </row>
    <row r="35" ht="15.75" customHeight="1">
      <c r="A35" s="150"/>
      <c r="B35" s="150"/>
      <c r="C35" s="150"/>
      <c r="D35" s="154"/>
      <c r="E35" s="154"/>
      <c r="F35" s="154"/>
      <c r="G35" s="154"/>
      <c r="H35" s="154"/>
      <c r="I35" s="153"/>
      <c r="J35" s="153"/>
      <c r="K35" s="153"/>
      <c r="L35" s="153"/>
      <c r="M35" s="153"/>
      <c r="N35" s="153"/>
    </row>
    <row r="36" ht="15.75" customHeight="1">
      <c r="A36" s="150"/>
      <c r="B36" s="150"/>
      <c r="C36" s="150"/>
      <c r="D36" s="154"/>
      <c r="E36" s="154"/>
      <c r="F36" s="154"/>
      <c r="G36" s="154"/>
      <c r="H36" s="154"/>
      <c r="I36" s="153"/>
      <c r="J36" s="153"/>
      <c r="K36" s="153"/>
      <c r="L36" s="153"/>
      <c r="M36" s="153"/>
      <c r="N36" s="153"/>
    </row>
    <row r="37" ht="15.75" customHeight="1">
      <c r="A37" s="150"/>
      <c r="B37" s="150"/>
      <c r="C37" s="150"/>
      <c r="D37" s="154"/>
      <c r="E37" s="154"/>
      <c r="F37" s="154"/>
      <c r="G37" s="154"/>
      <c r="H37" s="154"/>
      <c r="I37" s="153"/>
      <c r="J37" s="153"/>
      <c r="K37" s="153"/>
      <c r="L37" s="153"/>
      <c r="M37" s="153"/>
      <c r="N37" s="153"/>
    </row>
    <row r="38" ht="15.75" customHeight="1">
      <c r="A38" s="150"/>
      <c r="B38" s="150"/>
      <c r="C38" s="150"/>
      <c r="D38" s="154"/>
      <c r="E38" s="154"/>
      <c r="F38" s="154"/>
      <c r="G38" s="154"/>
      <c r="H38" s="154"/>
      <c r="I38" s="153"/>
      <c r="J38" s="153"/>
      <c r="K38" s="153"/>
      <c r="L38" s="153"/>
      <c r="M38" s="153"/>
      <c r="N38" s="153"/>
    </row>
    <row r="39" ht="15.75" customHeight="1">
      <c r="A39" s="150"/>
      <c r="B39" s="150"/>
      <c r="C39" s="150"/>
      <c r="D39" s="154"/>
      <c r="E39" s="154"/>
      <c r="F39" s="154"/>
      <c r="G39" s="154"/>
      <c r="H39" s="154"/>
      <c r="I39" s="153"/>
      <c r="J39" s="153"/>
      <c r="K39" s="153"/>
      <c r="L39" s="153"/>
      <c r="M39" s="153"/>
      <c r="N39" s="153"/>
    </row>
    <row r="40" ht="15.75" customHeight="1">
      <c r="A40" s="150"/>
      <c r="B40" s="150"/>
      <c r="C40" s="150"/>
      <c r="D40" s="154"/>
      <c r="E40" s="154"/>
      <c r="F40" s="154"/>
      <c r="G40" s="154"/>
      <c r="H40" s="154"/>
      <c r="I40" s="153"/>
      <c r="J40" s="153"/>
      <c r="K40" s="153"/>
      <c r="L40" s="153"/>
      <c r="M40" s="153"/>
      <c r="N40" s="153"/>
    </row>
    <row r="41" ht="15.75" customHeight="1">
      <c r="A41" s="150"/>
      <c r="B41" s="150"/>
      <c r="C41" s="150"/>
      <c r="D41" s="154"/>
      <c r="E41" s="154"/>
      <c r="F41" s="154"/>
      <c r="G41" s="154"/>
      <c r="H41" s="154"/>
      <c r="I41" s="153"/>
      <c r="J41" s="153"/>
      <c r="K41" s="153"/>
      <c r="L41" s="153"/>
      <c r="M41" s="153"/>
      <c r="N41" s="153"/>
    </row>
    <row r="42" ht="15.75" customHeight="1">
      <c r="A42" s="150"/>
      <c r="B42" s="150"/>
      <c r="C42" s="150"/>
      <c r="D42" s="154"/>
      <c r="E42" s="154"/>
      <c r="F42" s="154"/>
      <c r="G42" s="154"/>
      <c r="H42" s="154"/>
      <c r="I42" s="153"/>
      <c r="J42" s="153"/>
      <c r="K42" s="153"/>
      <c r="L42" s="153"/>
      <c r="M42" s="153"/>
      <c r="N42" s="153"/>
    </row>
    <row r="43" ht="15.75" customHeight="1">
      <c r="A43" s="150"/>
      <c r="B43" s="150"/>
      <c r="C43" s="150"/>
      <c r="D43" s="154"/>
      <c r="E43" s="154"/>
      <c r="F43" s="154"/>
      <c r="G43" s="154"/>
      <c r="H43" s="154"/>
      <c r="I43" s="153"/>
      <c r="J43" s="153"/>
      <c r="K43" s="153"/>
      <c r="L43" s="153"/>
      <c r="M43" s="153"/>
      <c r="N43" s="153"/>
    </row>
    <row r="44" ht="15.75" customHeight="1">
      <c r="A44" s="150"/>
      <c r="B44" s="150"/>
      <c r="C44" s="150"/>
      <c r="D44" s="154"/>
      <c r="E44" s="154"/>
      <c r="F44" s="154"/>
      <c r="G44" s="154"/>
      <c r="H44" s="154"/>
      <c r="I44" s="153"/>
      <c r="J44" s="153"/>
      <c r="K44" s="153"/>
      <c r="L44" s="153"/>
      <c r="M44" s="153"/>
      <c r="N44" s="153"/>
    </row>
    <row r="45" ht="15.75" customHeight="1">
      <c r="A45" s="150"/>
      <c r="B45" s="150"/>
      <c r="C45" s="150"/>
      <c r="D45" s="154"/>
      <c r="E45" s="154"/>
      <c r="F45" s="154"/>
      <c r="G45" s="154"/>
      <c r="H45" s="154"/>
      <c r="I45" s="153"/>
      <c r="J45" s="153"/>
      <c r="K45" s="153"/>
      <c r="L45" s="153"/>
      <c r="M45" s="153"/>
      <c r="N45" s="153"/>
    </row>
    <row r="46" ht="15.75" customHeight="1">
      <c r="A46" s="150"/>
      <c r="B46" s="150"/>
      <c r="C46" s="150"/>
      <c r="D46" s="154"/>
      <c r="E46" s="154"/>
      <c r="F46" s="154"/>
      <c r="G46" s="154"/>
      <c r="H46" s="154"/>
      <c r="I46" s="153"/>
      <c r="J46" s="153"/>
      <c r="K46" s="153"/>
      <c r="L46" s="153"/>
      <c r="M46" s="153"/>
      <c r="N46" s="153"/>
    </row>
    <row r="47" ht="15.75" customHeight="1">
      <c r="A47" s="150"/>
      <c r="B47" s="150"/>
      <c r="C47" s="150"/>
      <c r="D47" s="154"/>
      <c r="E47" s="154"/>
      <c r="F47" s="154"/>
      <c r="G47" s="154"/>
      <c r="H47" s="154"/>
      <c r="I47" s="153"/>
      <c r="J47" s="153"/>
      <c r="K47" s="153"/>
      <c r="L47" s="153"/>
      <c r="M47" s="153"/>
      <c r="N47" s="153"/>
    </row>
    <row r="48" ht="15.75" customHeight="1">
      <c r="A48" s="150"/>
      <c r="B48" s="150"/>
      <c r="C48" s="150"/>
      <c r="D48" s="154"/>
      <c r="E48" s="154"/>
      <c r="F48" s="154"/>
      <c r="G48" s="154"/>
      <c r="H48" s="154"/>
      <c r="I48" s="153"/>
      <c r="J48" s="153"/>
      <c r="K48" s="153"/>
      <c r="L48" s="153"/>
      <c r="M48" s="153"/>
      <c r="N48" s="153"/>
    </row>
    <row r="49" ht="15.75" customHeight="1">
      <c r="A49" s="150"/>
      <c r="B49" s="150"/>
      <c r="C49" s="150"/>
      <c r="D49" s="154"/>
      <c r="E49" s="154"/>
      <c r="F49" s="154"/>
      <c r="G49" s="154"/>
      <c r="H49" s="154"/>
      <c r="I49" s="153"/>
      <c r="J49" s="153"/>
      <c r="K49" s="153"/>
      <c r="L49" s="153"/>
      <c r="M49" s="153"/>
      <c r="N49" s="153"/>
    </row>
    <row r="50" ht="15.75" customHeight="1">
      <c r="A50" s="150"/>
      <c r="B50" s="150"/>
      <c r="C50" s="150"/>
      <c r="D50" s="154"/>
      <c r="E50" s="154"/>
      <c r="F50" s="154"/>
      <c r="G50" s="154"/>
      <c r="H50" s="154"/>
      <c r="I50" s="153"/>
      <c r="J50" s="153"/>
      <c r="K50" s="153"/>
      <c r="L50" s="153"/>
      <c r="M50" s="153"/>
      <c r="N50" s="153"/>
    </row>
    <row r="51" ht="15.75" customHeight="1">
      <c r="A51" s="150"/>
      <c r="B51" s="150"/>
      <c r="C51" s="150"/>
      <c r="D51" s="154"/>
      <c r="E51" s="154"/>
      <c r="F51" s="154"/>
      <c r="G51" s="154"/>
      <c r="H51" s="154"/>
      <c r="I51" s="153"/>
      <c r="J51" s="153"/>
      <c r="K51" s="153"/>
      <c r="L51" s="153"/>
      <c r="M51" s="153"/>
      <c r="N51" s="153"/>
    </row>
    <row r="52" ht="15.75" customHeight="1">
      <c r="A52" s="150"/>
      <c r="B52" s="150"/>
      <c r="C52" s="150"/>
      <c r="D52" s="154"/>
      <c r="E52" s="154"/>
      <c r="F52" s="154"/>
      <c r="G52" s="154"/>
      <c r="H52" s="154"/>
      <c r="I52" s="153"/>
      <c r="J52" s="153"/>
      <c r="K52" s="153"/>
      <c r="L52" s="153"/>
      <c r="M52" s="153"/>
      <c r="N52" s="153"/>
    </row>
    <row r="53" ht="15.75" customHeight="1">
      <c r="A53" s="150"/>
      <c r="B53" s="150"/>
      <c r="C53" s="150"/>
      <c r="D53" s="154"/>
      <c r="E53" s="154"/>
      <c r="F53" s="154"/>
      <c r="G53" s="154"/>
      <c r="H53" s="154"/>
      <c r="I53" s="153"/>
      <c r="J53" s="153"/>
      <c r="K53" s="153"/>
      <c r="L53" s="153"/>
      <c r="M53" s="153"/>
      <c r="N53" s="153"/>
    </row>
    <row r="54" ht="15.75" customHeight="1">
      <c r="A54" s="150"/>
      <c r="B54" s="150"/>
      <c r="C54" s="150"/>
      <c r="D54" s="154"/>
      <c r="E54" s="154"/>
      <c r="F54" s="154"/>
      <c r="G54" s="154"/>
      <c r="H54" s="154"/>
      <c r="I54" s="153"/>
      <c r="J54" s="153"/>
      <c r="K54" s="153"/>
      <c r="L54" s="153"/>
      <c r="M54" s="153"/>
      <c r="N54" s="153"/>
    </row>
    <row r="55" ht="15.75" customHeight="1">
      <c r="A55" s="150"/>
      <c r="B55" s="150"/>
      <c r="C55" s="150"/>
      <c r="D55" s="154"/>
      <c r="E55" s="154"/>
      <c r="F55" s="154"/>
      <c r="G55" s="154"/>
      <c r="H55" s="154"/>
      <c r="I55" s="153"/>
      <c r="J55" s="153"/>
      <c r="K55" s="153"/>
      <c r="L55" s="153"/>
      <c r="M55" s="153"/>
      <c r="N55" s="153"/>
    </row>
    <row r="56" ht="15.75" customHeight="1">
      <c r="A56" s="150"/>
      <c r="B56" s="150"/>
      <c r="C56" s="150"/>
      <c r="D56" s="154"/>
      <c r="E56" s="154"/>
      <c r="F56" s="154"/>
      <c r="G56" s="154"/>
      <c r="H56" s="154"/>
      <c r="I56" s="153"/>
      <c r="J56" s="153"/>
      <c r="K56" s="153"/>
      <c r="L56" s="153"/>
      <c r="M56" s="153"/>
      <c r="N56" s="153"/>
    </row>
    <row r="57" ht="15.75" customHeight="1">
      <c r="A57" s="150"/>
      <c r="B57" s="150"/>
      <c r="C57" s="150"/>
      <c r="D57" s="154"/>
      <c r="E57" s="154"/>
      <c r="F57" s="154"/>
      <c r="G57" s="154"/>
      <c r="H57" s="154"/>
      <c r="I57" s="153"/>
      <c r="J57" s="153"/>
      <c r="K57" s="153"/>
      <c r="L57" s="153"/>
      <c r="M57" s="153"/>
      <c r="N57" s="153"/>
    </row>
    <row r="58" ht="15.75" customHeight="1">
      <c r="A58" s="150"/>
      <c r="B58" s="150"/>
      <c r="C58" s="150"/>
      <c r="D58" s="154"/>
      <c r="E58" s="154"/>
      <c r="F58" s="154"/>
      <c r="G58" s="154"/>
      <c r="H58" s="154"/>
      <c r="I58" s="153"/>
      <c r="J58" s="153"/>
      <c r="K58" s="153"/>
      <c r="L58" s="153"/>
      <c r="M58" s="153"/>
      <c r="N58" s="153"/>
    </row>
    <row r="59" ht="15.75" customHeight="1">
      <c r="A59" s="150"/>
      <c r="B59" s="150"/>
      <c r="C59" s="150"/>
      <c r="D59" s="154"/>
      <c r="E59" s="154"/>
      <c r="F59" s="154"/>
      <c r="G59" s="154"/>
      <c r="H59" s="154"/>
      <c r="I59" s="153"/>
      <c r="J59" s="153"/>
      <c r="K59" s="153"/>
      <c r="L59" s="153"/>
      <c r="M59" s="153"/>
      <c r="N59" s="153"/>
    </row>
    <row r="60" ht="15.75" customHeight="1">
      <c r="A60" s="150"/>
      <c r="B60" s="150"/>
      <c r="C60" s="150"/>
      <c r="D60" s="154"/>
      <c r="E60" s="154"/>
      <c r="F60" s="154"/>
      <c r="G60" s="154"/>
      <c r="H60" s="154"/>
      <c r="I60" s="153"/>
      <c r="J60" s="153"/>
      <c r="K60" s="153"/>
      <c r="L60" s="153"/>
      <c r="M60" s="153"/>
      <c r="N60" s="153"/>
    </row>
    <row r="61" ht="15.75" customHeight="1">
      <c r="A61" s="150"/>
      <c r="B61" s="150"/>
      <c r="C61" s="150"/>
      <c r="D61" s="154"/>
      <c r="E61" s="154"/>
      <c r="F61" s="154"/>
      <c r="G61" s="154"/>
      <c r="H61" s="154"/>
      <c r="I61" s="153"/>
      <c r="J61" s="153"/>
      <c r="K61" s="153"/>
      <c r="L61" s="153"/>
      <c r="M61" s="153"/>
      <c r="N61" s="153"/>
    </row>
    <row r="62" ht="15.75" customHeight="1">
      <c r="A62" s="150"/>
      <c r="B62" s="150"/>
      <c r="C62" s="150"/>
      <c r="D62" s="154"/>
      <c r="E62" s="154"/>
      <c r="F62" s="154"/>
      <c r="G62" s="154"/>
      <c r="H62" s="154"/>
      <c r="I62" s="153"/>
      <c r="J62" s="153"/>
      <c r="K62" s="153"/>
      <c r="L62" s="153"/>
      <c r="M62" s="153"/>
      <c r="N62" s="153"/>
    </row>
    <row r="63" ht="15.75" customHeight="1">
      <c r="A63" s="150"/>
      <c r="B63" s="150"/>
      <c r="C63" s="150"/>
      <c r="D63" s="154"/>
      <c r="E63" s="154"/>
      <c r="F63" s="154"/>
      <c r="G63" s="154"/>
      <c r="H63" s="154"/>
      <c r="I63" s="153"/>
      <c r="J63" s="153"/>
      <c r="K63" s="153"/>
      <c r="L63" s="153"/>
      <c r="M63" s="153"/>
      <c r="N63" s="153"/>
    </row>
    <row r="64" ht="15.75" customHeight="1">
      <c r="A64" s="150"/>
      <c r="B64" s="150"/>
      <c r="C64" s="150"/>
      <c r="D64" s="154"/>
      <c r="E64" s="154"/>
      <c r="F64" s="154"/>
      <c r="G64" s="154"/>
      <c r="H64" s="154"/>
      <c r="I64" s="153"/>
      <c r="J64" s="153"/>
      <c r="K64" s="153"/>
      <c r="L64" s="153"/>
      <c r="M64" s="153"/>
      <c r="N64" s="153"/>
    </row>
    <row r="65" ht="15.75" customHeight="1">
      <c r="A65" s="150"/>
      <c r="B65" s="150"/>
      <c r="C65" s="150"/>
      <c r="D65" s="154"/>
      <c r="E65" s="154"/>
      <c r="F65" s="154"/>
      <c r="G65" s="154"/>
      <c r="H65" s="154"/>
      <c r="I65" s="153"/>
      <c r="J65" s="153"/>
      <c r="K65" s="153"/>
      <c r="L65" s="153"/>
      <c r="M65" s="153"/>
      <c r="N65" s="153"/>
    </row>
    <row r="66" ht="15.75" customHeight="1">
      <c r="A66" s="150"/>
      <c r="B66" s="150"/>
      <c r="C66" s="150"/>
      <c r="D66" s="154"/>
      <c r="E66" s="154"/>
      <c r="F66" s="154"/>
      <c r="G66" s="154"/>
      <c r="H66" s="154"/>
      <c r="I66" s="153"/>
      <c r="J66" s="153"/>
      <c r="K66" s="153"/>
      <c r="L66" s="153"/>
      <c r="M66" s="153"/>
      <c r="N66" s="153"/>
    </row>
    <row r="67" ht="15.75" customHeight="1">
      <c r="A67" s="150"/>
      <c r="B67" s="150"/>
      <c r="C67" s="150"/>
      <c r="D67" s="154"/>
      <c r="E67" s="154"/>
      <c r="F67" s="154"/>
      <c r="G67" s="154"/>
      <c r="H67" s="154"/>
      <c r="I67" s="153"/>
      <c r="J67" s="153"/>
      <c r="K67" s="153"/>
      <c r="L67" s="153"/>
      <c r="M67" s="153"/>
      <c r="N67" s="153"/>
    </row>
    <row r="68" ht="15.75" customHeight="1">
      <c r="A68" s="150"/>
      <c r="B68" s="150"/>
      <c r="C68" s="150"/>
      <c r="D68" s="154"/>
      <c r="E68" s="154"/>
      <c r="F68" s="154"/>
      <c r="G68" s="154"/>
      <c r="H68" s="154"/>
      <c r="I68" s="153"/>
      <c r="J68" s="153"/>
      <c r="K68" s="153"/>
      <c r="L68" s="153"/>
      <c r="M68" s="153"/>
      <c r="N68" s="153"/>
    </row>
    <row r="69" ht="15.75" customHeight="1">
      <c r="A69" s="150"/>
      <c r="B69" s="150"/>
      <c r="C69" s="150"/>
      <c r="D69" s="154"/>
      <c r="E69" s="154"/>
      <c r="F69" s="154"/>
      <c r="G69" s="154"/>
      <c r="H69" s="154"/>
      <c r="I69" s="153"/>
      <c r="J69" s="153"/>
      <c r="K69" s="153"/>
      <c r="L69" s="153"/>
      <c r="M69" s="153"/>
      <c r="N69" s="153"/>
    </row>
    <row r="70" ht="15.75" customHeight="1">
      <c r="A70" s="150"/>
      <c r="B70" s="150"/>
      <c r="C70" s="150"/>
      <c r="D70" s="154"/>
      <c r="E70" s="154"/>
      <c r="F70" s="154"/>
      <c r="G70" s="154"/>
      <c r="H70" s="154"/>
      <c r="I70" s="153"/>
      <c r="J70" s="153"/>
      <c r="K70" s="153"/>
      <c r="L70" s="153"/>
      <c r="M70" s="153"/>
      <c r="N70" s="153"/>
    </row>
    <row r="71" ht="15.75" customHeight="1">
      <c r="A71" s="150"/>
      <c r="B71" s="150"/>
      <c r="C71" s="150"/>
      <c r="D71" s="154"/>
      <c r="E71" s="154"/>
      <c r="F71" s="154"/>
      <c r="G71" s="154"/>
      <c r="H71" s="154"/>
      <c r="I71" s="153"/>
      <c r="J71" s="153"/>
      <c r="K71" s="153"/>
      <c r="L71" s="153"/>
      <c r="M71" s="153"/>
      <c r="N71" s="153"/>
    </row>
    <row r="72" ht="15.75" customHeight="1">
      <c r="A72" s="124"/>
      <c r="B72" s="124"/>
      <c r="C72" s="124"/>
      <c r="D72" s="123"/>
      <c r="E72" s="123"/>
      <c r="F72" s="123"/>
      <c r="G72" s="123"/>
      <c r="H72" s="123"/>
      <c r="I72" s="155"/>
      <c r="J72" s="155"/>
      <c r="K72" s="155"/>
      <c r="L72" s="155"/>
      <c r="M72" s="155"/>
      <c r="N72" s="155"/>
    </row>
    <row r="73" ht="15.75" customHeight="1">
      <c r="A73" s="124"/>
      <c r="B73" s="124"/>
      <c r="C73" s="124"/>
      <c r="D73" s="123"/>
      <c r="E73" s="123"/>
      <c r="F73" s="123"/>
      <c r="G73" s="123"/>
      <c r="H73" s="123"/>
      <c r="I73" s="155"/>
      <c r="J73" s="155"/>
      <c r="K73" s="155"/>
      <c r="L73" s="155"/>
      <c r="M73" s="155"/>
      <c r="N73" s="155"/>
    </row>
    <row r="74" ht="15.75" customHeight="1">
      <c r="A74" s="124"/>
      <c r="B74" s="124"/>
      <c r="C74" s="124"/>
      <c r="D74" s="123"/>
      <c r="E74" s="123"/>
      <c r="F74" s="123"/>
      <c r="G74" s="123"/>
      <c r="H74" s="123"/>
      <c r="I74" s="155"/>
      <c r="J74" s="155"/>
      <c r="K74" s="155"/>
      <c r="L74" s="155"/>
      <c r="M74" s="155"/>
      <c r="N74" s="155"/>
    </row>
    <row r="75" ht="15.75" customHeight="1">
      <c r="A75" s="124"/>
      <c r="B75" s="124"/>
      <c r="C75" s="124"/>
      <c r="D75" s="123"/>
      <c r="E75" s="123"/>
      <c r="F75" s="123"/>
      <c r="G75" s="123"/>
      <c r="H75" s="123"/>
      <c r="I75" s="155"/>
      <c r="J75" s="155"/>
      <c r="K75" s="155"/>
      <c r="L75" s="155"/>
      <c r="M75" s="155"/>
      <c r="N75" s="155"/>
    </row>
    <row r="76" ht="15.75" customHeight="1">
      <c r="A76" s="124"/>
      <c r="B76" s="124"/>
      <c r="C76" s="124"/>
      <c r="D76" s="123"/>
      <c r="E76" s="123"/>
      <c r="F76" s="123"/>
      <c r="G76" s="123"/>
      <c r="H76" s="123"/>
      <c r="I76" s="155"/>
      <c r="J76" s="155"/>
      <c r="K76" s="155"/>
      <c r="L76" s="155"/>
      <c r="M76" s="155"/>
      <c r="N76" s="155"/>
    </row>
    <row r="77" ht="15.75" customHeight="1">
      <c r="A77" s="124"/>
      <c r="B77" s="124"/>
      <c r="C77" s="124"/>
      <c r="D77" s="123"/>
      <c r="E77" s="123"/>
      <c r="F77" s="123"/>
      <c r="G77" s="123"/>
      <c r="H77" s="123"/>
      <c r="I77" s="155"/>
      <c r="J77" s="155"/>
      <c r="K77" s="155"/>
      <c r="L77" s="155"/>
      <c r="M77" s="155"/>
      <c r="N77" s="155"/>
    </row>
    <row r="78" ht="15.75" customHeight="1">
      <c r="A78" s="124"/>
      <c r="B78" s="124"/>
      <c r="C78" s="124"/>
      <c r="D78" s="123"/>
      <c r="E78" s="123"/>
      <c r="F78" s="123"/>
      <c r="G78" s="123"/>
      <c r="H78" s="123"/>
      <c r="I78" s="155"/>
      <c r="J78" s="155"/>
      <c r="K78" s="155"/>
      <c r="L78" s="155"/>
      <c r="M78" s="155"/>
      <c r="N78" s="155"/>
    </row>
    <row r="79" ht="15.75" customHeight="1">
      <c r="A79" s="124"/>
      <c r="B79" s="124"/>
      <c r="C79" s="124"/>
      <c r="D79" s="123"/>
      <c r="E79" s="123"/>
      <c r="F79" s="123"/>
      <c r="G79" s="123"/>
      <c r="H79" s="123"/>
      <c r="I79" s="155"/>
      <c r="J79" s="155"/>
      <c r="K79" s="155"/>
      <c r="L79" s="155"/>
      <c r="M79" s="155"/>
      <c r="N79" s="155"/>
    </row>
    <row r="80" ht="15.75" customHeight="1">
      <c r="A80" s="124"/>
      <c r="B80" s="124"/>
      <c r="C80" s="124"/>
      <c r="D80" s="123"/>
      <c r="E80" s="123"/>
      <c r="F80" s="123"/>
      <c r="G80" s="123"/>
      <c r="H80" s="123"/>
      <c r="I80" s="155"/>
      <c r="J80" s="155"/>
      <c r="K80" s="155"/>
      <c r="L80" s="155"/>
      <c r="M80" s="155"/>
      <c r="N80" s="155"/>
    </row>
    <row r="81" ht="15.75" customHeight="1">
      <c r="A81" s="124"/>
      <c r="B81" s="124"/>
      <c r="C81" s="124"/>
      <c r="D81" s="123"/>
      <c r="E81" s="123"/>
      <c r="F81" s="123"/>
      <c r="G81" s="123"/>
      <c r="H81" s="123"/>
      <c r="I81" s="155"/>
      <c r="J81" s="155"/>
      <c r="K81" s="155"/>
      <c r="L81" s="155"/>
      <c r="M81" s="155"/>
      <c r="N81" s="155"/>
    </row>
    <row r="82" ht="15.75" customHeight="1">
      <c r="A82" s="124"/>
      <c r="B82" s="124"/>
      <c r="C82" s="124"/>
      <c r="D82" s="123"/>
      <c r="E82" s="123"/>
      <c r="F82" s="123"/>
      <c r="G82" s="123"/>
      <c r="H82" s="123"/>
      <c r="I82" s="155"/>
      <c r="J82" s="155"/>
      <c r="K82" s="155"/>
      <c r="L82" s="155"/>
      <c r="M82" s="155"/>
      <c r="N82" s="155"/>
    </row>
    <row r="83" ht="15.75" customHeight="1">
      <c r="A83" s="124"/>
      <c r="B83" s="124"/>
      <c r="C83" s="124"/>
      <c r="D83" s="123"/>
      <c r="E83" s="123"/>
      <c r="F83" s="123"/>
      <c r="G83" s="123"/>
      <c r="H83" s="123"/>
      <c r="I83" s="155"/>
      <c r="J83" s="155"/>
      <c r="K83" s="155"/>
      <c r="L83" s="155"/>
      <c r="M83" s="155"/>
      <c r="N83" s="155"/>
    </row>
    <row r="84" ht="15.75" customHeight="1">
      <c r="A84" s="124"/>
      <c r="B84" s="124"/>
      <c r="C84" s="124"/>
      <c r="D84" s="123"/>
      <c r="E84" s="123"/>
      <c r="F84" s="123"/>
      <c r="G84" s="123"/>
      <c r="H84" s="123"/>
      <c r="I84" s="155"/>
      <c r="J84" s="155"/>
      <c r="K84" s="155"/>
      <c r="L84" s="155"/>
      <c r="M84" s="155"/>
      <c r="N84" s="155"/>
    </row>
    <row r="85" ht="15.75" customHeight="1">
      <c r="A85" s="124"/>
      <c r="B85" s="124"/>
      <c r="C85" s="124"/>
      <c r="D85" s="123"/>
      <c r="E85" s="123"/>
      <c r="F85" s="123"/>
      <c r="G85" s="123"/>
      <c r="H85" s="123"/>
      <c r="I85" s="155"/>
      <c r="J85" s="155"/>
      <c r="K85" s="155"/>
      <c r="L85" s="155"/>
      <c r="M85" s="155"/>
      <c r="N85" s="155"/>
    </row>
    <row r="86" ht="15.75" customHeight="1">
      <c r="A86" s="124"/>
      <c r="B86" s="124"/>
      <c r="C86" s="124"/>
      <c r="D86" s="123"/>
      <c r="E86" s="123"/>
      <c r="F86" s="123"/>
      <c r="G86" s="123"/>
      <c r="H86" s="123"/>
      <c r="I86" s="155"/>
      <c r="J86" s="155"/>
      <c r="K86" s="155"/>
      <c r="L86" s="155"/>
      <c r="M86" s="155"/>
      <c r="N86" s="155"/>
    </row>
    <row r="87" ht="15.75" customHeight="1">
      <c r="A87" s="124"/>
      <c r="B87" s="124"/>
      <c r="C87" s="124"/>
      <c r="D87" s="123"/>
      <c r="E87" s="123"/>
      <c r="F87" s="123"/>
      <c r="G87" s="123"/>
      <c r="H87" s="123"/>
      <c r="I87" s="155"/>
      <c r="J87" s="155"/>
      <c r="K87" s="155"/>
      <c r="L87" s="155"/>
      <c r="M87" s="155"/>
      <c r="N87" s="155"/>
    </row>
    <row r="88" ht="15.75" customHeight="1">
      <c r="A88" s="124"/>
      <c r="B88" s="124"/>
      <c r="C88" s="124"/>
      <c r="D88" s="123"/>
      <c r="E88" s="123"/>
      <c r="F88" s="123"/>
      <c r="G88" s="123"/>
      <c r="H88" s="123"/>
      <c r="I88" s="155"/>
      <c r="J88" s="155"/>
      <c r="K88" s="155"/>
      <c r="L88" s="155"/>
      <c r="M88" s="155"/>
      <c r="N88" s="155"/>
    </row>
    <row r="89" ht="15.75" customHeight="1">
      <c r="A89" s="124"/>
      <c r="B89" s="124"/>
      <c r="C89" s="124"/>
      <c r="D89" s="123"/>
      <c r="E89" s="123"/>
      <c r="F89" s="123"/>
      <c r="G89" s="123"/>
      <c r="H89" s="123"/>
      <c r="I89" s="155"/>
      <c r="J89" s="155"/>
      <c r="K89" s="155"/>
      <c r="L89" s="155"/>
      <c r="M89" s="155"/>
      <c r="N89" s="155"/>
    </row>
    <row r="90" ht="15.75" customHeight="1">
      <c r="A90" s="124"/>
      <c r="B90" s="124"/>
      <c r="C90" s="124"/>
      <c r="D90" s="123"/>
      <c r="E90" s="123"/>
      <c r="F90" s="123"/>
      <c r="G90" s="123"/>
      <c r="H90" s="123"/>
      <c r="I90" s="155"/>
      <c r="J90" s="155"/>
      <c r="K90" s="155"/>
      <c r="L90" s="155"/>
      <c r="M90" s="155"/>
      <c r="N90" s="155"/>
    </row>
    <row r="91" ht="15.75" customHeight="1">
      <c r="A91" s="124"/>
      <c r="B91" s="124"/>
      <c r="C91" s="124"/>
      <c r="D91" s="123"/>
      <c r="E91" s="123"/>
      <c r="F91" s="123"/>
      <c r="G91" s="123"/>
      <c r="H91" s="123"/>
      <c r="I91" s="155"/>
      <c r="J91" s="155"/>
      <c r="K91" s="155"/>
      <c r="L91" s="155"/>
      <c r="M91" s="155"/>
      <c r="N91" s="155"/>
    </row>
    <row r="92" ht="15.75" customHeight="1">
      <c r="A92" s="124"/>
      <c r="B92" s="124"/>
      <c r="C92" s="124"/>
      <c r="D92" s="123"/>
      <c r="E92" s="123"/>
      <c r="F92" s="123"/>
      <c r="G92" s="123"/>
      <c r="H92" s="123"/>
      <c r="I92" s="155"/>
      <c r="J92" s="155"/>
      <c r="K92" s="155"/>
      <c r="L92" s="155"/>
      <c r="M92" s="155"/>
      <c r="N92" s="155"/>
    </row>
    <row r="93" ht="15.75" customHeight="1">
      <c r="A93" s="124"/>
      <c r="B93" s="124"/>
      <c r="C93" s="124"/>
      <c r="D93" s="123"/>
      <c r="E93" s="123"/>
      <c r="F93" s="123"/>
      <c r="G93" s="123"/>
      <c r="H93" s="123"/>
      <c r="I93" s="155"/>
      <c r="J93" s="155"/>
      <c r="K93" s="155"/>
      <c r="L93" s="155"/>
      <c r="M93" s="155"/>
      <c r="N93" s="155"/>
    </row>
    <row r="94" ht="15.75" customHeight="1">
      <c r="A94" s="124"/>
      <c r="B94" s="124"/>
      <c r="C94" s="124"/>
      <c r="D94" s="123"/>
      <c r="E94" s="123"/>
      <c r="F94" s="123"/>
      <c r="G94" s="123"/>
      <c r="H94" s="123"/>
      <c r="I94" s="155"/>
      <c r="J94" s="155"/>
      <c r="K94" s="155"/>
      <c r="L94" s="155"/>
      <c r="M94" s="155"/>
      <c r="N94" s="155"/>
    </row>
    <row r="95" ht="15.75" customHeight="1">
      <c r="A95" s="124"/>
      <c r="B95" s="124"/>
      <c r="C95" s="124"/>
      <c r="D95" s="123"/>
      <c r="E95" s="123"/>
      <c r="F95" s="123"/>
      <c r="G95" s="123"/>
      <c r="H95" s="123"/>
      <c r="I95" s="155"/>
      <c r="J95" s="155"/>
      <c r="K95" s="155"/>
      <c r="L95" s="155"/>
      <c r="M95" s="155"/>
      <c r="N95" s="155"/>
    </row>
    <row r="96" ht="15.75" customHeight="1">
      <c r="A96" s="124"/>
      <c r="B96" s="124"/>
      <c r="C96" s="124"/>
      <c r="D96" s="123"/>
      <c r="E96" s="123"/>
      <c r="F96" s="123"/>
      <c r="G96" s="123"/>
      <c r="H96" s="123"/>
      <c r="I96" s="155"/>
      <c r="J96" s="155"/>
      <c r="K96" s="155"/>
      <c r="L96" s="155"/>
      <c r="M96" s="155"/>
      <c r="N96" s="155"/>
    </row>
    <row r="97" ht="15.75" customHeight="1">
      <c r="A97" s="124"/>
      <c r="B97" s="124"/>
      <c r="C97" s="124"/>
      <c r="D97" s="123"/>
      <c r="E97" s="123"/>
      <c r="F97" s="123"/>
      <c r="G97" s="123"/>
      <c r="H97" s="123"/>
      <c r="I97" s="155"/>
      <c r="J97" s="155"/>
      <c r="K97" s="155"/>
      <c r="L97" s="155"/>
      <c r="M97" s="155"/>
      <c r="N97" s="155"/>
    </row>
    <row r="98" ht="15.75" customHeight="1">
      <c r="A98" s="124"/>
      <c r="B98" s="124"/>
      <c r="C98" s="124"/>
      <c r="D98" s="123"/>
      <c r="E98" s="123"/>
      <c r="F98" s="123"/>
      <c r="G98" s="123"/>
      <c r="H98" s="123"/>
      <c r="I98" s="155"/>
      <c r="J98" s="155"/>
      <c r="K98" s="155"/>
      <c r="L98" s="155"/>
      <c r="M98" s="155"/>
      <c r="N98" s="155"/>
    </row>
    <row r="99" ht="15.75" customHeight="1">
      <c r="A99" s="124"/>
      <c r="B99" s="124"/>
      <c r="C99" s="124"/>
      <c r="D99" s="123"/>
      <c r="E99" s="123"/>
      <c r="F99" s="123"/>
      <c r="G99" s="123"/>
      <c r="H99" s="123"/>
      <c r="I99" s="155"/>
      <c r="J99" s="155"/>
      <c r="K99" s="155"/>
      <c r="L99" s="155"/>
      <c r="M99" s="155"/>
      <c r="N99" s="155"/>
    </row>
    <row r="100" ht="15.75" customHeight="1">
      <c r="A100" s="124"/>
      <c r="B100" s="124"/>
      <c r="C100" s="124"/>
      <c r="D100" s="123"/>
      <c r="E100" s="123"/>
      <c r="F100" s="123"/>
      <c r="G100" s="123"/>
      <c r="H100" s="123"/>
      <c r="I100" s="155"/>
      <c r="J100" s="155"/>
      <c r="K100" s="155"/>
      <c r="L100" s="155"/>
      <c r="M100" s="155"/>
      <c r="N100" s="155"/>
    </row>
    <row r="101" ht="15.75" customHeight="1">
      <c r="A101" s="124"/>
      <c r="B101" s="124"/>
      <c r="C101" s="124"/>
      <c r="D101" s="123"/>
      <c r="E101" s="123"/>
      <c r="F101" s="123"/>
      <c r="G101" s="123"/>
      <c r="H101" s="123"/>
      <c r="I101" s="155"/>
      <c r="J101" s="155"/>
      <c r="K101" s="155"/>
      <c r="L101" s="155"/>
      <c r="M101" s="155"/>
      <c r="N101" s="155"/>
    </row>
    <row r="102" ht="15.75" customHeight="1">
      <c r="A102" s="124"/>
      <c r="B102" s="124"/>
      <c r="C102" s="124"/>
      <c r="D102" s="123"/>
      <c r="E102" s="123"/>
      <c r="F102" s="123"/>
      <c r="G102" s="123"/>
      <c r="H102" s="123"/>
      <c r="I102" s="155"/>
      <c r="J102" s="155"/>
      <c r="K102" s="155"/>
      <c r="L102" s="155"/>
      <c r="M102" s="155"/>
      <c r="N102" s="155"/>
    </row>
    <row r="103" ht="15.75" customHeight="1">
      <c r="A103" s="124"/>
      <c r="B103" s="124"/>
      <c r="C103" s="124"/>
      <c r="D103" s="123"/>
      <c r="E103" s="123"/>
      <c r="F103" s="123"/>
      <c r="G103" s="123"/>
      <c r="H103" s="123"/>
      <c r="I103" s="155"/>
      <c r="J103" s="155"/>
      <c r="K103" s="155"/>
      <c r="L103" s="155"/>
      <c r="M103" s="155"/>
      <c r="N103" s="155"/>
    </row>
    <row r="104" ht="15.75" customHeight="1">
      <c r="A104" s="124"/>
      <c r="B104" s="124"/>
      <c r="C104" s="124"/>
      <c r="D104" s="123"/>
      <c r="E104" s="123"/>
      <c r="F104" s="123"/>
      <c r="G104" s="123"/>
      <c r="H104" s="123"/>
      <c r="I104" s="155"/>
      <c r="J104" s="155"/>
      <c r="K104" s="155"/>
      <c r="L104" s="155"/>
      <c r="M104" s="155"/>
      <c r="N104" s="155"/>
    </row>
    <row r="105" ht="15.75" customHeight="1">
      <c r="A105" s="124"/>
      <c r="B105" s="124"/>
      <c r="C105" s="124"/>
      <c r="D105" s="123"/>
      <c r="E105" s="123"/>
      <c r="F105" s="123"/>
      <c r="G105" s="123"/>
      <c r="H105" s="123"/>
      <c r="I105" s="155"/>
      <c r="J105" s="155"/>
      <c r="K105" s="155"/>
      <c r="L105" s="155"/>
      <c r="M105" s="155"/>
      <c r="N105" s="155"/>
    </row>
    <row r="106" ht="15.75" customHeight="1">
      <c r="A106" s="124"/>
      <c r="B106" s="124"/>
      <c r="C106" s="124"/>
      <c r="D106" s="123"/>
      <c r="E106" s="123"/>
      <c r="F106" s="123"/>
      <c r="G106" s="123"/>
      <c r="H106" s="123"/>
      <c r="I106" s="155"/>
      <c r="J106" s="155"/>
      <c r="K106" s="155"/>
      <c r="L106" s="155"/>
      <c r="M106" s="155"/>
      <c r="N106" s="155"/>
    </row>
    <row r="107" ht="15.75" customHeight="1">
      <c r="A107" s="124"/>
      <c r="B107" s="124"/>
      <c r="C107" s="124"/>
      <c r="D107" s="123"/>
      <c r="E107" s="123"/>
      <c r="F107" s="123"/>
      <c r="G107" s="123"/>
      <c r="H107" s="123"/>
      <c r="I107" s="155"/>
      <c r="J107" s="155"/>
      <c r="K107" s="155"/>
      <c r="L107" s="155"/>
      <c r="M107" s="155"/>
      <c r="N107" s="155"/>
    </row>
    <row r="108" ht="15.75" customHeight="1">
      <c r="A108" s="124"/>
      <c r="B108" s="124"/>
      <c r="C108" s="124"/>
      <c r="D108" s="123"/>
      <c r="E108" s="123"/>
      <c r="F108" s="123"/>
      <c r="G108" s="123"/>
      <c r="H108" s="123"/>
      <c r="I108" s="155"/>
      <c r="J108" s="155"/>
      <c r="K108" s="155"/>
      <c r="L108" s="155"/>
      <c r="M108" s="155"/>
      <c r="N108" s="155"/>
    </row>
    <row r="109" ht="15.75" customHeight="1">
      <c r="A109" s="124"/>
      <c r="B109" s="124"/>
      <c r="C109" s="124"/>
      <c r="D109" s="123"/>
      <c r="E109" s="123"/>
      <c r="F109" s="123"/>
      <c r="G109" s="123"/>
      <c r="H109" s="123"/>
      <c r="I109" s="155"/>
      <c r="J109" s="155"/>
      <c r="K109" s="155"/>
      <c r="L109" s="155"/>
      <c r="M109" s="155"/>
      <c r="N109" s="155"/>
    </row>
    <row r="110" ht="15.75" customHeight="1">
      <c r="A110" s="124"/>
      <c r="B110" s="124"/>
      <c r="C110" s="124"/>
      <c r="D110" s="123"/>
      <c r="E110" s="123"/>
      <c r="F110" s="123"/>
      <c r="G110" s="123"/>
      <c r="H110" s="123"/>
      <c r="I110" s="155"/>
      <c r="J110" s="155"/>
      <c r="K110" s="155"/>
      <c r="L110" s="155"/>
      <c r="M110" s="155"/>
      <c r="N110" s="155"/>
    </row>
    <row r="111" ht="15.75" customHeight="1">
      <c r="A111" s="124"/>
      <c r="B111" s="124"/>
      <c r="C111" s="124"/>
      <c r="D111" s="123"/>
      <c r="E111" s="123"/>
      <c r="F111" s="123"/>
      <c r="G111" s="123"/>
      <c r="H111" s="123"/>
      <c r="I111" s="155"/>
      <c r="J111" s="155"/>
      <c r="K111" s="155"/>
      <c r="L111" s="155"/>
      <c r="M111" s="155"/>
      <c r="N111" s="155"/>
    </row>
    <row r="112" ht="15.75" customHeight="1">
      <c r="A112" s="124"/>
      <c r="B112" s="124"/>
      <c r="C112" s="124"/>
      <c r="D112" s="123"/>
      <c r="E112" s="123"/>
      <c r="F112" s="123"/>
      <c r="G112" s="123"/>
      <c r="H112" s="123"/>
      <c r="I112" s="155"/>
      <c r="J112" s="155"/>
      <c r="K112" s="155"/>
      <c r="L112" s="155"/>
      <c r="M112" s="155"/>
      <c r="N112" s="155"/>
    </row>
    <row r="113" ht="15.75" customHeight="1">
      <c r="A113" s="124"/>
      <c r="B113" s="124"/>
      <c r="C113" s="124"/>
      <c r="D113" s="123"/>
      <c r="E113" s="123"/>
      <c r="F113" s="123"/>
      <c r="G113" s="123"/>
      <c r="H113" s="123"/>
      <c r="I113" s="155"/>
      <c r="J113" s="155"/>
      <c r="K113" s="155"/>
      <c r="L113" s="155"/>
      <c r="M113" s="155"/>
      <c r="N113" s="155"/>
    </row>
    <row r="114" ht="15.75" customHeight="1">
      <c r="A114" s="124"/>
      <c r="B114" s="124"/>
      <c r="C114" s="124"/>
      <c r="D114" s="123"/>
      <c r="E114" s="123"/>
      <c r="F114" s="123"/>
      <c r="G114" s="123"/>
      <c r="H114" s="123"/>
      <c r="I114" s="155"/>
      <c r="J114" s="155"/>
      <c r="K114" s="155"/>
      <c r="L114" s="155"/>
      <c r="M114" s="155"/>
      <c r="N114" s="155"/>
    </row>
    <row r="115" ht="15.75" customHeight="1">
      <c r="A115" s="124"/>
      <c r="B115" s="124"/>
      <c r="C115" s="124"/>
      <c r="D115" s="123"/>
      <c r="E115" s="123"/>
      <c r="F115" s="123"/>
      <c r="G115" s="123"/>
      <c r="H115" s="123"/>
      <c r="I115" s="155"/>
      <c r="J115" s="155"/>
      <c r="K115" s="155"/>
      <c r="L115" s="155"/>
      <c r="M115" s="155"/>
      <c r="N115" s="155"/>
    </row>
    <row r="116" ht="15.75" customHeight="1">
      <c r="A116" s="124"/>
      <c r="B116" s="124"/>
      <c r="C116" s="124"/>
      <c r="D116" s="123"/>
      <c r="E116" s="123"/>
      <c r="F116" s="123"/>
      <c r="G116" s="123"/>
      <c r="H116" s="123"/>
      <c r="I116" s="155"/>
      <c r="J116" s="155"/>
      <c r="K116" s="155"/>
      <c r="L116" s="155"/>
      <c r="M116" s="155"/>
      <c r="N116" s="155"/>
    </row>
    <row r="117" ht="15.75" customHeight="1">
      <c r="A117" s="124"/>
      <c r="B117" s="124"/>
      <c r="C117" s="124"/>
      <c r="D117" s="123"/>
      <c r="E117" s="123"/>
      <c r="F117" s="123"/>
      <c r="G117" s="123"/>
      <c r="H117" s="123"/>
      <c r="I117" s="155"/>
      <c r="J117" s="155"/>
      <c r="K117" s="155"/>
      <c r="L117" s="155"/>
      <c r="M117" s="155"/>
      <c r="N117" s="155"/>
    </row>
    <row r="118" ht="15.75" customHeight="1">
      <c r="A118" s="124"/>
      <c r="B118" s="124"/>
      <c r="C118" s="124"/>
      <c r="D118" s="123"/>
      <c r="E118" s="123"/>
      <c r="F118" s="123"/>
      <c r="G118" s="123"/>
      <c r="H118" s="123"/>
      <c r="I118" s="155"/>
      <c r="J118" s="155"/>
      <c r="K118" s="155"/>
      <c r="L118" s="155"/>
      <c r="M118" s="155"/>
      <c r="N118" s="155"/>
    </row>
    <row r="119" ht="15.75" customHeight="1">
      <c r="A119" s="124"/>
      <c r="B119" s="124"/>
      <c r="C119" s="124"/>
      <c r="D119" s="123"/>
      <c r="E119" s="123"/>
      <c r="F119" s="123"/>
      <c r="G119" s="123"/>
      <c r="H119" s="123"/>
      <c r="I119" s="155"/>
      <c r="J119" s="155"/>
      <c r="K119" s="155"/>
      <c r="L119" s="155"/>
      <c r="M119" s="155"/>
      <c r="N119" s="155"/>
    </row>
    <row r="120" ht="15.75" customHeight="1">
      <c r="A120" s="124"/>
      <c r="B120" s="124"/>
      <c r="C120" s="124"/>
      <c r="D120" s="123"/>
      <c r="E120" s="123"/>
      <c r="F120" s="123"/>
      <c r="G120" s="123"/>
      <c r="H120" s="123"/>
      <c r="I120" s="155"/>
      <c r="J120" s="155"/>
      <c r="K120" s="155"/>
      <c r="L120" s="155"/>
      <c r="M120" s="155"/>
      <c r="N120" s="155"/>
    </row>
    <row r="121" ht="15.75" customHeight="1">
      <c r="A121" s="124"/>
      <c r="B121" s="124"/>
      <c r="C121" s="124"/>
      <c r="D121" s="123"/>
      <c r="E121" s="123"/>
      <c r="F121" s="123"/>
      <c r="G121" s="123"/>
      <c r="H121" s="123"/>
      <c r="I121" s="155"/>
      <c r="J121" s="155"/>
      <c r="K121" s="155"/>
      <c r="L121" s="155"/>
      <c r="M121" s="155"/>
      <c r="N121" s="155"/>
    </row>
    <row r="122" ht="15.75" customHeight="1">
      <c r="A122" s="124"/>
      <c r="B122" s="124"/>
      <c r="C122" s="124"/>
      <c r="D122" s="123"/>
      <c r="E122" s="123"/>
      <c r="F122" s="123"/>
      <c r="G122" s="123"/>
      <c r="H122" s="123"/>
      <c r="I122" s="155"/>
      <c r="J122" s="155"/>
      <c r="K122" s="155"/>
      <c r="L122" s="155"/>
      <c r="M122" s="155"/>
      <c r="N122" s="155"/>
    </row>
    <row r="123" ht="15.75" customHeight="1">
      <c r="A123" s="124"/>
      <c r="B123" s="124"/>
      <c r="C123" s="124"/>
      <c r="D123" s="123"/>
      <c r="E123" s="123"/>
      <c r="F123" s="123"/>
      <c r="G123" s="123"/>
      <c r="H123" s="123"/>
      <c r="I123" s="155"/>
      <c r="J123" s="155"/>
      <c r="K123" s="155"/>
      <c r="L123" s="155"/>
      <c r="M123" s="155"/>
      <c r="N123" s="155"/>
    </row>
    <row r="124" ht="15.75" customHeight="1">
      <c r="A124" s="124"/>
      <c r="B124" s="124"/>
      <c r="C124" s="124"/>
      <c r="D124" s="123"/>
      <c r="E124" s="123"/>
      <c r="F124" s="123"/>
      <c r="G124" s="123"/>
      <c r="H124" s="123"/>
      <c r="I124" s="155"/>
      <c r="J124" s="155"/>
      <c r="K124" s="155"/>
      <c r="L124" s="155"/>
      <c r="M124" s="155"/>
      <c r="N124" s="155"/>
    </row>
    <row r="125" ht="15.75" customHeight="1">
      <c r="A125" s="124"/>
      <c r="B125" s="124"/>
      <c r="C125" s="124"/>
      <c r="D125" s="123"/>
      <c r="E125" s="123"/>
      <c r="F125" s="123"/>
      <c r="G125" s="123"/>
      <c r="H125" s="123"/>
      <c r="I125" s="155"/>
      <c r="J125" s="155"/>
      <c r="K125" s="155"/>
      <c r="L125" s="155"/>
      <c r="M125" s="155"/>
      <c r="N125" s="155"/>
    </row>
    <row r="126" ht="15.75" customHeight="1">
      <c r="A126" s="124"/>
      <c r="B126" s="124"/>
      <c r="C126" s="124"/>
      <c r="D126" s="123"/>
      <c r="E126" s="123"/>
      <c r="F126" s="123"/>
      <c r="G126" s="123"/>
      <c r="H126" s="123"/>
      <c r="I126" s="155"/>
      <c r="J126" s="155"/>
      <c r="K126" s="155"/>
      <c r="L126" s="155"/>
      <c r="M126" s="155"/>
      <c r="N126" s="155"/>
    </row>
    <row r="127" ht="15.75" customHeight="1">
      <c r="A127" s="124"/>
      <c r="B127" s="124"/>
      <c r="C127" s="124"/>
      <c r="D127" s="123"/>
      <c r="E127" s="123"/>
      <c r="F127" s="123"/>
      <c r="G127" s="123"/>
      <c r="H127" s="123"/>
      <c r="I127" s="155"/>
      <c r="J127" s="155"/>
      <c r="K127" s="155"/>
      <c r="L127" s="155"/>
      <c r="M127" s="155"/>
      <c r="N127" s="155"/>
    </row>
    <row r="128" ht="15.75" customHeight="1">
      <c r="A128" s="124"/>
      <c r="B128" s="124"/>
      <c r="C128" s="124"/>
      <c r="D128" s="123"/>
      <c r="E128" s="123"/>
      <c r="F128" s="123"/>
      <c r="G128" s="123"/>
      <c r="H128" s="123"/>
      <c r="I128" s="155"/>
      <c r="J128" s="155"/>
      <c r="K128" s="155"/>
      <c r="L128" s="155"/>
      <c r="M128" s="155"/>
      <c r="N128" s="155"/>
    </row>
    <row r="129" ht="15.75" customHeight="1">
      <c r="A129" s="124"/>
      <c r="B129" s="124"/>
      <c r="C129" s="124"/>
      <c r="D129" s="123"/>
      <c r="E129" s="123"/>
      <c r="F129" s="123"/>
      <c r="G129" s="123"/>
      <c r="H129" s="123"/>
      <c r="I129" s="155"/>
      <c r="J129" s="155"/>
      <c r="K129" s="155"/>
      <c r="L129" s="155"/>
      <c r="M129" s="155"/>
      <c r="N129" s="155"/>
    </row>
    <row r="130" ht="15.75" customHeight="1">
      <c r="A130" s="124"/>
      <c r="B130" s="124"/>
      <c r="C130" s="124"/>
      <c r="D130" s="123"/>
      <c r="E130" s="123"/>
      <c r="F130" s="123"/>
      <c r="G130" s="123"/>
      <c r="H130" s="123"/>
      <c r="I130" s="155"/>
      <c r="J130" s="155"/>
      <c r="K130" s="155"/>
      <c r="L130" s="155"/>
      <c r="M130" s="155"/>
      <c r="N130" s="155"/>
    </row>
    <row r="131" ht="15.75" customHeight="1">
      <c r="A131" s="124"/>
      <c r="B131" s="124"/>
      <c r="C131" s="124"/>
      <c r="D131" s="123"/>
      <c r="E131" s="123"/>
      <c r="F131" s="123"/>
      <c r="G131" s="123"/>
      <c r="H131" s="123"/>
      <c r="I131" s="155"/>
      <c r="J131" s="155"/>
      <c r="K131" s="155"/>
      <c r="L131" s="155"/>
      <c r="M131" s="155"/>
      <c r="N131" s="155"/>
    </row>
    <row r="132" ht="15.75" customHeight="1">
      <c r="A132" s="124"/>
      <c r="B132" s="124"/>
      <c r="C132" s="124"/>
      <c r="D132" s="123"/>
      <c r="E132" s="123"/>
      <c r="F132" s="123"/>
      <c r="G132" s="123"/>
      <c r="H132" s="123"/>
      <c r="I132" s="155"/>
      <c r="J132" s="155"/>
      <c r="K132" s="155"/>
      <c r="L132" s="155"/>
      <c r="M132" s="155"/>
      <c r="N132" s="155"/>
    </row>
    <row r="133" ht="15.75" customHeight="1">
      <c r="A133" s="124"/>
      <c r="B133" s="124"/>
      <c r="C133" s="124"/>
      <c r="D133" s="123"/>
      <c r="E133" s="123"/>
      <c r="F133" s="123"/>
      <c r="G133" s="123"/>
      <c r="H133" s="123"/>
      <c r="I133" s="155"/>
      <c r="J133" s="155"/>
      <c r="K133" s="155"/>
      <c r="L133" s="155"/>
      <c r="M133" s="155"/>
      <c r="N133" s="155"/>
    </row>
    <row r="134" ht="15.75" customHeight="1">
      <c r="A134" s="124"/>
      <c r="B134" s="124"/>
      <c r="C134" s="124"/>
      <c r="D134" s="123"/>
      <c r="E134" s="123"/>
      <c r="F134" s="123"/>
      <c r="G134" s="123"/>
      <c r="H134" s="123"/>
      <c r="I134" s="155"/>
      <c r="J134" s="155"/>
      <c r="K134" s="155"/>
      <c r="L134" s="155"/>
      <c r="M134" s="155"/>
      <c r="N134" s="155"/>
    </row>
    <row r="135" ht="15.75" customHeight="1">
      <c r="A135" s="124"/>
      <c r="B135" s="124"/>
      <c r="C135" s="124"/>
      <c r="D135" s="123"/>
      <c r="E135" s="123"/>
      <c r="F135" s="123"/>
      <c r="G135" s="123"/>
      <c r="H135" s="123"/>
      <c r="I135" s="155"/>
      <c r="J135" s="155"/>
      <c r="K135" s="155"/>
      <c r="L135" s="155"/>
      <c r="M135" s="155"/>
      <c r="N135" s="155"/>
    </row>
    <row r="136" ht="15.75" customHeight="1">
      <c r="A136" s="124"/>
      <c r="B136" s="124"/>
      <c r="C136" s="124"/>
      <c r="D136" s="123"/>
      <c r="E136" s="123"/>
      <c r="F136" s="123"/>
      <c r="G136" s="123"/>
      <c r="H136" s="123"/>
      <c r="I136" s="155"/>
      <c r="J136" s="155"/>
      <c r="K136" s="155"/>
      <c r="L136" s="155"/>
      <c r="M136" s="155"/>
      <c r="N136" s="155"/>
    </row>
    <row r="137" ht="15.75" customHeight="1">
      <c r="A137" s="124"/>
      <c r="B137" s="124"/>
      <c r="C137" s="124"/>
      <c r="D137" s="123"/>
      <c r="E137" s="123"/>
      <c r="F137" s="123"/>
      <c r="G137" s="123"/>
      <c r="H137" s="123"/>
      <c r="I137" s="155"/>
      <c r="J137" s="155"/>
      <c r="K137" s="155"/>
      <c r="L137" s="155"/>
      <c r="M137" s="155"/>
      <c r="N137" s="155"/>
    </row>
    <row r="138" ht="15.75" customHeight="1">
      <c r="A138" s="124"/>
      <c r="B138" s="124"/>
      <c r="C138" s="124"/>
      <c r="D138" s="123"/>
      <c r="E138" s="123"/>
      <c r="F138" s="123"/>
      <c r="G138" s="123"/>
      <c r="H138" s="123"/>
      <c r="I138" s="155"/>
      <c r="J138" s="155"/>
      <c r="K138" s="155"/>
      <c r="L138" s="155"/>
      <c r="M138" s="155"/>
      <c r="N138" s="155"/>
    </row>
    <row r="139" ht="15.75" customHeight="1">
      <c r="A139" s="124"/>
      <c r="B139" s="124"/>
      <c r="C139" s="124"/>
      <c r="D139" s="123"/>
      <c r="E139" s="123"/>
      <c r="F139" s="123"/>
      <c r="G139" s="123"/>
      <c r="H139" s="123"/>
      <c r="I139" s="155"/>
      <c r="J139" s="155"/>
      <c r="K139" s="155"/>
      <c r="L139" s="155"/>
      <c r="M139" s="155"/>
      <c r="N139" s="155"/>
    </row>
    <row r="140" ht="15.75" customHeight="1">
      <c r="A140" s="124"/>
      <c r="B140" s="124"/>
      <c r="C140" s="124"/>
      <c r="D140" s="123"/>
      <c r="E140" s="123"/>
      <c r="F140" s="123"/>
      <c r="G140" s="123"/>
      <c r="H140" s="123"/>
      <c r="I140" s="155"/>
      <c r="J140" s="155"/>
      <c r="K140" s="155"/>
      <c r="L140" s="155"/>
      <c r="M140" s="155"/>
      <c r="N140" s="155"/>
    </row>
    <row r="141" ht="15.75" customHeight="1">
      <c r="A141" s="124"/>
      <c r="B141" s="124"/>
      <c r="C141" s="124"/>
      <c r="D141" s="123"/>
      <c r="E141" s="123"/>
      <c r="F141" s="123"/>
      <c r="G141" s="123"/>
      <c r="H141" s="123"/>
      <c r="I141" s="155"/>
      <c r="J141" s="155"/>
      <c r="K141" s="155"/>
      <c r="L141" s="155"/>
      <c r="M141" s="155"/>
      <c r="N141" s="155"/>
    </row>
    <row r="142" ht="15.75" customHeight="1">
      <c r="A142" s="124"/>
      <c r="B142" s="124"/>
      <c r="C142" s="124"/>
      <c r="D142" s="123"/>
      <c r="E142" s="123"/>
      <c r="F142" s="123"/>
      <c r="G142" s="123"/>
      <c r="H142" s="123"/>
      <c r="I142" s="155"/>
      <c r="J142" s="155"/>
      <c r="K142" s="155"/>
      <c r="L142" s="155"/>
      <c r="M142" s="155"/>
      <c r="N142" s="155"/>
    </row>
    <row r="143" ht="15.75" customHeight="1">
      <c r="A143" s="124"/>
      <c r="B143" s="124"/>
      <c r="C143" s="124"/>
      <c r="D143" s="123"/>
      <c r="E143" s="123"/>
      <c r="F143" s="123"/>
      <c r="G143" s="123"/>
      <c r="H143" s="123"/>
      <c r="I143" s="155"/>
      <c r="J143" s="155"/>
      <c r="K143" s="155"/>
      <c r="L143" s="155"/>
      <c r="M143" s="155"/>
      <c r="N143" s="155"/>
    </row>
    <row r="144" ht="15.75" customHeight="1">
      <c r="A144" s="124"/>
      <c r="B144" s="124"/>
      <c r="C144" s="124"/>
      <c r="D144" s="123"/>
      <c r="E144" s="123"/>
      <c r="F144" s="123"/>
      <c r="G144" s="123"/>
      <c r="H144" s="123"/>
      <c r="I144" s="155"/>
      <c r="J144" s="155"/>
      <c r="K144" s="155"/>
      <c r="L144" s="155"/>
      <c r="M144" s="155"/>
      <c r="N144" s="155"/>
    </row>
    <row r="145" ht="15.75" customHeight="1">
      <c r="A145" s="124"/>
      <c r="B145" s="124"/>
      <c r="C145" s="124"/>
      <c r="D145" s="123"/>
      <c r="E145" s="123"/>
      <c r="F145" s="123"/>
      <c r="G145" s="123"/>
      <c r="H145" s="123"/>
      <c r="I145" s="155"/>
      <c r="J145" s="155"/>
      <c r="K145" s="155"/>
      <c r="L145" s="155"/>
      <c r="M145" s="155"/>
      <c r="N145" s="155"/>
    </row>
    <row r="146" ht="15.75" customHeight="1">
      <c r="A146" s="124"/>
      <c r="B146" s="124"/>
      <c r="C146" s="124"/>
      <c r="D146" s="123"/>
      <c r="E146" s="123"/>
      <c r="F146" s="123"/>
      <c r="G146" s="123"/>
      <c r="H146" s="123"/>
      <c r="I146" s="155"/>
      <c r="J146" s="155"/>
      <c r="K146" s="155"/>
      <c r="L146" s="155"/>
      <c r="M146" s="155"/>
      <c r="N146" s="155"/>
    </row>
    <row r="147" ht="15.75" customHeight="1">
      <c r="A147" s="124"/>
      <c r="B147" s="124"/>
      <c r="C147" s="124"/>
      <c r="D147" s="123"/>
      <c r="E147" s="123"/>
      <c r="F147" s="123"/>
      <c r="G147" s="123"/>
      <c r="H147" s="123"/>
      <c r="I147" s="155"/>
      <c r="J147" s="155"/>
      <c r="K147" s="155"/>
      <c r="L147" s="155"/>
      <c r="M147" s="155"/>
      <c r="N147" s="155"/>
    </row>
    <row r="148" ht="15.75" customHeight="1">
      <c r="A148" s="124"/>
      <c r="B148" s="124"/>
      <c r="C148" s="124"/>
      <c r="D148" s="123"/>
      <c r="E148" s="123"/>
      <c r="F148" s="123"/>
      <c r="G148" s="123"/>
      <c r="H148" s="123"/>
      <c r="I148" s="155"/>
      <c r="J148" s="155"/>
      <c r="K148" s="155"/>
      <c r="L148" s="155"/>
      <c r="M148" s="155"/>
      <c r="N148" s="155"/>
    </row>
    <row r="149" ht="15.75" customHeight="1">
      <c r="A149" s="124"/>
      <c r="B149" s="124"/>
      <c r="C149" s="124"/>
      <c r="D149" s="123"/>
      <c r="E149" s="123"/>
      <c r="F149" s="123"/>
      <c r="G149" s="123"/>
      <c r="H149" s="123"/>
      <c r="I149" s="155"/>
      <c r="J149" s="155"/>
      <c r="K149" s="155"/>
      <c r="L149" s="155"/>
      <c r="M149" s="155"/>
      <c r="N149" s="155"/>
    </row>
    <row r="150" ht="15.75" customHeight="1">
      <c r="A150" s="124"/>
      <c r="B150" s="124"/>
      <c r="C150" s="124"/>
      <c r="D150" s="123"/>
      <c r="E150" s="123"/>
      <c r="F150" s="123"/>
      <c r="G150" s="123"/>
      <c r="H150" s="123"/>
      <c r="I150" s="155"/>
      <c r="J150" s="155"/>
      <c r="K150" s="155"/>
      <c r="L150" s="155"/>
      <c r="M150" s="155"/>
      <c r="N150" s="155"/>
    </row>
    <row r="151" ht="15.75" customHeight="1">
      <c r="A151" s="124"/>
      <c r="B151" s="124"/>
      <c r="C151" s="124"/>
      <c r="D151" s="123"/>
      <c r="E151" s="123"/>
      <c r="F151" s="123"/>
      <c r="G151" s="123"/>
      <c r="H151" s="123"/>
      <c r="I151" s="155"/>
      <c r="J151" s="155"/>
      <c r="K151" s="155"/>
      <c r="L151" s="155"/>
      <c r="M151" s="155"/>
      <c r="N151" s="155"/>
    </row>
    <row r="152" ht="15.75" customHeight="1">
      <c r="A152" s="124"/>
      <c r="B152" s="124"/>
      <c r="C152" s="124"/>
      <c r="D152" s="123"/>
      <c r="E152" s="123"/>
      <c r="F152" s="123"/>
      <c r="G152" s="123"/>
      <c r="H152" s="123"/>
      <c r="I152" s="155"/>
      <c r="J152" s="155"/>
      <c r="K152" s="155"/>
      <c r="L152" s="155"/>
      <c r="M152" s="155"/>
      <c r="N152" s="155"/>
    </row>
    <row r="153" ht="15.75" customHeight="1">
      <c r="A153" s="124"/>
      <c r="B153" s="124"/>
      <c r="C153" s="124"/>
      <c r="D153" s="123"/>
      <c r="E153" s="123"/>
      <c r="F153" s="123"/>
      <c r="G153" s="123"/>
      <c r="H153" s="123"/>
      <c r="I153" s="155"/>
      <c r="J153" s="155"/>
      <c r="K153" s="155"/>
      <c r="L153" s="155"/>
      <c r="M153" s="155"/>
      <c r="N153" s="155"/>
    </row>
    <row r="154" ht="15.75" customHeight="1">
      <c r="A154" s="124"/>
      <c r="B154" s="124"/>
      <c r="C154" s="124"/>
      <c r="D154" s="123"/>
      <c r="E154" s="123"/>
      <c r="F154" s="123"/>
      <c r="G154" s="123"/>
      <c r="H154" s="123"/>
      <c r="I154" s="155"/>
      <c r="J154" s="155"/>
      <c r="K154" s="155"/>
      <c r="L154" s="155"/>
      <c r="M154" s="155"/>
      <c r="N154" s="155"/>
    </row>
    <row r="155" ht="15.75" customHeight="1">
      <c r="A155" s="124"/>
      <c r="B155" s="124"/>
      <c r="C155" s="124"/>
      <c r="D155" s="123"/>
      <c r="E155" s="123"/>
      <c r="F155" s="123"/>
      <c r="G155" s="123"/>
      <c r="H155" s="123"/>
      <c r="I155" s="155"/>
      <c r="J155" s="155"/>
      <c r="K155" s="155"/>
      <c r="L155" s="155"/>
      <c r="M155" s="155"/>
      <c r="N155" s="155"/>
    </row>
    <row r="156" ht="15.75" customHeight="1">
      <c r="A156" s="124"/>
      <c r="B156" s="124"/>
      <c r="C156" s="124"/>
      <c r="D156" s="123"/>
      <c r="E156" s="123"/>
      <c r="F156" s="123"/>
      <c r="G156" s="123"/>
      <c r="H156" s="123"/>
      <c r="I156" s="155"/>
      <c r="J156" s="155"/>
      <c r="K156" s="155"/>
      <c r="L156" s="155"/>
      <c r="M156" s="155"/>
      <c r="N156" s="155"/>
    </row>
    <row r="157" ht="15.75" customHeight="1">
      <c r="A157" s="124"/>
      <c r="B157" s="124"/>
      <c r="C157" s="124"/>
      <c r="D157" s="123"/>
      <c r="E157" s="123"/>
      <c r="F157" s="123"/>
      <c r="G157" s="123"/>
      <c r="H157" s="123"/>
      <c r="I157" s="155"/>
      <c r="J157" s="155"/>
      <c r="K157" s="155"/>
      <c r="L157" s="155"/>
      <c r="M157" s="155"/>
      <c r="N157" s="155"/>
    </row>
    <row r="158" ht="15.75" customHeight="1">
      <c r="A158" s="124"/>
      <c r="B158" s="124"/>
      <c r="C158" s="124"/>
      <c r="D158" s="123"/>
      <c r="E158" s="123"/>
      <c r="F158" s="123"/>
      <c r="G158" s="123"/>
      <c r="H158" s="123"/>
      <c r="I158" s="155"/>
      <c r="J158" s="155"/>
      <c r="K158" s="155"/>
      <c r="L158" s="155"/>
      <c r="M158" s="155"/>
      <c r="N158" s="155"/>
    </row>
    <row r="159" ht="15.75" customHeight="1">
      <c r="A159" s="124"/>
      <c r="B159" s="124"/>
      <c r="C159" s="124"/>
      <c r="D159" s="123"/>
      <c r="E159" s="123"/>
      <c r="F159" s="123"/>
      <c r="G159" s="123"/>
      <c r="H159" s="123"/>
      <c r="I159" s="155"/>
      <c r="J159" s="155"/>
      <c r="K159" s="155"/>
      <c r="L159" s="155"/>
      <c r="M159" s="155"/>
      <c r="N159" s="155"/>
    </row>
    <row r="160" ht="15.75" customHeight="1">
      <c r="A160" s="124"/>
      <c r="B160" s="124"/>
      <c r="C160" s="124"/>
      <c r="D160" s="123"/>
      <c r="E160" s="123"/>
      <c r="F160" s="123"/>
      <c r="G160" s="123"/>
      <c r="H160" s="123"/>
      <c r="I160" s="155"/>
      <c r="J160" s="155"/>
      <c r="K160" s="155"/>
      <c r="L160" s="155"/>
      <c r="M160" s="155"/>
      <c r="N160" s="155"/>
    </row>
    <row r="161" ht="15.75" customHeight="1">
      <c r="A161" s="124"/>
      <c r="B161" s="124"/>
      <c r="C161" s="124"/>
      <c r="D161" s="123"/>
      <c r="E161" s="123"/>
      <c r="F161" s="123"/>
      <c r="G161" s="123"/>
      <c r="H161" s="123"/>
      <c r="I161" s="155"/>
      <c r="J161" s="155"/>
      <c r="K161" s="155"/>
      <c r="L161" s="155"/>
      <c r="M161" s="155"/>
      <c r="N161" s="155"/>
    </row>
    <row r="162" ht="15.75" customHeight="1">
      <c r="A162" s="124"/>
      <c r="B162" s="124"/>
      <c r="C162" s="124"/>
      <c r="D162" s="123"/>
      <c r="E162" s="123"/>
      <c r="F162" s="123"/>
      <c r="G162" s="123"/>
      <c r="H162" s="123"/>
      <c r="I162" s="155"/>
      <c r="J162" s="155"/>
      <c r="K162" s="155"/>
      <c r="L162" s="155"/>
      <c r="M162" s="155"/>
      <c r="N162" s="155"/>
    </row>
    <row r="163" ht="15.75" customHeight="1">
      <c r="A163" s="124"/>
      <c r="B163" s="124"/>
      <c r="C163" s="124"/>
      <c r="D163" s="123"/>
      <c r="E163" s="123"/>
      <c r="F163" s="123"/>
      <c r="G163" s="123"/>
      <c r="H163" s="123"/>
      <c r="I163" s="155"/>
      <c r="J163" s="155"/>
      <c r="K163" s="155"/>
      <c r="L163" s="155"/>
      <c r="M163" s="155"/>
      <c r="N163" s="155"/>
    </row>
    <row r="164" ht="15.75" customHeight="1">
      <c r="A164" s="124"/>
      <c r="B164" s="124"/>
      <c r="C164" s="124"/>
      <c r="D164" s="123"/>
      <c r="E164" s="123"/>
      <c r="F164" s="123"/>
      <c r="G164" s="123"/>
      <c r="H164" s="123"/>
      <c r="I164" s="155"/>
      <c r="J164" s="155"/>
      <c r="K164" s="155"/>
      <c r="L164" s="155"/>
      <c r="M164" s="155"/>
      <c r="N164" s="155"/>
    </row>
    <row r="165" ht="15.75" customHeight="1">
      <c r="A165" s="124"/>
      <c r="B165" s="124"/>
      <c r="C165" s="124"/>
      <c r="D165" s="123"/>
      <c r="E165" s="123"/>
      <c r="F165" s="123"/>
      <c r="G165" s="123"/>
      <c r="H165" s="123"/>
      <c r="I165" s="155"/>
      <c r="J165" s="155"/>
      <c r="K165" s="155"/>
      <c r="L165" s="155"/>
      <c r="M165" s="155"/>
      <c r="N165" s="155"/>
    </row>
    <row r="166" ht="15.75" customHeight="1">
      <c r="A166" s="124"/>
      <c r="B166" s="124"/>
      <c r="C166" s="124"/>
      <c r="D166" s="123"/>
      <c r="E166" s="123"/>
      <c r="F166" s="123"/>
      <c r="G166" s="123"/>
      <c r="H166" s="123"/>
      <c r="I166" s="155"/>
      <c r="J166" s="155"/>
      <c r="K166" s="155"/>
      <c r="L166" s="155"/>
      <c r="M166" s="155"/>
      <c r="N166" s="155"/>
    </row>
    <row r="167" ht="15.75" customHeight="1">
      <c r="A167" s="124"/>
      <c r="B167" s="124"/>
      <c r="C167" s="124"/>
      <c r="D167" s="123"/>
      <c r="E167" s="123"/>
      <c r="F167" s="123"/>
      <c r="G167" s="123"/>
      <c r="H167" s="123"/>
      <c r="I167" s="155"/>
      <c r="J167" s="155"/>
      <c r="K167" s="155"/>
      <c r="L167" s="155"/>
      <c r="M167" s="155"/>
      <c r="N167" s="155"/>
    </row>
    <row r="168" ht="15.75" customHeight="1">
      <c r="A168" s="124"/>
      <c r="B168" s="124"/>
      <c r="C168" s="124"/>
      <c r="D168" s="123"/>
      <c r="E168" s="123"/>
      <c r="F168" s="123"/>
      <c r="G168" s="123"/>
      <c r="H168" s="123"/>
      <c r="I168" s="155"/>
      <c r="J168" s="155"/>
      <c r="K168" s="155"/>
      <c r="L168" s="155"/>
      <c r="M168" s="155"/>
      <c r="N168" s="155"/>
    </row>
    <row r="169" ht="15.75" customHeight="1">
      <c r="A169" s="124"/>
      <c r="B169" s="124"/>
      <c r="C169" s="124"/>
      <c r="D169" s="123"/>
      <c r="E169" s="123"/>
      <c r="F169" s="123"/>
      <c r="G169" s="123"/>
      <c r="H169" s="123"/>
      <c r="I169" s="155"/>
      <c r="J169" s="155"/>
      <c r="K169" s="155"/>
      <c r="L169" s="155"/>
      <c r="M169" s="155"/>
      <c r="N169" s="155"/>
    </row>
    <row r="170" ht="15.75" customHeight="1">
      <c r="A170" s="124"/>
      <c r="B170" s="124"/>
      <c r="C170" s="124"/>
      <c r="D170" s="123"/>
      <c r="E170" s="123"/>
      <c r="F170" s="123"/>
      <c r="G170" s="123"/>
      <c r="H170" s="123"/>
      <c r="I170" s="155"/>
      <c r="J170" s="155"/>
      <c r="K170" s="155"/>
      <c r="L170" s="155"/>
      <c r="M170" s="155"/>
      <c r="N170" s="155"/>
    </row>
    <row r="171" ht="15.75" customHeight="1">
      <c r="A171" s="124"/>
      <c r="B171" s="124"/>
      <c r="C171" s="124"/>
      <c r="D171" s="123"/>
      <c r="E171" s="123"/>
      <c r="F171" s="123"/>
      <c r="G171" s="123"/>
      <c r="H171" s="123"/>
      <c r="I171" s="155"/>
      <c r="J171" s="155"/>
      <c r="K171" s="155"/>
      <c r="L171" s="155"/>
      <c r="M171" s="155"/>
      <c r="N171" s="155"/>
    </row>
    <row r="172" ht="15.75" customHeight="1">
      <c r="A172" s="124"/>
      <c r="B172" s="124"/>
      <c r="C172" s="124"/>
      <c r="D172" s="123"/>
      <c r="E172" s="123"/>
      <c r="F172" s="123"/>
      <c r="G172" s="123"/>
      <c r="H172" s="123"/>
      <c r="I172" s="155"/>
      <c r="J172" s="155"/>
      <c r="K172" s="155"/>
      <c r="L172" s="155"/>
      <c r="M172" s="155"/>
      <c r="N172" s="155"/>
    </row>
    <row r="173" ht="15.75" customHeight="1">
      <c r="A173" s="124"/>
      <c r="B173" s="124"/>
      <c r="C173" s="124"/>
      <c r="D173" s="123"/>
      <c r="E173" s="123"/>
      <c r="F173" s="123"/>
      <c r="G173" s="123"/>
      <c r="H173" s="123"/>
      <c r="I173" s="155"/>
      <c r="J173" s="155"/>
      <c r="K173" s="155"/>
      <c r="L173" s="155"/>
      <c r="M173" s="155"/>
      <c r="N173" s="155"/>
    </row>
    <row r="174" ht="15.75" customHeight="1">
      <c r="A174" s="124"/>
      <c r="B174" s="124"/>
      <c r="C174" s="124"/>
      <c r="D174" s="123"/>
      <c r="E174" s="123"/>
      <c r="F174" s="123"/>
      <c r="G174" s="123"/>
      <c r="H174" s="123"/>
      <c r="I174" s="155"/>
      <c r="J174" s="155"/>
      <c r="K174" s="155"/>
      <c r="L174" s="155"/>
      <c r="M174" s="155"/>
      <c r="N174" s="155"/>
    </row>
    <row r="175" ht="15.75" customHeight="1">
      <c r="A175" s="124"/>
      <c r="B175" s="124"/>
      <c r="C175" s="124"/>
      <c r="D175" s="123"/>
      <c r="E175" s="123"/>
      <c r="F175" s="123"/>
      <c r="G175" s="123"/>
      <c r="H175" s="123"/>
      <c r="I175" s="155"/>
      <c r="J175" s="155"/>
      <c r="K175" s="155"/>
      <c r="L175" s="155"/>
      <c r="M175" s="155"/>
      <c r="N175" s="155"/>
    </row>
    <row r="176" ht="15.75" customHeight="1">
      <c r="A176" s="124"/>
      <c r="B176" s="124"/>
      <c r="C176" s="124"/>
      <c r="D176" s="123"/>
      <c r="E176" s="123"/>
      <c r="F176" s="123"/>
      <c r="G176" s="123"/>
      <c r="H176" s="123"/>
      <c r="I176" s="155"/>
      <c r="J176" s="155"/>
      <c r="K176" s="155"/>
      <c r="L176" s="155"/>
      <c r="M176" s="155"/>
      <c r="N176" s="155"/>
    </row>
    <row r="177" ht="15.75" customHeight="1">
      <c r="A177" s="124"/>
      <c r="B177" s="124"/>
      <c r="C177" s="124"/>
      <c r="D177" s="123"/>
      <c r="E177" s="123"/>
      <c r="F177" s="123"/>
      <c r="G177" s="123"/>
      <c r="H177" s="123"/>
      <c r="I177" s="155"/>
      <c r="J177" s="155"/>
      <c r="K177" s="155"/>
      <c r="L177" s="155"/>
      <c r="M177" s="155"/>
      <c r="N177" s="155"/>
    </row>
    <row r="178" ht="15.75" customHeight="1">
      <c r="A178" s="124"/>
      <c r="B178" s="124"/>
      <c r="C178" s="124"/>
      <c r="D178" s="123"/>
      <c r="E178" s="123"/>
      <c r="F178" s="123"/>
      <c r="G178" s="123"/>
      <c r="H178" s="123"/>
      <c r="I178" s="155"/>
      <c r="J178" s="155"/>
      <c r="K178" s="155"/>
      <c r="L178" s="155"/>
      <c r="M178" s="155"/>
      <c r="N178" s="155"/>
    </row>
    <row r="179" ht="15.75" customHeight="1">
      <c r="A179" s="124"/>
      <c r="B179" s="124"/>
      <c r="C179" s="124"/>
      <c r="D179" s="123"/>
      <c r="E179" s="123"/>
      <c r="F179" s="123"/>
      <c r="G179" s="123"/>
      <c r="H179" s="123"/>
      <c r="I179" s="155"/>
      <c r="J179" s="155"/>
      <c r="K179" s="155"/>
      <c r="L179" s="155"/>
      <c r="M179" s="155"/>
      <c r="N179" s="155"/>
    </row>
    <row r="180" ht="15.75" customHeight="1">
      <c r="A180" s="124"/>
      <c r="B180" s="124"/>
      <c r="C180" s="124"/>
      <c r="D180" s="123"/>
      <c r="E180" s="123"/>
      <c r="F180" s="123"/>
      <c r="G180" s="123"/>
      <c r="H180" s="123"/>
      <c r="I180" s="155"/>
      <c r="J180" s="155"/>
      <c r="K180" s="155"/>
      <c r="L180" s="155"/>
      <c r="M180" s="155"/>
      <c r="N180" s="155"/>
    </row>
    <row r="181" ht="15.75" customHeight="1">
      <c r="A181" s="124"/>
      <c r="B181" s="124"/>
      <c r="C181" s="124"/>
      <c r="D181" s="123"/>
      <c r="E181" s="123"/>
      <c r="F181" s="123"/>
      <c r="G181" s="123"/>
      <c r="H181" s="123"/>
      <c r="I181" s="155"/>
      <c r="J181" s="155"/>
      <c r="K181" s="155"/>
      <c r="L181" s="155"/>
      <c r="M181" s="155"/>
      <c r="N181" s="155"/>
    </row>
    <row r="182" ht="15.75" customHeight="1">
      <c r="A182" s="124"/>
      <c r="B182" s="124"/>
      <c r="C182" s="124"/>
      <c r="D182" s="123"/>
      <c r="E182" s="123"/>
      <c r="F182" s="123"/>
      <c r="G182" s="123"/>
      <c r="H182" s="123"/>
      <c r="I182" s="155"/>
      <c r="J182" s="155"/>
      <c r="K182" s="155"/>
      <c r="L182" s="155"/>
      <c r="M182" s="155"/>
      <c r="N182" s="155"/>
    </row>
    <row r="183" ht="15.75" customHeight="1">
      <c r="A183" s="124"/>
      <c r="B183" s="124"/>
      <c r="C183" s="124"/>
      <c r="D183" s="123"/>
      <c r="E183" s="123"/>
      <c r="F183" s="123"/>
      <c r="G183" s="123"/>
      <c r="H183" s="123"/>
      <c r="I183" s="155"/>
      <c r="J183" s="155"/>
      <c r="K183" s="155"/>
      <c r="L183" s="155"/>
      <c r="M183" s="155"/>
      <c r="N183" s="155"/>
    </row>
    <row r="184" ht="15.75" customHeight="1">
      <c r="A184" s="124"/>
      <c r="B184" s="124"/>
      <c r="C184" s="124"/>
      <c r="D184" s="123"/>
      <c r="E184" s="123"/>
      <c r="F184" s="123"/>
      <c r="G184" s="123"/>
      <c r="H184" s="123"/>
      <c r="I184" s="155"/>
      <c r="J184" s="155"/>
      <c r="K184" s="155"/>
      <c r="L184" s="155"/>
      <c r="M184" s="155"/>
      <c r="N184" s="155"/>
    </row>
    <row r="185" ht="15.75" customHeight="1">
      <c r="A185" s="124"/>
      <c r="B185" s="124"/>
      <c r="C185" s="124"/>
      <c r="D185" s="123"/>
      <c r="E185" s="123"/>
      <c r="F185" s="123"/>
      <c r="G185" s="123"/>
      <c r="H185" s="123"/>
      <c r="I185" s="155"/>
      <c r="J185" s="155"/>
      <c r="K185" s="155"/>
      <c r="L185" s="155"/>
      <c r="M185" s="155"/>
      <c r="N185" s="155"/>
    </row>
    <row r="186" ht="15.75" customHeight="1">
      <c r="A186" s="124"/>
      <c r="B186" s="124"/>
      <c r="C186" s="124"/>
      <c r="D186" s="123"/>
      <c r="E186" s="123"/>
      <c r="F186" s="123"/>
      <c r="G186" s="123"/>
      <c r="H186" s="123"/>
      <c r="I186" s="155"/>
      <c r="J186" s="155"/>
      <c r="K186" s="155"/>
      <c r="L186" s="155"/>
      <c r="M186" s="155"/>
      <c r="N186" s="155"/>
    </row>
    <row r="187" ht="15.75" customHeight="1">
      <c r="A187" s="124"/>
      <c r="B187" s="124"/>
      <c r="C187" s="124"/>
      <c r="D187" s="123"/>
      <c r="E187" s="123"/>
      <c r="F187" s="123"/>
      <c r="G187" s="123"/>
      <c r="H187" s="123"/>
      <c r="I187" s="155"/>
      <c r="J187" s="155"/>
      <c r="K187" s="155"/>
      <c r="L187" s="155"/>
      <c r="M187" s="155"/>
      <c r="N187" s="155"/>
    </row>
    <row r="188" ht="15.75" customHeight="1">
      <c r="A188" s="124"/>
      <c r="B188" s="124"/>
      <c r="C188" s="124"/>
      <c r="D188" s="123"/>
      <c r="E188" s="123"/>
      <c r="F188" s="123"/>
      <c r="G188" s="123"/>
      <c r="H188" s="123"/>
      <c r="I188" s="155"/>
      <c r="J188" s="155"/>
      <c r="K188" s="155"/>
      <c r="L188" s="155"/>
      <c r="M188" s="155"/>
      <c r="N188" s="155"/>
    </row>
    <row r="189" ht="15.75" customHeight="1">
      <c r="A189" s="124"/>
      <c r="B189" s="124"/>
      <c r="C189" s="124"/>
      <c r="D189" s="123"/>
      <c r="E189" s="123"/>
      <c r="F189" s="123"/>
      <c r="G189" s="123"/>
      <c r="H189" s="123"/>
      <c r="I189" s="155"/>
      <c r="J189" s="155"/>
      <c r="K189" s="155"/>
      <c r="L189" s="155"/>
      <c r="M189" s="155"/>
      <c r="N189" s="155"/>
    </row>
    <row r="190" ht="15.75" customHeight="1">
      <c r="A190" s="124"/>
      <c r="B190" s="124"/>
      <c r="C190" s="124"/>
      <c r="D190" s="123"/>
      <c r="E190" s="123"/>
      <c r="F190" s="123"/>
      <c r="G190" s="123"/>
      <c r="H190" s="123"/>
      <c r="I190" s="155"/>
      <c r="J190" s="155"/>
      <c r="K190" s="155"/>
      <c r="L190" s="155"/>
      <c r="M190" s="155"/>
      <c r="N190" s="155"/>
    </row>
    <row r="191" ht="15.75" customHeight="1">
      <c r="A191" s="124"/>
      <c r="B191" s="124"/>
      <c r="C191" s="124"/>
      <c r="D191" s="123"/>
      <c r="E191" s="123"/>
      <c r="F191" s="123"/>
      <c r="G191" s="123"/>
      <c r="H191" s="123"/>
      <c r="I191" s="155"/>
      <c r="J191" s="155"/>
      <c r="K191" s="155"/>
      <c r="L191" s="155"/>
      <c r="M191" s="155"/>
      <c r="N191" s="155"/>
    </row>
    <row r="192" ht="15.75" customHeight="1">
      <c r="A192" s="124"/>
      <c r="B192" s="124"/>
      <c r="C192" s="124"/>
      <c r="D192" s="123"/>
      <c r="E192" s="123"/>
      <c r="F192" s="123"/>
      <c r="G192" s="123"/>
      <c r="H192" s="123"/>
      <c r="I192" s="155"/>
      <c r="J192" s="155"/>
      <c r="K192" s="155"/>
      <c r="L192" s="155"/>
      <c r="M192" s="155"/>
      <c r="N192" s="155"/>
    </row>
    <row r="193" ht="15.75" customHeight="1">
      <c r="A193" s="124"/>
      <c r="B193" s="124"/>
      <c r="C193" s="124"/>
      <c r="D193" s="123"/>
      <c r="E193" s="123"/>
      <c r="F193" s="123"/>
      <c r="G193" s="123"/>
      <c r="H193" s="123"/>
      <c r="I193" s="155"/>
      <c r="J193" s="155"/>
      <c r="K193" s="155"/>
      <c r="L193" s="155"/>
      <c r="M193" s="155"/>
      <c r="N193" s="155"/>
    </row>
    <row r="194" ht="15.75" customHeight="1">
      <c r="A194" s="124"/>
      <c r="B194" s="124"/>
      <c r="C194" s="124"/>
      <c r="D194" s="123"/>
      <c r="E194" s="123"/>
      <c r="F194" s="123"/>
      <c r="G194" s="123"/>
      <c r="H194" s="123"/>
      <c r="I194" s="155"/>
      <c r="J194" s="155"/>
      <c r="K194" s="155"/>
      <c r="L194" s="155"/>
      <c r="M194" s="155"/>
      <c r="N194" s="155"/>
    </row>
    <row r="195" ht="15.75" customHeight="1">
      <c r="A195" s="124"/>
      <c r="B195" s="124"/>
      <c r="C195" s="124"/>
      <c r="D195" s="123"/>
      <c r="E195" s="123"/>
      <c r="F195" s="123"/>
      <c r="G195" s="123"/>
      <c r="H195" s="123"/>
      <c r="I195" s="155"/>
      <c r="J195" s="155"/>
      <c r="K195" s="155"/>
      <c r="L195" s="155"/>
      <c r="M195" s="155"/>
      <c r="N195" s="155"/>
    </row>
    <row r="196" ht="15.75" customHeight="1">
      <c r="A196" s="124"/>
      <c r="B196" s="124"/>
      <c r="C196" s="124"/>
      <c r="D196" s="123"/>
      <c r="E196" s="123"/>
      <c r="F196" s="123"/>
      <c r="G196" s="123"/>
      <c r="H196" s="123"/>
      <c r="I196" s="155"/>
      <c r="J196" s="155"/>
      <c r="K196" s="155"/>
      <c r="L196" s="155"/>
      <c r="M196" s="155"/>
      <c r="N196" s="155"/>
    </row>
    <row r="197" ht="15.75" customHeight="1">
      <c r="A197" s="124"/>
      <c r="B197" s="124"/>
      <c r="C197" s="124"/>
      <c r="D197" s="123"/>
      <c r="E197" s="123"/>
      <c r="F197" s="123"/>
      <c r="G197" s="123"/>
      <c r="H197" s="123"/>
      <c r="I197" s="155"/>
      <c r="J197" s="155"/>
      <c r="K197" s="155"/>
      <c r="L197" s="155"/>
      <c r="M197" s="155"/>
      <c r="N197" s="155"/>
    </row>
    <row r="198" ht="15.75" customHeight="1">
      <c r="A198" s="124"/>
      <c r="B198" s="124"/>
      <c r="C198" s="124"/>
      <c r="D198" s="123"/>
      <c r="E198" s="123"/>
      <c r="F198" s="123"/>
      <c r="G198" s="123"/>
      <c r="H198" s="123"/>
      <c r="I198" s="155"/>
      <c r="J198" s="155"/>
      <c r="K198" s="155"/>
      <c r="L198" s="155"/>
      <c r="M198" s="155"/>
      <c r="N198" s="155"/>
    </row>
    <row r="199" ht="15.75" customHeight="1">
      <c r="A199" s="124"/>
      <c r="B199" s="124"/>
      <c r="C199" s="124"/>
      <c r="D199" s="123"/>
      <c r="E199" s="123"/>
      <c r="F199" s="123"/>
      <c r="G199" s="123"/>
      <c r="H199" s="123"/>
      <c r="I199" s="155"/>
      <c r="J199" s="155"/>
      <c r="K199" s="155"/>
      <c r="L199" s="155"/>
      <c r="M199" s="155"/>
      <c r="N199" s="155"/>
    </row>
    <row r="200" ht="15.75" customHeight="1">
      <c r="A200" s="124"/>
      <c r="B200" s="124"/>
      <c r="C200" s="124"/>
      <c r="D200" s="123"/>
      <c r="E200" s="123"/>
      <c r="F200" s="123"/>
      <c r="G200" s="123"/>
      <c r="H200" s="123"/>
      <c r="I200" s="155"/>
      <c r="J200" s="155"/>
      <c r="K200" s="155"/>
      <c r="L200" s="155"/>
      <c r="M200" s="155"/>
      <c r="N200" s="155"/>
    </row>
    <row r="201" ht="15.75" customHeight="1">
      <c r="A201" s="124"/>
      <c r="B201" s="124"/>
      <c r="C201" s="124"/>
      <c r="D201" s="123"/>
      <c r="E201" s="123"/>
      <c r="F201" s="123"/>
      <c r="G201" s="123"/>
      <c r="H201" s="123"/>
      <c r="I201" s="155"/>
      <c r="J201" s="155"/>
      <c r="K201" s="155"/>
      <c r="L201" s="155"/>
      <c r="M201" s="155"/>
      <c r="N201" s="155"/>
    </row>
    <row r="202" ht="15.75" customHeight="1">
      <c r="A202" s="124"/>
      <c r="B202" s="124"/>
      <c r="C202" s="124"/>
      <c r="D202" s="123"/>
      <c r="E202" s="123"/>
      <c r="F202" s="123"/>
      <c r="G202" s="123"/>
      <c r="H202" s="123"/>
      <c r="I202" s="155"/>
      <c r="J202" s="155"/>
      <c r="K202" s="155"/>
      <c r="L202" s="155"/>
      <c r="M202" s="155"/>
      <c r="N202" s="155"/>
    </row>
    <row r="203" ht="15.75" customHeight="1">
      <c r="A203" s="124"/>
      <c r="B203" s="124"/>
      <c r="C203" s="124"/>
      <c r="D203" s="123"/>
      <c r="E203" s="123"/>
      <c r="F203" s="123"/>
      <c r="G203" s="123"/>
      <c r="H203" s="123"/>
      <c r="I203" s="155"/>
      <c r="J203" s="155"/>
      <c r="K203" s="155"/>
      <c r="L203" s="155"/>
      <c r="M203" s="155"/>
      <c r="N203" s="155"/>
    </row>
    <row r="204" ht="15.75" customHeight="1">
      <c r="A204" s="124"/>
      <c r="B204" s="124"/>
      <c r="C204" s="124"/>
      <c r="D204" s="123"/>
      <c r="E204" s="123"/>
      <c r="F204" s="123"/>
      <c r="G204" s="123"/>
      <c r="H204" s="123"/>
      <c r="I204" s="155"/>
      <c r="J204" s="155"/>
      <c r="K204" s="155"/>
      <c r="L204" s="155"/>
      <c r="M204" s="155"/>
      <c r="N204" s="155"/>
    </row>
    <row r="205" ht="15.75" customHeight="1">
      <c r="A205" s="124"/>
      <c r="B205" s="124"/>
      <c r="C205" s="124"/>
      <c r="D205" s="123"/>
      <c r="E205" s="123"/>
      <c r="F205" s="123"/>
      <c r="G205" s="123"/>
      <c r="H205" s="123"/>
      <c r="I205" s="155"/>
      <c r="J205" s="155"/>
      <c r="K205" s="155"/>
      <c r="L205" s="155"/>
      <c r="M205" s="155"/>
      <c r="N205" s="155"/>
    </row>
    <row r="206" ht="15.75" customHeight="1">
      <c r="A206" s="124"/>
      <c r="B206" s="124"/>
      <c r="C206" s="124"/>
      <c r="D206" s="123"/>
      <c r="E206" s="123"/>
      <c r="F206" s="123"/>
      <c r="G206" s="123"/>
      <c r="H206" s="123"/>
      <c r="I206" s="155"/>
      <c r="J206" s="155"/>
      <c r="K206" s="155"/>
      <c r="L206" s="155"/>
      <c r="M206" s="155"/>
      <c r="N206" s="155"/>
    </row>
    <row r="207" ht="15.75" customHeight="1">
      <c r="A207" s="124"/>
      <c r="B207" s="124"/>
      <c r="C207" s="124"/>
      <c r="D207" s="123"/>
      <c r="E207" s="123"/>
      <c r="F207" s="123"/>
      <c r="G207" s="123"/>
      <c r="H207" s="123"/>
      <c r="I207" s="155"/>
      <c r="J207" s="155"/>
      <c r="K207" s="155"/>
      <c r="L207" s="155"/>
      <c r="M207" s="155"/>
      <c r="N207" s="155"/>
    </row>
    <row r="208" ht="15.75" customHeight="1">
      <c r="A208" s="124"/>
      <c r="B208" s="124"/>
      <c r="C208" s="124"/>
      <c r="D208" s="123"/>
      <c r="E208" s="123"/>
      <c r="F208" s="123"/>
      <c r="G208" s="123"/>
      <c r="H208" s="123"/>
      <c r="I208" s="155"/>
      <c r="J208" s="155"/>
      <c r="K208" s="155"/>
      <c r="L208" s="155"/>
      <c r="M208" s="155"/>
      <c r="N208" s="155"/>
    </row>
    <row r="209" ht="15.75" customHeight="1">
      <c r="A209" s="124"/>
      <c r="B209" s="124"/>
      <c r="C209" s="124"/>
      <c r="D209" s="123"/>
      <c r="E209" s="123"/>
      <c r="F209" s="123"/>
      <c r="G209" s="123"/>
      <c r="H209" s="123"/>
      <c r="I209" s="155"/>
      <c r="J209" s="155"/>
      <c r="K209" s="155"/>
      <c r="L209" s="155"/>
      <c r="M209" s="155"/>
      <c r="N209" s="155"/>
    </row>
    <row r="210" ht="15.75" customHeight="1">
      <c r="A210" s="124"/>
      <c r="B210" s="124"/>
      <c r="C210" s="124"/>
      <c r="D210" s="123"/>
      <c r="E210" s="123"/>
      <c r="F210" s="123"/>
      <c r="G210" s="123"/>
      <c r="H210" s="123"/>
      <c r="I210" s="155"/>
      <c r="J210" s="155"/>
      <c r="K210" s="155"/>
      <c r="L210" s="155"/>
      <c r="M210" s="155"/>
      <c r="N210" s="155"/>
    </row>
    <row r="211" ht="15.75" customHeight="1">
      <c r="A211" s="124"/>
      <c r="B211" s="124"/>
      <c r="C211" s="124"/>
      <c r="D211" s="123"/>
      <c r="E211" s="123"/>
      <c r="F211" s="123"/>
      <c r="G211" s="123"/>
      <c r="H211" s="123"/>
      <c r="I211" s="155"/>
      <c r="J211" s="155"/>
      <c r="K211" s="155"/>
      <c r="L211" s="155"/>
      <c r="M211" s="155"/>
      <c r="N211" s="155"/>
    </row>
    <row r="212" ht="15.75" customHeight="1">
      <c r="A212" s="124"/>
      <c r="B212" s="124"/>
      <c r="C212" s="124"/>
      <c r="D212" s="123"/>
      <c r="E212" s="123"/>
      <c r="F212" s="123"/>
      <c r="G212" s="123"/>
      <c r="H212" s="123"/>
      <c r="I212" s="155"/>
      <c r="J212" s="155"/>
      <c r="K212" s="155"/>
      <c r="L212" s="155"/>
      <c r="M212" s="155"/>
      <c r="N212" s="155"/>
    </row>
    <row r="213" ht="15.75" customHeight="1">
      <c r="A213" s="124"/>
      <c r="B213" s="124"/>
      <c r="C213" s="124"/>
      <c r="D213" s="123"/>
      <c r="E213" s="123"/>
      <c r="F213" s="123"/>
      <c r="G213" s="123"/>
      <c r="H213" s="123"/>
      <c r="I213" s="155"/>
      <c r="J213" s="155"/>
      <c r="K213" s="155"/>
      <c r="L213" s="155"/>
      <c r="M213" s="155"/>
      <c r="N213" s="155"/>
    </row>
    <row r="214" ht="15.75" customHeight="1">
      <c r="A214" s="124"/>
      <c r="B214" s="124"/>
      <c r="C214" s="124"/>
      <c r="D214" s="123"/>
      <c r="E214" s="123"/>
      <c r="F214" s="123"/>
      <c r="G214" s="123"/>
      <c r="H214" s="123"/>
      <c r="I214" s="155"/>
      <c r="J214" s="155"/>
      <c r="K214" s="155"/>
      <c r="L214" s="155"/>
      <c r="M214" s="155"/>
      <c r="N214" s="155"/>
    </row>
    <row r="215" ht="15.75" customHeight="1">
      <c r="A215" s="124"/>
      <c r="B215" s="124"/>
      <c r="C215" s="124"/>
      <c r="D215" s="123"/>
      <c r="E215" s="123"/>
      <c r="F215" s="123"/>
      <c r="G215" s="123"/>
      <c r="H215" s="123"/>
      <c r="I215" s="155"/>
      <c r="J215" s="155"/>
      <c r="K215" s="155"/>
      <c r="L215" s="155"/>
      <c r="M215" s="155"/>
      <c r="N215" s="155"/>
    </row>
    <row r="216" ht="15.75" customHeight="1">
      <c r="A216" s="124"/>
      <c r="B216" s="124"/>
      <c r="C216" s="124"/>
      <c r="D216" s="123"/>
      <c r="E216" s="123"/>
      <c r="F216" s="123"/>
      <c r="G216" s="123"/>
      <c r="H216" s="123"/>
      <c r="I216" s="155"/>
      <c r="J216" s="155"/>
      <c r="K216" s="155"/>
      <c r="L216" s="155"/>
      <c r="M216" s="155"/>
      <c r="N216" s="155"/>
    </row>
    <row r="217" ht="15.75" customHeight="1">
      <c r="A217" s="124"/>
      <c r="B217" s="124"/>
      <c r="C217" s="124"/>
      <c r="D217" s="123"/>
      <c r="E217" s="123"/>
      <c r="F217" s="123"/>
      <c r="G217" s="123"/>
      <c r="H217" s="123"/>
      <c r="I217" s="155"/>
      <c r="J217" s="155"/>
      <c r="K217" s="155"/>
      <c r="L217" s="155"/>
      <c r="M217" s="155"/>
      <c r="N217" s="155"/>
    </row>
    <row r="218" ht="15.75" customHeight="1">
      <c r="A218" s="124"/>
      <c r="B218" s="124"/>
      <c r="C218" s="124"/>
      <c r="D218" s="123"/>
      <c r="E218" s="123"/>
      <c r="F218" s="123"/>
      <c r="G218" s="123"/>
      <c r="H218" s="123"/>
      <c r="I218" s="155"/>
      <c r="J218" s="155"/>
      <c r="K218" s="155"/>
      <c r="L218" s="155"/>
      <c r="M218" s="155"/>
      <c r="N218" s="155"/>
    </row>
    <row r="219" ht="15.75" customHeight="1">
      <c r="A219" s="124"/>
      <c r="B219" s="124"/>
      <c r="C219" s="124"/>
      <c r="D219" s="123"/>
      <c r="E219" s="123"/>
      <c r="F219" s="123"/>
      <c r="G219" s="123"/>
      <c r="H219" s="123"/>
      <c r="I219" s="155"/>
      <c r="J219" s="155"/>
      <c r="K219" s="155"/>
      <c r="L219" s="155"/>
      <c r="M219" s="155"/>
      <c r="N219" s="155"/>
    </row>
    <row r="220" ht="15.75" customHeight="1">
      <c r="A220" s="124"/>
      <c r="B220" s="124"/>
      <c r="C220" s="124"/>
      <c r="D220" s="123"/>
      <c r="E220" s="123"/>
      <c r="F220" s="123"/>
      <c r="G220" s="123"/>
      <c r="H220" s="123"/>
      <c r="I220" s="155"/>
      <c r="J220" s="155"/>
      <c r="K220" s="155"/>
      <c r="L220" s="155"/>
      <c r="M220" s="155"/>
      <c r="N220" s="155"/>
    </row>
    <row r="221" ht="15.75" customHeight="1">
      <c r="A221" s="42"/>
    </row>
    <row r="222" ht="15.75" customHeight="1">
      <c r="A222" s="42"/>
    </row>
    <row r="223" ht="15.75" customHeight="1">
      <c r="A223" s="42"/>
    </row>
    <row r="224" ht="15.75" customHeight="1">
      <c r="A224" s="42"/>
    </row>
    <row r="225" ht="15.75" customHeight="1">
      <c r="A225" s="42"/>
    </row>
    <row r="226" ht="15.75" customHeight="1">
      <c r="A226" s="42"/>
    </row>
    <row r="227" ht="15.75" customHeight="1">
      <c r="A227" s="42"/>
    </row>
    <row r="228" ht="15.75" customHeight="1">
      <c r="A228" s="42"/>
    </row>
    <row r="229" ht="15.75" customHeight="1">
      <c r="A229" s="42"/>
    </row>
    <row r="230" ht="15.75" customHeight="1">
      <c r="A230" s="42"/>
    </row>
    <row r="231" ht="15.75" customHeight="1">
      <c r="A231" s="42"/>
    </row>
    <row r="232" ht="15.75" customHeight="1">
      <c r="A232" s="42"/>
    </row>
    <row r="233" ht="15.75" customHeight="1">
      <c r="A233" s="42"/>
    </row>
    <row r="234" ht="15.75" customHeight="1">
      <c r="A234" s="42"/>
    </row>
    <row r="235" ht="15.75" customHeight="1">
      <c r="A235" s="42"/>
    </row>
    <row r="236" ht="15.75" customHeight="1">
      <c r="A236" s="42"/>
    </row>
    <row r="237" ht="15.75" customHeight="1">
      <c r="A237" s="42"/>
    </row>
    <row r="238" ht="15.75" customHeight="1">
      <c r="A238" s="42"/>
    </row>
    <row r="239" ht="15.75" customHeight="1">
      <c r="A239" s="42"/>
    </row>
    <row r="240" ht="15.75" customHeight="1">
      <c r="A240" s="42"/>
    </row>
    <row r="241" ht="15.75" customHeight="1">
      <c r="A241" s="42"/>
    </row>
    <row r="242" ht="15.75" customHeight="1">
      <c r="A242" s="42"/>
    </row>
    <row r="243" ht="15.75" customHeight="1">
      <c r="A243" s="42"/>
    </row>
    <row r="244" ht="15.75" customHeight="1">
      <c r="A244" s="42"/>
    </row>
    <row r="245" ht="15.75" customHeight="1">
      <c r="A245" s="42"/>
    </row>
    <row r="246" ht="15.75" customHeight="1">
      <c r="A246" s="42"/>
    </row>
    <row r="247" ht="15.75" customHeight="1">
      <c r="A247" s="42"/>
    </row>
    <row r="248" ht="15.75" customHeight="1">
      <c r="A248" s="42"/>
    </row>
    <row r="249" ht="15.75" customHeight="1">
      <c r="A249" s="42"/>
    </row>
    <row r="250" ht="15.75" customHeight="1">
      <c r="A250" s="42"/>
    </row>
    <row r="251" ht="15.75" customHeight="1">
      <c r="A251" s="42"/>
    </row>
    <row r="252" ht="15.75" customHeight="1">
      <c r="A252" s="42"/>
    </row>
    <row r="253" ht="15.75" customHeight="1">
      <c r="A253" s="42"/>
    </row>
    <row r="254" ht="15.75" customHeight="1">
      <c r="A254" s="42"/>
    </row>
    <row r="255" ht="15.75" customHeight="1">
      <c r="A255" s="42"/>
    </row>
    <row r="256" ht="15.75" customHeight="1">
      <c r="A256" s="42"/>
    </row>
    <row r="257" ht="15.75" customHeight="1">
      <c r="A257" s="42"/>
    </row>
    <row r="258" ht="15.75" customHeight="1">
      <c r="A258" s="42"/>
    </row>
    <row r="259" ht="15.75" customHeight="1">
      <c r="A259" s="42"/>
    </row>
    <row r="260" ht="15.75" customHeight="1">
      <c r="A260" s="42"/>
    </row>
    <row r="261" ht="15.75" customHeight="1">
      <c r="A261" s="42"/>
    </row>
    <row r="262" ht="15.75" customHeight="1">
      <c r="A262" s="42"/>
    </row>
    <row r="263" ht="15.75" customHeight="1">
      <c r="A263" s="42"/>
    </row>
    <row r="264" ht="15.75" customHeight="1">
      <c r="A264" s="42"/>
    </row>
    <row r="265" ht="15.75" customHeight="1">
      <c r="A265" s="42"/>
    </row>
    <row r="266" ht="15.75" customHeight="1">
      <c r="A266" s="42"/>
    </row>
    <row r="267" ht="15.75" customHeight="1">
      <c r="A267" s="42"/>
    </row>
    <row r="268" ht="15.75" customHeight="1">
      <c r="A268" s="42"/>
    </row>
    <row r="269" ht="15.75" customHeight="1">
      <c r="A269" s="42"/>
    </row>
    <row r="270" ht="15.75" customHeight="1">
      <c r="A270" s="42"/>
    </row>
    <row r="271" ht="15.75" customHeight="1">
      <c r="A271" s="42"/>
    </row>
    <row r="272" ht="15.75" customHeight="1">
      <c r="A272" s="42"/>
    </row>
    <row r="273" ht="15.75" customHeight="1">
      <c r="A273" s="42"/>
    </row>
    <row r="274" ht="15.75" customHeight="1">
      <c r="A274" s="42"/>
    </row>
    <row r="275" ht="15.75" customHeight="1">
      <c r="A275" s="42"/>
    </row>
    <row r="276" ht="15.75" customHeight="1">
      <c r="A276" s="42"/>
    </row>
    <row r="277" ht="15.75" customHeight="1">
      <c r="A277" s="42"/>
    </row>
    <row r="278" ht="15.75" customHeight="1">
      <c r="A278" s="42"/>
    </row>
    <row r="279" ht="15.75" customHeight="1">
      <c r="A279" s="42"/>
    </row>
    <row r="280" ht="15.75" customHeight="1">
      <c r="A280" s="42"/>
    </row>
    <row r="281" ht="15.75" customHeight="1">
      <c r="A281" s="42"/>
    </row>
    <row r="282" ht="15.75" customHeight="1">
      <c r="A282" s="42"/>
    </row>
    <row r="283" ht="15.75" customHeight="1">
      <c r="A283" s="42"/>
    </row>
    <row r="284" ht="15.75" customHeight="1">
      <c r="A284" s="42"/>
    </row>
    <row r="285" ht="15.75" customHeight="1">
      <c r="A285" s="42"/>
    </row>
    <row r="286" ht="15.75" customHeight="1">
      <c r="A286" s="42"/>
    </row>
    <row r="287" ht="15.75" customHeight="1">
      <c r="A287" s="42"/>
    </row>
    <row r="288" ht="15.75" customHeight="1">
      <c r="A288" s="42"/>
    </row>
    <row r="289" ht="15.75" customHeight="1">
      <c r="A289" s="42"/>
    </row>
    <row r="290" ht="15.75" customHeight="1">
      <c r="A290" s="42"/>
    </row>
    <row r="291" ht="15.75" customHeight="1">
      <c r="A291" s="42"/>
    </row>
    <row r="292" ht="15.75" customHeight="1">
      <c r="A292" s="42"/>
    </row>
    <row r="293" ht="15.75" customHeight="1">
      <c r="A293" s="42"/>
    </row>
    <row r="294" ht="15.75" customHeight="1">
      <c r="A294" s="42"/>
    </row>
    <row r="295" ht="15.75" customHeight="1">
      <c r="A295" s="42"/>
    </row>
    <row r="296" ht="15.75" customHeight="1">
      <c r="A296" s="42"/>
    </row>
    <row r="297" ht="15.75" customHeight="1">
      <c r="A297" s="42"/>
    </row>
    <row r="298" ht="15.75" customHeight="1">
      <c r="A298" s="42"/>
    </row>
    <row r="299" ht="15.75" customHeight="1">
      <c r="A299" s="42"/>
    </row>
    <row r="300" ht="15.75" customHeight="1">
      <c r="A300" s="42"/>
    </row>
    <row r="301" ht="15.75" customHeight="1">
      <c r="A301" s="42"/>
    </row>
    <row r="302" ht="15.75" customHeight="1">
      <c r="A302" s="42"/>
    </row>
    <row r="303" ht="15.75" customHeight="1">
      <c r="A303" s="42"/>
    </row>
    <row r="304" ht="15.75" customHeight="1">
      <c r="A304" s="42"/>
    </row>
    <row r="305" ht="15.75" customHeight="1">
      <c r="A305" s="42"/>
    </row>
    <row r="306" ht="15.75" customHeight="1">
      <c r="A306" s="42"/>
    </row>
    <row r="307" ht="15.75" customHeight="1">
      <c r="A307" s="42"/>
    </row>
    <row r="308" ht="15.75" customHeight="1">
      <c r="A308" s="42"/>
    </row>
    <row r="309" ht="15.75" customHeight="1">
      <c r="A309" s="42"/>
    </row>
    <row r="310" ht="15.75" customHeight="1">
      <c r="A310" s="42"/>
    </row>
    <row r="311" ht="15.75" customHeight="1">
      <c r="A311" s="42"/>
    </row>
    <row r="312" ht="15.75" customHeight="1">
      <c r="A312" s="42"/>
    </row>
    <row r="313" ht="15.75" customHeight="1">
      <c r="A313" s="42"/>
    </row>
    <row r="314" ht="15.75" customHeight="1">
      <c r="A314" s="42"/>
    </row>
    <row r="315" ht="15.75" customHeight="1">
      <c r="A315" s="42"/>
    </row>
    <row r="316" ht="15.75" customHeight="1">
      <c r="A316" s="42"/>
    </row>
    <row r="317" ht="15.75" customHeight="1">
      <c r="A317" s="42"/>
    </row>
    <row r="318" ht="15.75" customHeight="1">
      <c r="A318" s="42"/>
    </row>
    <row r="319" ht="15.75" customHeight="1">
      <c r="A319" s="42"/>
    </row>
    <row r="320" ht="15.75" customHeight="1">
      <c r="A320" s="42"/>
    </row>
    <row r="321" ht="15.75" customHeight="1">
      <c r="A321" s="42"/>
    </row>
    <row r="322" ht="15.75" customHeight="1">
      <c r="A322" s="42"/>
    </row>
    <row r="323" ht="15.75" customHeight="1">
      <c r="A323" s="42"/>
    </row>
    <row r="324" ht="15.75" customHeight="1">
      <c r="A324" s="42"/>
    </row>
    <row r="325" ht="15.75" customHeight="1">
      <c r="A325" s="42"/>
    </row>
    <row r="326" ht="15.75" customHeight="1">
      <c r="A326" s="42"/>
    </row>
    <row r="327" ht="15.75" customHeight="1">
      <c r="A327" s="42"/>
    </row>
    <row r="328" ht="15.75" customHeight="1">
      <c r="A328" s="42"/>
    </row>
    <row r="329" ht="15.75" customHeight="1">
      <c r="A329" s="42"/>
    </row>
    <row r="330" ht="15.75" customHeight="1">
      <c r="A330" s="42"/>
    </row>
    <row r="331" ht="15.75" customHeight="1">
      <c r="A331" s="42"/>
    </row>
    <row r="332" ht="15.75" customHeight="1">
      <c r="A332" s="42"/>
    </row>
    <row r="333" ht="15.75" customHeight="1">
      <c r="A333" s="42"/>
    </row>
    <row r="334" ht="15.75" customHeight="1">
      <c r="A334" s="42"/>
    </row>
    <row r="335" ht="15.75" customHeight="1">
      <c r="A335" s="42"/>
    </row>
    <row r="336" ht="15.75" customHeight="1">
      <c r="A336" s="42"/>
    </row>
    <row r="337" ht="15.75" customHeight="1">
      <c r="A337" s="42"/>
    </row>
    <row r="338" ht="15.75" customHeight="1">
      <c r="A338" s="42"/>
    </row>
    <row r="339" ht="15.75" customHeight="1">
      <c r="A339" s="42"/>
    </row>
    <row r="340" ht="15.75" customHeight="1">
      <c r="A340" s="42"/>
    </row>
    <row r="341" ht="15.75" customHeight="1">
      <c r="A341" s="42"/>
    </row>
    <row r="342" ht="15.75" customHeight="1">
      <c r="A342" s="42"/>
    </row>
    <row r="343" ht="15.75" customHeight="1">
      <c r="A343" s="42"/>
    </row>
    <row r="344" ht="15.75" customHeight="1">
      <c r="A344" s="42"/>
    </row>
    <row r="345" ht="15.75" customHeight="1">
      <c r="A345" s="42"/>
    </row>
    <row r="346" ht="15.75" customHeight="1">
      <c r="A346" s="42"/>
    </row>
    <row r="347" ht="15.75" customHeight="1">
      <c r="A347" s="42"/>
    </row>
    <row r="348" ht="15.75" customHeight="1">
      <c r="A348" s="42"/>
    </row>
    <row r="349" ht="15.75" customHeight="1">
      <c r="A349" s="42"/>
    </row>
    <row r="350" ht="15.75" customHeight="1">
      <c r="A350" s="42"/>
    </row>
    <row r="351" ht="15.75" customHeight="1">
      <c r="A351" s="42"/>
    </row>
    <row r="352" ht="15.75" customHeight="1">
      <c r="A352" s="42"/>
    </row>
    <row r="353" ht="15.75" customHeight="1">
      <c r="A353" s="42"/>
    </row>
    <row r="354" ht="15.75" customHeight="1">
      <c r="A354" s="42"/>
    </row>
    <row r="355" ht="15.75" customHeight="1">
      <c r="A355" s="42"/>
    </row>
    <row r="356" ht="15.75" customHeight="1">
      <c r="A356" s="42"/>
    </row>
    <row r="357" ht="15.75" customHeight="1">
      <c r="A357" s="42"/>
    </row>
    <row r="358" ht="15.75" customHeight="1">
      <c r="A358" s="42"/>
    </row>
    <row r="359" ht="15.75" customHeight="1">
      <c r="A359" s="42"/>
    </row>
    <row r="360" ht="15.75" customHeight="1">
      <c r="A360" s="42"/>
    </row>
    <row r="361" ht="15.75" customHeight="1">
      <c r="A361" s="42"/>
    </row>
    <row r="362" ht="15.75" customHeight="1">
      <c r="A362" s="42"/>
    </row>
    <row r="363" ht="15.75" customHeight="1">
      <c r="A363" s="42"/>
    </row>
    <row r="364" ht="15.75" customHeight="1">
      <c r="A364" s="42"/>
    </row>
    <row r="365" ht="15.75" customHeight="1">
      <c r="A365" s="42"/>
    </row>
    <row r="366" ht="15.75" customHeight="1">
      <c r="A366" s="42"/>
    </row>
    <row r="367" ht="15.75" customHeight="1">
      <c r="A367" s="42"/>
    </row>
    <row r="368" ht="15.75" customHeight="1">
      <c r="A368" s="42"/>
    </row>
    <row r="369" ht="15.75" customHeight="1">
      <c r="A369" s="42"/>
    </row>
    <row r="370" ht="15.75" customHeight="1">
      <c r="A370" s="42"/>
    </row>
    <row r="371" ht="15.75" customHeight="1">
      <c r="A371" s="42"/>
    </row>
    <row r="372" ht="15.75" customHeight="1">
      <c r="A372" s="42"/>
    </row>
    <row r="373" ht="15.75" customHeight="1">
      <c r="A373" s="42"/>
    </row>
    <row r="374" ht="15.75" customHeight="1">
      <c r="A374" s="42"/>
    </row>
    <row r="375" ht="15.75" customHeight="1">
      <c r="A375" s="42"/>
    </row>
    <row r="376" ht="15.75" customHeight="1">
      <c r="A376" s="42"/>
    </row>
    <row r="377" ht="15.75" customHeight="1">
      <c r="A377" s="42"/>
    </row>
    <row r="378" ht="15.75" customHeight="1">
      <c r="A378" s="42"/>
    </row>
    <row r="379" ht="15.75" customHeight="1">
      <c r="A379" s="42"/>
    </row>
    <row r="380" ht="15.75" customHeight="1">
      <c r="A380" s="42"/>
    </row>
    <row r="381" ht="15.75" customHeight="1">
      <c r="A381" s="42"/>
    </row>
    <row r="382" ht="15.75" customHeight="1">
      <c r="A382" s="42"/>
    </row>
    <row r="383" ht="15.75" customHeight="1">
      <c r="A383" s="42"/>
    </row>
    <row r="384" ht="15.75" customHeight="1">
      <c r="A384" s="42"/>
    </row>
    <row r="385" ht="15.75" customHeight="1">
      <c r="A385" s="42"/>
    </row>
    <row r="386" ht="15.75" customHeight="1">
      <c r="A386" s="42"/>
    </row>
    <row r="387" ht="15.75" customHeight="1">
      <c r="A387" s="42"/>
    </row>
    <row r="388" ht="15.75" customHeight="1">
      <c r="A388" s="42"/>
    </row>
    <row r="389" ht="15.75" customHeight="1">
      <c r="A389" s="42"/>
    </row>
    <row r="390" ht="15.75" customHeight="1">
      <c r="A390" s="42"/>
    </row>
    <row r="391" ht="15.75" customHeight="1">
      <c r="A391" s="42"/>
    </row>
    <row r="392" ht="15.75" customHeight="1">
      <c r="A392" s="42"/>
    </row>
    <row r="393" ht="15.75" customHeight="1">
      <c r="A393" s="42"/>
    </row>
    <row r="394" ht="15.75" customHeight="1">
      <c r="A394" s="42"/>
    </row>
    <row r="395" ht="15.75" customHeight="1">
      <c r="A395" s="42"/>
    </row>
    <row r="396" ht="15.75" customHeight="1">
      <c r="A396" s="42"/>
    </row>
    <row r="397" ht="15.75" customHeight="1">
      <c r="A397" s="42"/>
    </row>
    <row r="398" ht="15.75" customHeight="1">
      <c r="A398" s="42"/>
    </row>
    <row r="399" ht="15.75" customHeight="1">
      <c r="A399" s="42"/>
    </row>
    <row r="400" ht="15.75" customHeight="1">
      <c r="A400" s="42"/>
    </row>
    <row r="401" ht="15.75" customHeight="1">
      <c r="A401" s="42"/>
    </row>
    <row r="402" ht="15.75" customHeight="1">
      <c r="A402" s="42"/>
    </row>
    <row r="403" ht="15.75" customHeight="1">
      <c r="A403" s="42"/>
    </row>
    <row r="404" ht="15.75" customHeight="1">
      <c r="A404" s="42"/>
    </row>
    <row r="405" ht="15.75" customHeight="1">
      <c r="A405" s="42"/>
    </row>
    <row r="406" ht="15.75" customHeight="1">
      <c r="A406" s="42"/>
    </row>
    <row r="407" ht="15.75" customHeight="1">
      <c r="A407" s="42"/>
    </row>
    <row r="408" ht="15.75" customHeight="1">
      <c r="A408" s="42"/>
    </row>
    <row r="409" ht="15.75" customHeight="1">
      <c r="A409" s="42"/>
    </row>
    <row r="410" ht="15.75" customHeight="1">
      <c r="A410" s="42"/>
    </row>
    <row r="411" ht="15.75" customHeight="1">
      <c r="A411" s="42"/>
    </row>
    <row r="412" ht="15.75" customHeight="1">
      <c r="A412" s="42"/>
    </row>
    <row r="413" ht="15.75" customHeight="1">
      <c r="A413" s="42"/>
    </row>
    <row r="414" ht="15.75" customHeight="1">
      <c r="A414" s="42"/>
    </row>
    <row r="415" ht="15.75" customHeight="1">
      <c r="A415" s="42"/>
    </row>
    <row r="416" ht="15.75" customHeight="1">
      <c r="A416" s="42"/>
    </row>
    <row r="417" ht="15.75" customHeight="1">
      <c r="A417" s="42"/>
    </row>
    <row r="418" ht="15.75" customHeight="1">
      <c r="A418" s="42"/>
    </row>
    <row r="419" ht="15.75" customHeight="1">
      <c r="A419" s="42"/>
    </row>
    <row r="420" ht="15.75" customHeight="1">
      <c r="A420" s="42"/>
    </row>
    <row r="421" ht="15.75" customHeight="1">
      <c r="A421" s="42"/>
    </row>
    <row r="422" ht="15.75" customHeight="1">
      <c r="A422" s="42"/>
    </row>
    <row r="423" ht="15.75" customHeight="1">
      <c r="A423" s="42"/>
    </row>
    <row r="424" ht="15.75" customHeight="1">
      <c r="A424" s="42"/>
    </row>
    <row r="425" ht="15.75" customHeight="1">
      <c r="A425" s="42"/>
    </row>
    <row r="426" ht="15.75" customHeight="1">
      <c r="A426" s="42"/>
    </row>
    <row r="427" ht="15.75" customHeight="1">
      <c r="A427" s="42"/>
    </row>
    <row r="428" ht="15.75" customHeight="1">
      <c r="A428" s="42"/>
    </row>
    <row r="429" ht="15.75" customHeight="1">
      <c r="A429" s="42"/>
    </row>
    <row r="430" ht="15.75" customHeight="1">
      <c r="A430" s="42"/>
    </row>
    <row r="431" ht="15.75" customHeight="1">
      <c r="A431" s="42"/>
    </row>
    <row r="432" ht="15.75" customHeight="1">
      <c r="A432" s="42"/>
    </row>
    <row r="433" ht="15.75" customHeight="1">
      <c r="A433" s="42"/>
    </row>
    <row r="434" ht="15.75" customHeight="1">
      <c r="A434" s="42"/>
    </row>
    <row r="435" ht="15.75" customHeight="1">
      <c r="A435" s="42"/>
    </row>
    <row r="436" ht="15.75" customHeight="1">
      <c r="A436" s="42"/>
    </row>
    <row r="437" ht="15.75" customHeight="1">
      <c r="A437" s="42"/>
    </row>
    <row r="438" ht="15.75" customHeight="1">
      <c r="A438" s="42"/>
    </row>
    <row r="439" ht="15.75" customHeight="1">
      <c r="A439" s="42"/>
    </row>
    <row r="440" ht="15.75" customHeight="1">
      <c r="A440" s="42"/>
    </row>
    <row r="441" ht="15.75" customHeight="1">
      <c r="A441" s="42"/>
    </row>
    <row r="442" ht="15.75" customHeight="1">
      <c r="A442" s="42"/>
    </row>
    <row r="443" ht="15.75" customHeight="1">
      <c r="A443" s="42"/>
    </row>
    <row r="444" ht="15.75" customHeight="1">
      <c r="A444" s="42"/>
    </row>
    <row r="445" ht="15.75" customHeight="1">
      <c r="A445" s="42"/>
    </row>
    <row r="446" ht="15.75" customHeight="1">
      <c r="A446" s="42"/>
    </row>
    <row r="447" ht="15.75" customHeight="1">
      <c r="A447" s="42"/>
    </row>
    <row r="448" ht="15.75" customHeight="1">
      <c r="A448" s="42"/>
    </row>
    <row r="449" ht="15.75" customHeight="1">
      <c r="A449" s="42"/>
    </row>
    <row r="450" ht="15.75" customHeight="1">
      <c r="A450" s="42"/>
    </row>
    <row r="451" ht="15.75" customHeight="1">
      <c r="A451" s="42"/>
    </row>
    <row r="452" ht="15.75" customHeight="1">
      <c r="A452" s="42"/>
    </row>
    <row r="453" ht="15.75" customHeight="1">
      <c r="A453" s="42"/>
    </row>
    <row r="454" ht="15.75" customHeight="1">
      <c r="A454" s="42"/>
    </row>
    <row r="455" ht="15.75" customHeight="1">
      <c r="A455" s="42"/>
    </row>
    <row r="456" ht="15.75" customHeight="1">
      <c r="A456" s="42"/>
    </row>
    <row r="457" ht="15.75" customHeight="1">
      <c r="A457" s="42"/>
    </row>
    <row r="458" ht="15.75" customHeight="1">
      <c r="A458" s="42"/>
    </row>
    <row r="459" ht="15.75" customHeight="1">
      <c r="A459" s="42"/>
    </row>
    <row r="460" ht="15.75" customHeight="1">
      <c r="A460" s="42"/>
    </row>
    <row r="461" ht="15.75" customHeight="1">
      <c r="A461" s="42"/>
    </row>
    <row r="462" ht="15.75" customHeight="1">
      <c r="A462" s="42"/>
    </row>
    <row r="463" ht="15.75" customHeight="1">
      <c r="A463" s="42"/>
    </row>
    <row r="464" ht="15.75" customHeight="1">
      <c r="A464" s="42"/>
    </row>
    <row r="465" ht="15.75" customHeight="1">
      <c r="A465" s="42"/>
    </row>
    <row r="466" ht="15.75" customHeight="1">
      <c r="A466" s="42"/>
    </row>
    <row r="467" ht="15.75" customHeight="1">
      <c r="A467" s="42"/>
    </row>
    <row r="468" ht="15.75" customHeight="1">
      <c r="A468" s="42"/>
    </row>
    <row r="469" ht="15.75" customHeight="1">
      <c r="A469" s="42"/>
    </row>
    <row r="470" ht="15.75" customHeight="1">
      <c r="A470" s="42"/>
    </row>
    <row r="471" ht="15.75" customHeight="1">
      <c r="A471" s="42"/>
    </row>
    <row r="472" ht="15.75" customHeight="1">
      <c r="A472" s="42"/>
    </row>
    <row r="473" ht="15.75" customHeight="1">
      <c r="A473" s="42"/>
    </row>
    <row r="474" ht="15.75" customHeight="1">
      <c r="A474" s="42"/>
    </row>
    <row r="475" ht="15.75" customHeight="1">
      <c r="A475" s="42"/>
    </row>
    <row r="476" ht="15.75" customHeight="1">
      <c r="A476" s="42"/>
    </row>
    <row r="477" ht="15.75" customHeight="1">
      <c r="A477" s="42"/>
    </row>
    <row r="478" ht="15.75" customHeight="1">
      <c r="A478" s="42"/>
    </row>
    <row r="479" ht="15.75" customHeight="1">
      <c r="A479" s="42"/>
    </row>
    <row r="480" ht="15.75" customHeight="1">
      <c r="A480" s="42"/>
    </row>
    <row r="481" ht="15.75" customHeight="1">
      <c r="A481" s="42"/>
    </row>
    <row r="482" ht="15.75" customHeight="1">
      <c r="A482" s="42"/>
    </row>
    <row r="483" ht="15.75" customHeight="1">
      <c r="A483" s="42"/>
    </row>
    <row r="484" ht="15.75" customHeight="1">
      <c r="A484" s="42"/>
    </row>
    <row r="485" ht="15.75" customHeight="1">
      <c r="A485" s="42"/>
    </row>
    <row r="486" ht="15.75" customHeight="1">
      <c r="A486" s="42"/>
    </row>
    <row r="487" ht="15.75" customHeight="1">
      <c r="A487" s="42"/>
    </row>
    <row r="488" ht="15.75" customHeight="1">
      <c r="A488" s="42"/>
    </row>
    <row r="489" ht="15.75" customHeight="1">
      <c r="A489" s="42"/>
    </row>
    <row r="490" ht="15.75" customHeight="1">
      <c r="A490" s="42"/>
    </row>
    <row r="491" ht="15.75" customHeight="1">
      <c r="A491" s="42"/>
    </row>
    <row r="492" ht="15.75" customHeight="1">
      <c r="A492" s="42"/>
    </row>
    <row r="493" ht="15.75" customHeight="1">
      <c r="A493" s="42"/>
    </row>
    <row r="494" ht="15.75" customHeight="1">
      <c r="A494" s="42"/>
    </row>
    <row r="495" ht="15.75" customHeight="1">
      <c r="A495" s="42"/>
    </row>
    <row r="496" ht="15.75" customHeight="1">
      <c r="A496" s="42"/>
    </row>
    <row r="497" ht="15.75" customHeight="1">
      <c r="A497" s="42"/>
    </row>
    <row r="498" ht="15.75" customHeight="1">
      <c r="A498" s="42"/>
    </row>
    <row r="499" ht="15.75" customHeight="1">
      <c r="A499" s="42"/>
    </row>
    <row r="500" ht="15.75" customHeight="1">
      <c r="A500" s="42"/>
    </row>
    <row r="501" ht="15.75" customHeight="1">
      <c r="A501" s="42"/>
    </row>
    <row r="502" ht="15.75" customHeight="1">
      <c r="A502" s="42"/>
    </row>
    <row r="503" ht="15.75" customHeight="1">
      <c r="A503" s="42"/>
    </row>
    <row r="504" ht="15.75" customHeight="1">
      <c r="A504" s="42"/>
    </row>
    <row r="505" ht="15.75" customHeight="1">
      <c r="A505" s="42"/>
    </row>
    <row r="506" ht="15.75" customHeight="1">
      <c r="A506" s="42"/>
    </row>
    <row r="507" ht="15.75" customHeight="1">
      <c r="A507" s="42"/>
    </row>
    <row r="508" ht="15.75" customHeight="1">
      <c r="A508" s="42"/>
    </row>
    <row r="509" ht="15.75" customHeight="1">
      <c r="A509" s="42"/>
    </row>
    <row r="510" ht="15.75" customHeight="1">
      <c r="A510" s="42"/>
    </row>
    <row r="511" ht="15.75" customHeight="1">
      <c r="A511" s="42"/>
    </row>
    <row r="512" ht="15.75" customHeight="1">
      <c r="A512" s="42"/>
    </row>
    <row r="513" ht="15.75" customHeight="1">
      <c r="A513" s="42"/>
    </row>
    <row r="514" ht="15.75" customHeight="1">
      <c r="A514" s="42"/>
    </row>
    <row r="515" ht="15.75" customHeight="1">
      <c r="A515" s="42"/>
    </row>
    <row r="516" ht="15.75" customHeight="1">
      <c r="A516" s="42"/>
    </row>
    <row r="517" ht="15.75" customHeight="1">
      <c r="A517" s="42"/>
    </row>
    <row r="518" ht="15.75" customHeight="1">
      <c r="A518" s="42"/>
    </row>
    <row r="519" ht="15.75" customHeight="1">
      <c r="A519" s="42"/>
    </row>
    <row r="520" ht="15.75" customHeight="1">
      <c r="A520" s="42"/>
    </row>
    <row r="521" ht="15.75" customHeight="1">
      <c r="A521" s="42"/>
    </row>
    <row r="522" ht="15.75" customHeight="1">
      <c r="A522" s="42"/>
    </row>
    <row r="523" ht="15.75" customHeight="1">
      <c r="A523" s="42"/>
    </row>
    <row r="524" ht="15.75" customHeight="1">
      <c r="A524" s="42"/>
    </row>
    <row r="525" ht="15.75" customHeight="1">
      <c r="A525" s="42"/>
    </row>
    <row r="526" ht="15.75" customHeight="1">
      <c r="A526" s="42"/>
    </row>
    <row r="527" ht="15.75" customHeight="1">
      <c r="A527" s="42"/>
    </row>
    <row r="528" ht="15.75" customHeight="1">
      <c r="A528" s="42"/>
    </row>
    <row r="529" ht="15.75" customHeight="1">
      <c r="A529" s="42"/>
    </row>
    <row r="530" ht="15.75" customHeight="1">
      <c r="A530" s="42"/>
    </row>
    <row r="531" ht="15.75" customHeight="1">
      <c r="A531" s="42"/>
    </row>
    <row r="532" ht="15.75" customHeight="1">
      <c r="A532" s="42"/>
    </row>
    <row r="533" ht="15.75" customHeight="1">
      <c r="A533" s="42"/>
    </row>
    <row r="534" ht="15.75" customHeight="1">
      <c r="A534" s="42"/>
    </row>
    <row r="535" ht="15.75" customHeight="1">
      <c r="A535" s="42"/>
    </row>
    <row r="536" ht="15.75" customHeight="1">
      <c r="A536" s="42"/>
    </row>
    <row r="537" ht="15.75" customHeight="1">
      <c r="A537" s="42"/>
    </row>
    <row r="538" ht="15.75" customHeight="1">
      <c r="A538" s="42"/>
    </row>
    <row r="539" ht="15.75" customHeight="1">
      <c r="A539" s="42"/>
    </row>
    <row r="540" ht="15.75" customHeight="1">
      <c r="A540" s="42"/>
    </row>
    <row r="541" ht="15.75" customHeight="1">
      <c r="A541" s="42"/>
    </row>
    <row r="542" ht="15.75" customHeight="1">
      <c r="A542" s="42"/>
    </row>
    <row r="543" ht="15.75" customHeight="1">
      <c r="A543" s="42"/>
    </row>
    <row r="544" ht="15.75" customHeight="1">
      <c r="A544" s="42"/>
    </row>
    <row r="545" ht="15.75" customHeight="1">
      <c r="A545" s="42"/>
    </row>
    <row r="546" ht="15.75" customHeight="1">
      <c r="A546" s="42"/>
    </row>
    <row r="547" ht="15.75" customHeight="1">
      <c r="A547" s="42"/>
    </row>
    <row r="548" ht="15.75" customHeight="1">
      <c r="A548" s="42"/>
    </row>
    <row r="549" ht="15.75" customHeight="1">
      <c r="A549" s="42"/>
    </row>
    <row r="550" ht="15.75" customHeight="1">
      <c r="A550" s="42"/>
    </row>
    <row r="551" ht="15.75" customHeight="1">
      <c r="A551" s="42"/>
    </row>
    <row r="552" ht="15.75" customHeight="1">
      <c r="A552" s="42"/>
    </row>
    <row r="553" ht="15.75" customHeight="1">
      <c r="A553" s="42"/>
    </row>
    <row r="554" ht="15.75" customHeight="1">
      <c r="A554" s="42"/>
    </row>
    <row r="555" ht="15.75" customHeight="1">
      <c r="A555" s="42"/>
    </row>
    <row r="556" ht="15.75" customHeight="1">
      <c r="A556" s="42"/>
    </row>
    <row r="557" ht="15.75" customHeight="1">
      <c r="A557" s="42"/>
    </row>
    <row r="558" ht="15.75" customHeight="1">
      <c r="A558" s="42"/>
    </row>
    <row r="559" ht="15.75" customHeight="1">
      <c r="A559" s="42"/>
    </row>
    <row r="560" ht="15.75" customHeight="1">
      <c r="A560" s="42"/>
    </row>
    <row r="561" ht="15.75" customHeight="1">
      <c r="A561" s="42"/>
    </row>
    <row r="562" ht="15.75" customHeight="1">
      <c r="A562" s="42"/>
    </row>
    <row r="563" ht="15.75" customHeight="1">
      <c r="A563" s="42"/>
    </row>
    <row r="564" ht="15.75" customHeight="1">
      <c r="A564" s="42"/>
    </row>
    <row r="565" ht="15.75" customHeight="1">
      <c r="A565" s="42"/>
    </row>
    <row r="566" ht="15.75" customHeight="1">
      <c r="A566" s="42"/>
    </row>
    <row r="567" ht="15.75" customHeight="1">
      <c r="A567" s="42"/>
    </row>
    <row r="568" ht="15.75" customHeight="1">
      <c r="A568" s="42"/>
    </row>
    <row r="569" ht="15.75" customHeight="1">
      <c r="A569" s="42"/>
    </row>
    <row r="570" ht="15.75" customHeight="1">
      <c r="A570" s="42"/>
    </row>
    <row r="571" ht="15.75" customHeight="1">
      <c r="A571" s="42"/>
    </row>
    <row r="572" ht="15.75" customHeight="1">
      <c r="A572" s="42"/>
    </row>
    <row r="573" ht="15.75" customHeight="1">
      <c r="A573" s="42"/>
    </row>
    <row r="574" ht="15.75" customHeight="1">
      <c r="A574" s="42"/>
    </row>
    <row r="575" ht="15.75" customHeight="1">
      <c r="A575" s="42"/>
    </row>
    <row r="576" ht="15.75" customHeight="1">
      <c r="A576" s="42"/>
    </row>
    <row r="577" ht="15.75" customHeight="1">
      <c r="A577" s="42"/>
    </row>
    <row r="578" ht="15.75" customHeight="1">
      <c r="A578" s="42"/>
    </row>
    <row r="579" ht="15.75" customHeight="1">
      <c r="A579" s="42"/>
    </row>
    <row r="580" ht="15.75" customHeight="1">
      <c r="A580" s="42"/>
    </row>
    <row r="581" ht="15.75" customHeight="1">
      <c r="A581" s="42"/>
    </row>
    <row r="582" ht="15.75" customHeight="1">
      <c r="A582" s="42"/>
    </row>
    <row r="583" ht="15.75" customHeight="1">
      <c r="A583" s="42"/>
    </row>
    <row r="584" ht="15.75" customHeight="1">
      <c r="A584" s="42"/>
    </row>
    <row r="585" ht="15.75" customHeight="1">
      <c r="A585" s="42"/>
    </row>
    <row r="586" ht="15.75" customHeight="1">
      <c r="A586" s="42"/>
    </row>
    <row r="587" ht="15.75" customHeight="1">
      <c r="A587" s="42"/>
    </row>
    <row r="588" ht="15.75" customHeight="1">
      <c r="A588" s="42"/>
    </row>
    <row r="589" ht="15.75" customHeight="1">
      <c r="A589" s="42"/>
    </row>
    <row r="590" ht="15.75" customHeight="1">
      <c r="A590" s="42"/>
    </row>
    <row r="591" ht="15.75" customHeight="1">
      <c r="A591" s="42"/>
    </row>
    <row r="592" ht="15.75" customHeight="1">
      <c r="A592" s="42"/>
    </row>
    <row r="593" ht="15.75" customHeight="1">
      <c r="A593" s="42"/>
    </row>
    <row r="594" ht="15.75" customHeight="1">
      <c r="A594" s="42"/>
    </row>
    <row r="595" ht="15.75" customHeight="1">
      <c r="A595" s="42"/>
    </row>
    <row r="596" ht="15.75" customHeight="1">
      <c r="A596" s="42"/>
    </row>
    <row r="597" ht="15.75" customHeight="1">
      <c r="A597" s="42"/>
    </row>
    <row r="598" ht="15.75" customHeight="1">
      <c r="A598" s="42"/>
    </row>
    <row r="599" ht="15.75" customHeight="1">
      <c r="A599" s="42"/>
    </row>
    <row r="600" ht="15.75" customHeight="1">
      <c r="A600" s="42"/>
    </row>
    <row r="601" ht="15.75" customHeight="1">
      <c r="A601" s="42"/>
    </row>
    <row r="602" ht="15.75" customHeight="1">
      <c r="A602" s="42"/>
    </row>
    <row r="603" ht="15.75" customHeight="1">
      <c r="A603" s="42"/>
    </row>
    <row r="604" ht="15.75" customHeight="1">
      <c r="A604" s="42"/>
    </row>
    <row r="605" ht="15.75" customHeight="1">
      <c r="A605" s="42"/>
    </row>
    <row r="606" ht="15.75" customHeight="1">
      <c r="A606" s="42"/>
    </row>
    <row r="607" ht="15.75" customHeight="1">
      <c r="A607" s="42"/>
    </row>
    <row r="608" ht="15.75" customHeight="1">
      <c r="A608" s="42"/>
    </row>
    <row r="609" ht="15.75" customHeight="1">
      <c r="A609" s="42"/>
    </row>
    <row r="610" ht="15.75" customHeight="1">
      <c r="A610" s="42"/>
    </row>
    <row r="611" ht="15.75" customHeight="1">
      <c r="A611" s="42"/>
    </row>
    <row r="612" ht="15.75" customHeight="1">
      <c r="A612" s="42"/>
    </row>
    <row r="613" ht="15.75" customHeight="1">
      <c r="A613" s="42"/>
    </row>
    <row r="614" ht="15.75" customHeight="1">
      <c r="A614" s="42"/>
    </row>
    <row r="615" ht="15.75" customHeight="1">
      <c r="A615" s="42"/>
    </row>
    <row r="616" ht="15.75" customHeight="1">
      <c r="A616" s="42"/>
    </row>
    <row r="617" ht="15.75" customHeight="1">
      <c r="A617" s="42"/>
    </row>
    <row r="618" ht="15.75" customHeight="1">
      <c r="A618" s="42"/>
    </row>
    <row r="619" ht="15.75" customHeight="1">
      <c r="A619" s="42"/>
    </row>
    <row r="620" ht="15.75" customHeight="1">
      <c r="A620" s="42"/>
    </row>
    <row r="621" ht="15.75" customHeight="1">
      <c r="A621" s="42"/>
    </row>
    <row r="622" ht="15.75" customHeight="1">
      <c r="A622" s="42"/>
    </row>
    <row r="623" ht="15.75" customHeight="1">
      <c r="A623" s="42"/>
    </row>
    <row r="624" ht="15.75" customHeight="1">
      <c r="A624" s="42"/>
    </row>
    <row r="625" ht="15.75" customHeight="1">
      <c r="A625" s="42"/>
    </row>
    <row r="626" ht="15.75" customHeight="1">
      <c r="A626" s="42"/>
    </row>
    <row r="627" ht="15.75" customHeight="1">
      <c r="A627" s="42"/>
    </row>
    <row r="628" ht="15.75" customHeight="1">
      <c r="A628" s="42"/>
    </row>
    <row r="629" ht="15.75" customHeight="1">
      <c r="A629" s="42"/>
    </row>
    <row r="630" ht="15.75" customHeight="1">
      <c r="A630" s="42"/>
    </row>
    <row r="631" ht="15.75" customHeight="1">
      <c r="A631" s="42"/>
    </row>
    <row r="632" ht="15.75" customHeight="1">
      <c r="A632" s="42"/>
    </row>
    <row r="633" ht="15.75" customHeight="1">
      <c r="A633" s="42"/>
    </row>
    <row r="634" ht="15.75" customHeight="1">
      <c r="A634" s="42"/>
    </row>
    <row r="635" ht="15.75" customHeight="1">
      <c r="A635" s="42"/>
    </row>
    <row r="636" ht="15.75" customHeight="1">
      <c r="A636" s="42"/>
    </row>
    <row r="637" ht="15.75" customHeight="1">
      <c r="A637" s="42"/>
    </row>
    <row r="638" ht="15.75" customHeight="1">
      <c r="A638" s="42"/>
    </row>
    <row r="639" ht="15.75" customHeight="1">
      <c r="A639" s="42"/>
    </row>
    <row r="640" ht="15.75" customHeight="1">
      <c r="A640" s="42"/>
    </row>
    <row r="641" ht="15.75" customHeight="1">
      <c r="A641" s="42"/>
    </row>
    <row r="642" ht="15.75" customHeight="1">
      <c r="A642" s="42"/>
    </row>
    <row r="643" ht="15.75" customHeight="1">
      <c r="A643" s="42"/>
    </row>
    <row r="644" ht="15.75" customHeight="1">
      <c r="A644" s="42"/>
    </row>
    <row r="645" ht="15.75" customHeight="1">
      <c r="A645" s="42"/>
    </row>
    <row r="646" ht="15.75" customHeight="1">
      <c r="A646" s="42"/>
    </row>
    <row r="647" ht="15.75" customHeight="1">
      <c r="A647" s="42"/>
    </row>
    <row r="648" ht="15.75" customHeight="1">
      <c r="A648" s="42"/>
    </row>
    <row r="649" ht="15.75" customHeight="1">
      <c r="A649" s="42"/>
    </row>
    <row r="650" ht="15.75" customHeight="1">
      <c r="A650" s="42"/>
    </row>
    <row r="651" ht="15.75" customHeight="1">
      <c r="A651" s="42"/>
    </row>
    <row r="652" ht="15.75" customHeight="1">
      <c r="A652" s="42"/>
    </row>
    <row r="653" ht="15.75" customHeight="1">
      <c r="A653" s="42"/>
    </row>
    <row r="654" ht="15.75" customHeight="1">
      <c r="A654" s="42"/>
    </row>
    <row r="655" ht="15.75" customHeight="1">
      <c r="A655" s="42"/>
    </row>
    <row r="656" ht="15.75" customHeight="1">
      <c r="A656" s="42"/>
    </row>
    <row r="657" ht="15.75" customHeight="1">
      <c r="A657" s="42"/>
    </row>
    <row r="658" ht="15.75" customHeight="1">
      <c r="A658" s="42"/>
    </row>
    <row r="659" ht="15.75" customHeight="1">
      <c r="A659" s="42"/>
    </row>
    <row r="660" ht="15.75" customHeight="1">
      <c r="A660" s="42"/>
    </row>
    <row r="661" ht="15.75" customHeight="1">
      <c r="A661" s="42"/>
    </row>
    <row r="662" ht="15.75" customHeight="1">
      <c r="A662" s="42"/>
    </row>
    <row r="663" ht="15.75" customHeight="1">
      <c r="A663" s="42"/>
    </row>
    <row r="664" ht="15.75" customHeight="1">
      <c r="A664" s="42"/>
    </row>
    <row r="665" ht="15.75" customHeight="1">
      <c r="A665" s="42"/>
    </row>
    <row r="666" ht="15.75" customHeight="1">
      <c r="A666" s="42"/>
    </row>
    <row r="667" ht="15.75" customHeight="1">
      <c r="A667" s="42"/>
    </row>
    <row r="668" ht="15.75" customHeight="1">
      <c r="A668" s="42"/>
    </row>
    <row r="669" ht="15.75" customHeight="1">
      <c r="A669" s="42"/>
    </row>
    <row r="670" ht="15.75" customHeight="1">
      <c r="A670" s="42"/>
    </row>
    <row r="671" ht="15.75" customHeight="1">
      <c r="A671" s="42"/>
    </row>
    <row r="672" ht="15.75" customHeight="1">
      <c r="A672" s="42"/>
    </row>
    <row r="673" ht="15.75" customHeight="1">
      <c r="A673" s="42"/>
    </row>
    <row r="674" ht="15.75" customHeight="1">
      <c r="A674" s="42"/>
    </row>
    <row r="675" ht="15.75" customHeight="1">
      <c r="A675" s="42"/>
    </row>
    <row r="676" ht="15.75" customHeight="1">
      <c r="A676" s="42"/>
    </row>
    <row r="677" ht="15.75" customHeight="1">
      <c r="A677" s="42"/>
    </row>
    <row r="678" ht="15.75" customHeight="1">
      <c r="A678" s="42"/>
    </row>
    <row r="679" ht="15.75" customHeight="1">
      <c r="A679" s="42"/>
    </row>
    <row r="680" ht="15.75" customHeight="1">
      <c r="A680" s="42"/>
    </row>
    <row r="681" ht="15.75" customHeight="1">
      <c r="A681" s="42"/>
    </row>
    <row r="682" ht="15.75" customHeight="1">
      <c r="A682" s="42"/>
    </row>
    <row r="683" ht="15.75" customHeight="1">
      <c r="A683" s="42"/>
    </row>
    <row r="684" ht="15.75" customHeight="1">
      <c r="A684" s="42"/>
    </row>
    <row r="685" ht="15.75" customHeight="1">
      <c r="A685" s="42"/>
    </row>
    <row r="686" ht="15.75" customHeight="1">
      <c r="A686" s="42"/>
    </row>
    <row r="687" ht="15.75" customHeight="1">
      <c r="A687" s="42"/>
    </row>
    <row r="688" ht="15.75" customHeight="1">
      <c r="A688" s="42"/>
    </row>
    <row r="689" ht="15.75" customHeight="1">
      <c r="A689" s="42"/>
    </row>
    <row r="690" ht="15.75" customHeight="1">
      <c r="A690" s="42"/>
    </row>
    <row r="691" ht="15.75" customHeight="1">
      <c r="A691" s="42"/>
    </row>
    <row r="692" ht="15.75" customHeight="1">
      <c r="A692" s="42"/>
    </row>
    <row r="693" ht="15.75" customHeight="1">
      <c r="A693" s="42"/>
    </row>
    <row r="694" ht="15.75" customHeight="1">
      <c r="A694" s="42"/>
    </row>
    <row r="695" ht="15.75" customHeight="1">
      <c r="A695" s="42"/>
    </row>
    <row r="696" ht="15.75" customHeight="1">
      <c r="A696" s="42"/>
    </row>
    <row r="697" ht="15.75" customHeight="1">
      <c r="A697" s="42"/>
    </row>
    <row r="698" ht="15.75" customHeight="1">
      <c r="A698" s="42"/>
    </row>
    <row r="699" ht="15.75" customHeight="1">
      <c r="A699" s="42"/>
    </row>
    <row r="700" ht="15.75" customHeight="1">
      <c r="A700" s="42"/>
    </row>
    <row r="701" ht="15.75" customHeight="1">
      <c r="A701" s="42"/>
    </row>
    <row r="702" ht="15.75" customHeight="1">
      <c r="A702" s="42"/>
    </row>
    <row r="703" ht="15.75" customHeight="1">
      <c r="A703" s="42"/>
    </row>
    <row r="704" ht="15.75" customHeight="1">
      <c r="A704" s="42"/>
    </row>
    <row r="705" ht="15.75" customHeight="1">
      <c r="A705" s="42"/>
    </row>
    <row r="706" ht="15.75" customHeight="1">
      <c r="A706" s="42"/>
    </row>
    <row r="707" ht="15.75" customHeight="1">
      <c r="A707" s="42"/>
    </row>
    <row r="708" ht="15.75" customHeight="1">
      <c r="A708" s="42"/>
    </row>
    <row r="709" ht="15.75" customHeight="1">
      <c r="A709" s="42"/>
    </row>
    <row r="710" ht="15.75" customHeight="1">
      <c r="A710" s="42"/>
    </row>
    <row r="711" ht="15.75" customHeight="1">
      <c r="A711" s="42"/>
    </row>
    <row r="712" ht="15.75" customHeight="1">
      <c r="A712" s="42"/>
    </row>
    <row r="713" ht="15.75" customHeight="1">
      <c r="A713" s="42"/>
    </row>
    <row r="714" ht="15.75" customHeight="1">
      <c r="A714" s="42"/>
    </row>
    <row r="715" ht="15.75" customHeight="1">
      <c r="A715" s="42"/>
    </row>
    <row r="716" ht="15.75" customHeight="1">
      <c r="A716" s="42"/>
    </row>
    <row r="717" ht="15.75" customHeight="1">
      <c r="A717" s="42"/>
    </row>
    <row r="718" ht="15.75" customHeight="1">
      <c r="A718" s="42"/>
    </row>
    <row r="719" ht="15.75" customHeight="1">
      <c r="A719" s="42"/>
    </row>
    <row r="720" ht="15.75" customHeight="1">
      <c r="A720" s="42"/>
    </row>
    <row r="721" ht="15.75" customHeight="1">
      <c r="A721" s="42"/>
    </row>
    <row r="722" ht="15.75" customHeight="1">
      <c r="A722" s="42"/>
    </row>
    <row r="723" ht="15.75" customHeight="1">
      <c r="A723" s="42"/>
    </row>
    <row r="724" ht="15.75" customHeight="1">
      <c r="A724" s="42"/>
    </row>
    <row r="725" ht="15.75" customHeight="1">
      <c r="A725" s="42"/>
    </row>
    <row r="726" ht="15.75" customHeight="1">
      <c r="A726" s="42"/>
    </row>
    <row r="727" ht="15.75" customHeight="1">
      <c r="A727" s="42"/>
    </row>
    <row r="728" ht="15.75" customHeight="1">
      <c r="A728" s="42"/>
    </row>
    <row r="729" ht="15.75" customHeight="1">
      <c r="A729" s="42"/>
    </row>
    <row r="730" ht="15.75" customHeight="1">
      <c r="A730" s="42"/>
    </row>
    <row r="731" ht="15.75" customHeight="1">
      <c r="A731" s="42"/>
    </row>
    <row r="732" ht="15.75" customHeight="1">
      <c r="A732" s="42"/>
    </row>
    <row r="733" ht="15.75" customHeight="1">
      <c r="A733" s="42"/>
    </row>
    <row r="734" ht="15.75" customHeight="1">
      <c r="A734" s="42"/>
    </row>
    <row r="735" ht="15.75" customHeight="1">
      <c r="A735" s="42"/>
    </row>
    <row r="736" ht="15.75" customHeight="1">
      <c r="A736" s="42"/>
    </row>
    <row r="737" ht="15.75" customHeight="1">
      <c r="A737" s="42"/>
    </row>
    <row r="738" ht="15.75" customHeight="1">
      <c r="A738" s="42"/>
    </row>
    <row r="739" ht="15.75" customHeight="1">
      <c r="A739" s="42"/>
    </row>
    <row r="740" ht="15.75" customHeight="1">
      <c r="A740" s="42"/>
    </row>
    <row r="741" ht="15.75" customHeight="1">
      <c r="A741" s="42"/>
    </row>
    <row r="742" ht="15.75" customHeight="1">
      <c r="A742" s="42"/>
    </row>
    <row r="743" ht="15.75" customHeight="1">
      <c r="A743" s="42"/>
    </row>
    <row r="744" ht="15.75" customHeight="1">
      <c r="A744" s="42"/>
    </row>
    <row r="745" ht="15.75" customHeight="1">
      <c r="A745" s="42"/>
    </row>
    <row r="746" ht="15.75" customHeight="1">
      <c r="A746" s="42"/>
    </row>
    <row r="747" ht="15.75" customHeight="1">
      <c r="A747" s="42"/>
    </row>
    <row r="748" ht="15.75" customHeight="1">
      <c r="A748" s="42"/>
    </row>
    <row r="749" ht="15.75" customHeight="1">
      <c r="A749" s="42"/>
    </row>
    <row r="750" ht="15.75" customHeight="1">
      <c r="A750" s="42"/>
    </row>
    <row r="751" ht="15.75" customHeight="1">
      <c r="A751" s="42"/>
    </row>
    <row r="752" ht="15.75" customHeight="1">
      <c r="A752" s="42"/>
    </row>
    <row r="753" ht="15.75" customHeight="1">
      <c r="A753" s="42"/>
    </row>
    <row r="754" ht="15.75" customHeight="1">
      <c r="A754" s="42"/>
    </row>
    <row r="755" ht="15.75" customHeight="1">
      <c r="A755" s="42"/>
    </row>
    <row r="756" ht="15.75" customHeight="1">
      <c r="A756" s="42"/>
    </row>
    <row r="757" ht="15.75" customHeight="1">
      <c r="A757" s="42"/>
    </row>
    <row r="758" ht="15.75" customHeight="1">
      <c r="A758" s="42"/>
    </row>
    <row r="759" ht="15.75" customHeight="1">
      <c r="A759" s="42"/>
    </row>
    <row r="760" ht="15.75" customHeight="1">
      <c r="A760" s="42"/>
    </row>
    <row r="761" ht="15.75" customHeight="1">
      <c r="A761" s="42"/>
    </row>
    <row r="762" ht="15.75" customHeight="1">
      <c r="A762" s="42"/>
    </row>
    <row r="763" ht="15.75" customHeight="1">
      <c r="A763" s="42"/>
    </row>
    <row r="764" ht="15.75" customHeight="1">
      <c r="A764" s="42"/>
    </row>
    <row r="765" ht="15.75" customHeight="1">
      <c r="A765" s="42"/>
    </row>
    <row r="766" ht="15.75" customHeight="1">
      <c r="A766" s="42"/>
    </row>
    <row r="767" ht="15.75" customHeight="1">
      <c r="A767" s="42"/>
    </row>
    <row r="768" ht="15.75" customHeight="1">
      <c r="A768" s="42"/>
    </row>
    <row r="769" ht="15.75" customHeight="1">
      <c r="A769" s="42"/>
    </row>
    <row r="770" ht="15.75" customHeight="1">
      <c r="A770" s="42"/>
    </row>
    <row r="771" ht="15.75" customHeight="1">
      <c r="A771" s="42"/>
    </row>
    <row r="772" ht="15.75" customHeight="1">
      <c r="A772" s="42"/>
    </row>
    <row r="773" ht="15.75" customHeight="1">
      <c r="A773" s="42"/>
    </row>
    <row r="774" ht="15.75" customHeight="1">
      <c r="A774" s="42"/>
    </row>
    <row r="775" ht="15.75" customHeight="1">
      <c r="A775" s="42"/>
    </row>
    <row r="776" ht="15.75" customHeight="1">
      <c r="A776" s="42"/>
    </row>
    <row r="777" ht="15.75" customHeight="1">
      <c r="A777" s="42"/>
    </row>
    <row r="778" ht="15.75" customHeight="1">
      <c r="A778" s="42"/>
    </row>
    <row r="779" ht="15.75" customHeight="1">
      <c r="A779" s="42"/>
    </row>
    <row r="780" ht="15.75" customHeight="1">
      <c r="A780" s="42"/>
    </row>
    <row r="781" ht="15.75" customHeight="1">
      <c r="A781" s="42"/>
    </row>
    <row r="782" ht="15.75" customHeight="1">
      <c r="A782" s="42"/>
    </row>
    <row r="783" ht="15.75" customHeight="1">
      <c r="A783" s="42"/>
    </row>
    <row r="784" ht="15.75" customHeight="1">
      <c r="A784" s="42"/>
    </row>
    <row r="785" ht="15.75" customHeight="1">
      <c r="A785" s="42"/>
    </row>
    <row r="786" ht="15.75" customHeight="1">
      <c r="A786" s="42"/>
    </row>
    <row r="787" ht="15.75" customHeight="1">
      <c r="A787" s="42"/>
    </row>
    <row r="788" ht="15.75" customHeight="1">
      <c r="A788" s="42"/>
    </row>
    <row r="789" ht="15.75" customHeight="1">
      <c r="A789" s="42"/>
    </row>
    <row r="790" ht="15.75" customHeight="1">
      <c r="A790" s="42"/>
    </row>
    <row r="791" ht="15.75" customHeight="1">
      <c r="A791" s="42"/>
    </row>
    <row r="792" ht="15.75" customHeight="1">
      <c r="A792" s="42"/>
    </row>
    <row r="793" ht="15.75" customHeight="1">
      <c r="A793" s="42"/>
    </row>
    <row r="794" ht="15.75" customHeight="1">
      <c r="A794" s="42"/>
    </row>
    <row r="795" ht="15.75" customHeight="1">
      <c r="A795" s="42"/>
    </row>
    <row r="796" ht="15.75" customHeight="1">
      <c r="A796" s="42"/>
    </row>
    <row r="797" ht="15.75" customHeight="1">
      <c r="A797" s="42"/>
    </row>
    <row r="798" ht="15.75" customHeight="1">
      <c r="A798" s="42"/>
    </row>
    <row r="799" ht="15.75" customHeight="1">
      <c r="A799" s="42"/>
    </row>
    <row r="800" ht="15.75" customHeight="1">
      <c r="A800" s="42"/>
    </row>
    <row r="801" ht="15.75" customHeight="1">
      <c r="A801" s="42"/>
    </row>
    <row r="802" ht="15.75" customHeight="1">
      <c r="A802" s="42"/>
    </row>
    <row r="803" ht="15.75" customHeight="1">
      <c r="A803" s="42"/>
    </row>
    <row r="804" ht="15.75" customHeight="1">
      <c r="A804" s="42"/>
    </row>
    <row r="805" ht="15.75" customHeight="1">
      <c r="A805" s="42"/>
    </row>
    <row r="806" ht="15.75" customHeight="1">
      <c r="A806" s="42"/>
    </row>
    <row r="807" ht="15.75" customHeight="1">
      <c r="A807" s="42"/>
    </row>
    <row r="808" ht="15.75" customHeight="1">
      <c r="A808" s="42"/>
    </row>
    <row r="809" ht="15.75" customHeight="1">
      <c r="A809" s="42"/>
    </row>
    <row r="810" ht="15.75" customHeight="1">
      <c r="A810" s="42"/>
    </row>
    <row r="811" ht="15.75" customHeight="1">
      <c r="A811" s="42"/>
    </row>
    <row r="812" ht="15.75" customHeight="1">
      <c r="A812" s="42"/>
    </row>
    <row r="813" ht="15.75" customHeight="1">
      <c r="A813" s="42"/>
    </row>
    <row r="814" ht="15.75" customHeight="1">
      <c r="A814" s="42"/>
    </row>
    <row r="815" ht="15.75" customHeight="1">
      <c r="A815" s="42"/>
    </row>
    <row r="816" ht="15.75" customHeight="1">
      <c r="A816" s="42"/>
    </row>
    <row r="817" ht="15.75" customHeight="1">
      <c r="A817" s="42"/>
    </row>
    <row r="818" ht="15.75" customHeight="1">
      <c r="A818" s="42"/>
    </row>
    <row r="819" ht="15.75" customHeight="1">
      <c r="A819" s="42"/>
    </row>
    <row r="820" ht="15.75" customHeight="1">
      <c r="A820" s="42"/>
    </row>
    <row r="821" ht="15.75" customHeight="1">
      <c r="A821" s="42"/>
    </row>
    <row r="822" ht="15.75" customHeight="1">
      <c r="A822" s="42"/>
    </row>
    <row r="823" ht="15.75" customHeight="1">
      <c r="A823" s="42"/>
    </row>
    <row r="824" ht="15.75" customHeight="1">
      <c r="A824" s="42"/>
    </row>
    <row r="825" ht="15.75" customHeight="1">
      <c r="A825" s="42"/>
    </row>
    <row r="826" ht="15.75" customHeight="1">
      <c r="A826" s="42"/>
    </row>
    <row r="827" ht="15.75" customHeight="1">
      <c r="A827" s="42"/>
    </row>
    <row r="828" ht="15.75" customHeight="1">
      <c r="A828" s="42"/>
    </row>
    <row r="829" ht="15.75" customHeight="1">
      <c r="A829" s="42"/>
    </row>
    <row r="830" ht="15.75" customHeight="1">
      <c r="A830" s="42"/>
    </row>
    <row r="831" ht="15.75" customHeight="1">
      <c r="A831" s="42"/>
    </row>
    <row r="832" ht="15.75" customHeight="1">
      <c r="A832" s="42"/>
    </row>
    <row r="833" ht="15.75" customHeight="1">
      <c r="A833" s="42"/>
    </row>
    <row r="834" ht="15.75" customHeight="1">
      <c r="A834" s="42"/>
    </row>
    <row r="835" ht="15.75" customHeight="1">
      <c r="A835" s="42"/>
    </row>
    <row r="836" ht="15.75" customHeight="1">
      <c r="A836" s="42"/>
    </row>
    <row r="837" ht="15.75" customHeight="1">
      <c r="A837" s="42"/>
    </row>
    <row r="838" ht="15.75" customHeight="1">
      <c r="A838" s="42"/>
    </row>
    <row r="839" ht="15.75" customHeight="1">
      <c r="A839" s="42"/>
    </row>
    <row r="840" ht="15.75" customHeight="1">
      <c r="A840" s="42"/>
    </row>
    <row r="841" ht="15.75" customHeight="1">
      <c r="A841" s="42"/>
    </row>
    <row r="842" ht="15.75" customHeight="1">
      <c r="A842" s="42"/>
    </row>
    <row r="843" ht="15.75" customHeight="1">
      <c r="A843" s="42"/>
    </row>
    <row r="844" ht="15.75" customHeight="1">
      <c r="A844" s="42"/>
    </row>
    <row r="845" ht="15.75" customHeight="1">
      <c r="A845" s="42"/>
    </row>
    <row r="846" ht="15.75" customHeight="1">
      <c r="A846" s="42"/>
    </row>
    <row r="847" ht="15.75" customHeight="1">
      <c r="A847" s="42"/>
    </row>
    <row r="848" ht="15.75" customHeight="1">
      <c r="A848" s="42"/>
    </row>
    <row r="849" ht="15.75" customHeight="1">
      <c r="A849" s="42"/>
    </row>
    <row r="850" ht="15.75" customHeight="1">
      <c r="A850" s="42"/>
    </row>
    <row r="851" ht="15.75" customHeight="1">
      <c r="A851" s="42"/>
    </row>
    <row r="852" ht="15.75" customHeight="1">
      <c r="A852" s="42"/>
    </row>
    <row r="853" ht="15.75" customHeight="1">
      <c r="A853" s="42"/>
    </row>
    <row r="854" ht="15.75" customHeight="1">
      <c r="A854" s="42"/>
    </row>
    <row r="855" ht="15.75" customHeight="1">
      <c r="A855" s="42"/>
    </row>
    <row r="856" ht="15.75" customHeight="1">
      <c r="A856" s="42"/>
    </row>
    <row r="857" ht="15.75" customHeight="1">
      <c r="A857" s="42"/>
    </row>
    <row r="858" ht="15.75" customHeight="1">
      <c r="A858" s="42"/>
    </row>
    <row r="859" ht="15.75" customHeight="1">
      <c r="A859" s="42"/>
    </row>
    <row r="860" ht="15.75" customHeight="1">
      <c r="A860" s="42"/>
    </row>
    <row r="861" ht="15.75" customHeight="1">
      <c r="A861" s="42"/>
    </row>
    <row r="862" ht="15.75" customHeight="1">
      <c r="A862" s="42"/>
    </row>
    <row r="863" ht="15.75" customHeight="1">
      <c r="A863" s="42"/>
    </row>
    <row r="864" ht="15.75" customHeight="1">
      <c r="A864" s="42"/>
    </row>
    <row r="865" ht="15.75" customHeight="1">
      <c r="A865" s="42"/>
    </row>
    <row r="866" ht="15.75" customHeight="1">
      <c r="A866" s="42"/>
    </row>
    <row r="867" ht="15.75" customHeight="1">
      <c r="A867" s="42"/>
    </row>
    <row r="868" ht="15.75" customHeight="1">
      <c r="A868" s="42"/>
    </row>
    <row r="869" ht="15.75" customHeight="1">
      <c r="A869" s="42"/>
    </row>
    <row r="870" ht="15.75" customHeight="1">
      <c r="A870" s="42"/>
    </row>
    <row r="871" ht="15.75" customHeight="1">
      <c r="A871" s="42"/>
    </row>
    <row r="872" ht="15.75" customHeight="1">
      <c r="A872" s="42"/>
    </row>
    <row r="873" ht="15.75" customHeight="1">
      <c r="A873" s="42"/>
    </row>
    <row r="874" ht="15.75" customHeight="1">
      <c r="A874" s="42"/>
    </row>
    <row r="875" ht="15.75" customHeight="1">
      <c r="A875" s="42"/>
    </row>
    <row r="876" ht="15.75" customHeight="1">
      <c r="A876" s="42"/>
    </row>
    <row r="877" ht="15.75" customHeight="1">
      <c r="A877" s="42"/>
    </row>
    <row r="878" ht="15.75" customHeight="1">
      <c r="A878" s="42"/>
    </row>
    <row r="879" ht="15.75" customHeight="1">
      <c r="A879" s="42"/>
    </row>
    <row r="880" ht="15.75" customHeight="1">
      <c r="A880" s="42"/>
    </row>
    <row r="881" ht="15.75" customHeight="1">
      <c r="A881" s="42"/>
    </row>
    <row r="882" ht="15.75" customHeight="1">
      <c r="A882" s="42"/>
    </row>
    <row r="883" ht="15.75" customHeight="1">
      <c r="A883" s="42"/>
    </row>
    <row r="884" ht="15.75" customHeight="1">
      <c r="A884" s="42"/>
    </row>
    <row r="885" ht="15.75" customHeight="1">
      <c r="A885" s="42"/>
    </row>
    <row r="886" ht="15.75" customHeight="1">
      <c r="A886" s="42"/>
    </row>
    <row r="887" ht="15.75" customHeight="1">
      <c r="A887" s="42"/>
    </row>
    <row r="888" ht="15.75" customHeight="1">
      <c r="A888" s="42"/>
    </row>
    <row r="889" ht="15.75" customHeight="1">
      <c r="A889" s="42"/>
    </row>
    <row r="890" ht="15.75" customHeight="1">
      <c r="A890" s="42"/>
    </row>
    <row r="891" ht="15.75" customHeight="1">
      <c r="A891" s="42"/>
    </row>
    <row r="892" ht="15.75" customHeight="1">
      <c r="A892" s="42"/>
    </row>
    <row r="893" ht="15.75" customHeight="1">
      <c r="A893" s="42"/>
    </row>
    <row r="894" ht="15.75" customHeight="1">
      <c r="A894" s="42"/>
    </row>
    <row r="895" ht="15.75" customHeight="1">
      <c r="A895" s="42"/>
    </row>
    <row r="896" ht="15.75" customHeight="1">
      <c r="A896" s="42"/>
    </row>
    <row r="897" ht="15.75" customHeight="1">
      <c r="A897" s="42"/>
    </row>
    <row r="898" ht="15.75" customHeight="1">
      <c r="A898" s="42"/>
    </row>
    <row r="899" ht="15.75" customHeight="1">
      <c r="A899" s="42"/>
    </row>
    <row r="900" ht="15.75" customHeight="1">
      <c r="A900" s="42"/>
    </row>
    <row r="901" ht="15.75" customHeight="1">
      <c r="A901" s="42"/>
    </row>
    <row r="902" ht="15.75" customHeight="1">
      <c r="A902" s="42"/>
    </row>
    <row r="903" ht="15.75" customHeight="1">
      <c r="A903" s="42"/>
    </row>
    <row r="904" ht="15.75" customHeight="1">
      <c r="A904" s="42"/>
    </row>
    <row r="905" ht="15.75" customHeight="1">
      <c r="A905" s="42"/>
    </row>
    <row r="906" ht="15.75" customHeight="1">
      <c r="A906" s="42"/>
    </row>
    <row r="907" ht="15.75" customHeight="1">
      <c r="A907" s="42"/>
    </row>
    <row r="908" ht="15.75" customHeight="1">
      <c r="A908" s="42"/>
    </row>
    <row r="909" ht="15.75" customHeight="1">
      <c r="A909" s="42"/>
    </row>
    <row r="910" ht="15.75" customHeight="1">
      <c r="A910" s="42"/>
    </row>
    <row r="911" ht="15.75" customHeight="1">
      <c r="A911" s="42"/>
    </row>
    <row r="912" ht="15.75" customHeight="1">
      <c r="A912" s="42"/>
    </row>
    <row r="913" ht="15.75" customHeight="1">
      <c r="A913" s="42"/>
    </row>
    <row r="914" ht="15.75" customHeight="1">
      <c r="A914" s="42"/>
    </row>
    <row r="915" ht="15.75" customHeight="1">
      <c r="A915" s="42"/>
    </row>
    <row r="916" ht="15.75" customHeight="1">
      <c r="A916" s="42"/>
    </row>
    <row r="917" ht="15.75" customHeight="1">
      <c r="A917" s="42"/>
    </row>
    <row r="918" ht="15.75" customHeight="1">
      <c r="A918" s="42"/>
    </row>
    <row r="919" ht="15.75" customHeight="1">
      <c r="A919" s="42"/>
    </row>
    <row r="920" ht="15.75" customHeight="1">
      <c r="A920" s="42"/>
    </row>
    <row r="921" ht="15.75" customHeight="1">
      <c r="A921" s="42"/>
    </row>
    <row r="922" ht="15.75" customHeight="1">
      <c r="A922" s="42"/>
    </row>
    <row r="923" ht="15.75" customHeight="1">
      <c r="A923" s="42"/>
    </row>
    <row r="924" ht="15.75" customHeight="1">
      <c r="A924" s="42"/>
    </row>
    <row r="925" ht="15.75" customHeight="1">
      <c r="A925" s="42"/>
    </row>
    <row r="926" ht="15.75" customHeight="1">
      <c r="A926" s="42"/>
    </row>
    <row r="927" ht="15.75" customHeight="1">
      <c r="A927" s="42"/>
    </row>
    <row r="928" ht="15.75" customHeight="1">
      <c r="A928" s="42"/>
    </row>
    <row r="929" ht="15.75" customHeight="1">
      <c r="A929" s="42"/>
    </row>
    <row r="930" ht="15.75" customHeight="1">
      <c r="A930" s="42"/>
    </row>
    <row r="931" ht="15.75" customHeight="1">
      <c r="A931" s="42"/>
    </row>
    <row r="932" ht="15.75" customHeight="1">
      <c r="A932" s="42"/>
    </row>
    <row r="933" ht="15.75" customHeight="1">
      <c r="A933" s="42"/>
    </row>
    <row r="934" ht="15.75" customHeight="1">
      <c r="A934" s="42"/>
    </row>
    <row r="935" ht="15.75" customHeight="1">
      <c r="A935" s="42"/>
    </row>
    <row r="936" ht="15.75" customHeight="1">
      <c r="A936" s="42"/>
    </row>
    <row r="937" ht="15.75" customHeight="1">
      <c r="A937" s="42"/>
    </row>
    <row r="938" ht="15.75" customHeight="1">
      <c r="A938" s="42"/>
    </row>
    <row r="939" ht="15.75" customHeight="1">
      <c r="A939" s="42"/>
    </row>
    <row r="940" ht="15.75" customHeight="1">
      <c r="A940" s="42"/>
    </row>
    <row r="941" ht="15.75" customHeight="1">
      <c r="A941" s="42"/>
    </row>
    <row r="942" ht="15.75" customHeight="1">
      <c r="A942" s="42"/>
    </row>
    <row r="943" ht="15.75" customHeight="1">
      <c r="A943" s="42"/>
    </row>
    <row r="944" ht="15.75" customHeight="1">
      <c r="A944" s="42"/>
    </row>
    <row r="945" ht="15.75" customHeight="1">
      <c r="A945" s="42"/>
    </row>
    <row r="946" ht="15.75" customHeight="1">
      <c r="A946" s="42"/>
    </row>
    <row r="947" ht="15.75" customHeight="1">
      <c r="A947" s="42"/>
    </row>
    <row r="948" ht="15.75" customHeight="1">
      <c r="A948" s="42"/>
    </row>
    <row r="949" ht="15.75" customHeight="1">
      <c r="A949" s="42"/>
    </row>
    <row r="950" ht="15.75" customHeight="1">
      <c r="A950" s="42"/>
    </row>
    <row r="951" ht="15.75" customHeight="1">
      <c r="A951" s="42"/>
    </row>
    <row r="952" ht="15.75" customHeight="1">
      <c r="A952" s="42"/>
    </row>
    <row r="953" ht="15.75" customHeight="1">
      <c r="A953" s="42"/>
    </row>
    <row r="954" ht="15.75" customHeight="1">
      <c r="A954" s="42"/>
    </row>
    <row r="955" ht="15.75" customHeight="1">
      <c r="A955" s="42"/>
    </row>
    <row r="956" ht="15.75" customHeight="1">
      <c r="A956" s="42"/>
    </row>
    <row r="957" ht="15.75" customHeight="1">
      <c r="A957" s="42"/>
    </row>
    <row r="958" ht="15.75" customHeight="1">
      <c r="A958" s="42"/>
    </row>
    <row r="959" ht="15.75" customHeight="1">
      <c r="A959" s="42"/>
    </row>
    <row r="960" ht="15.75" customHeight="1">
      <c r="A960" s="42"/>
    </row>
    <row r="961" ht="15.75" customHeight="1">
      <c r="A961" s="42"/>
    </row>
    <row r="962" ht="15.75" customHeight="1">
      <c r="A962" s="42"/>
    </row>
    <row r="963" ht="15.75" customHeight="1">
      <c r="A963" s="42"/>
    </row>
    <row r="964" ht="15.75" customHeight="1">
      <c r="A964" s="42"/>
    </row>
    <row r="965" ht="15.75" customHeight="1">
      <c r="A965" s="42"/>
    </row>
    <row r="966" ht="15.75" customHeight="1">
      <c r="A966" s="42"/>
    </row>
    <row r="967" ht="15.75" customHeight="1">
      <c r="A967" s="42"/>
    </row>
    <row r="968" ht="15.75" customHeight="1">
      <c r="A968" s="42"/>
    </row>
    <row r="969" ht="15.75" customHeight="1">
      <c r="A969" s="42"/>
    </row>
    <row r="970" ht="15.75" customHeight="1">
      <c r="A970" s="42"/>
    </row>
    <row r="971" ht="15.75" customHeight="1">
      <c r="A971" s="42"/>
    </row>
    <row r="972" ht="15.75" customHeight="1">
      <c r="A972" s="42"/>
    </row>
    <row r="973" ht="15.75" customHeight="1">
      <c r="A973" s="42"/>
    </row>
    <row r="974" ht="15.75" customHeight="1">
      <c r="A974" s="42"/>
    </row>
    <row r="975" ht="15.75" customHeight="1">
      <c r="A975" s="42"/>
    </row>
    <row r="976" ht="15.75" customHeight="1">
      <c r="A976" s="42"/>
    </row>
    <row r="977" ht="15.75" customHeight="1">
      <c r="A977" s="42"/>
    </row>
    <row r="978" ht="15.75" customHeight="1">
      <c r="A978" s="42"/>
    </row>
    <row r="979" ht="15.75" customHeight="1">
      <c r="A979" s="42"/>
    </row>
    <row r="980" ht="15.75" customHeight="1">
      <c r="A980" s="42"/>
    </row>
    <row r="981" ht="15.75" customHeight="1">
      <c r="A981" s="42"/>
    </row>
    <row r="982" ht="15.75" customHeight="1">
      <c r="A982" s="42"/>
    </row>
    <row r="983" ht="15.75" customHeight="1">
      <c r="A983" s="42"/>
    </row>
    <row r="984" ht="15.75" customHeight="1">
      <c r="A984" s="42"/>
    </row>
    <row r="985" ht="15.75" customHeight="1">
      <c r="A985" s="42"/>
    </row>
    <row r="986" ht="15.75" customHeight="1">
      <c r="A986" s="42"/>
    </row>
    <row r="987" ht="15.75" customHeight="1">
      <c r="A987" s="42"/>
    </row>
    <row r="988" ht="15.75" customHeight="1">
      <c r="A988" s="42"/>
    </row>
    <row r="989" ht="15.75" customHeight="1">
      <c r="A989" s="42"/>
    </row>
    <row r="990" ht="15.75" customHeight="1">
      <c r="A990" s="42"/>
    </row>
    <row r="991" ht="15.75" customHeight="1">
      <c r="A991" s="42"/>
    </row>
    <row r="992" ht="15.75" customHeight="1">
      <c r="A992" s="42"/>
    </row>
    <row r="993" ht="15.75" customHeight="1">
      <c r="A993" s="42"/>
    </row>
    <row r="994" ht="15.75" customHeight="1">
      <c r="A994" s="42"/>
    </row>
    <row r="995" ht="15.75" customHeight="1">
      <c r="A995" s="42"/>
    </row>
    <row r="996" ht="15.75" customHeight="1">
      <c r="A996" s="42"/>
    </row>
    <row r="997" ht="15.75" customHeight="1">
      <c r="A997" s="42"/>
    </row>
    <row r="998" ht="15.75" customHeight="1">
      <c r="A998" s="42"/>
    </row>
    <row r="999" ht="15.75" customHeight="1">
      <c r="A999" s="42"/>
    </row>
    <row r="1000" ht="15.75" customHeight="1">
      <c r="A1000" s="42"/>
    </row>
  </sheetData>
  <mergeCells count="3">
    <mergeCell ref="A1:C1"/>
    <mergeCell ref="D1:H1"/>
    <mergeCell ref="I1:N1"/>
  </mergeCells>
  <dataValidations>
    <dataValidation type="list" allowBlank="1" sqref="A3:A1000">
      <formula1>"Refrigerated truck,Truck,Car,Refrigerated Car,Motorbike,Bike,Foot,Boat,Other"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0.88"/>
    <col customWidth="1" min="4" max="4" width="21.75"/>
    <col customWidth="1" min="5" max="6" width="12.63"/>
  </cols>
  <sheetData>
    <row r="1" ht="52.5" customHeight="1">
      <c r="A1" s="156" t="s">
        <v>210</v>
      </c>
      <c r="E1" s="157" t="s">
        <v>211</v>
      </c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</row>
    <row r="2" ht="46.5" customHeight="1">
      <c r="A2" s="159" t="s">
        <v>132</v>
      </c>
      <c r="B2" s="159" t="s">
        <v>73</v>
      </c>
      <c r="C2" s="159" t="s">
        <v>212</v>
      </c>
      <c r="D2" s="159" t="s">
        <v>213</v>
      </c>
      <c r="E2" s="159" t="s">
        <v>214</v>
      </c>
      <c r="F2" s="159" t="s">
        <v>215</v>
      </c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>
      <c r="A3" s="105" t="s">
        <v>216</v>
      </c>
      <c r="B3" s="105" t="s">
        <v>47</v>
      </c>
      <c r="C3" s="105" t="s">
        <v>217</v>
      </c>
      <c r="D3" s="105" t="s">
        <v>218</v>
      </c>
      <c r="E3" s="105"/>
      <c r="F3" s="105"/>
    </row>
    <row r="4" ht="13.5" customHeight="1">
      <c r="A4" s="105" t="s">
        <v>216</v>
      </c>
      <c r="B4" s="160" t="s">
        <v>49</v>
      </c>
      <c r="C4" s="161" t="s">
        <v>219</v>
      </c>
      <c r="D4" s="105" t="s">
        <v>218</v>
      </c>
      <c r="E4" s="105"/>
      <c r="F4" s="105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ht="13.5" customHeight="1">
      <c r="A5" s="105" t="s">
        <v>216</v>
      </c>
      <c r="B5" s="162"/>
      <c r="C5" s="161" t="s">
        <v>220</v>
      </c>
      <c r="D5" s="105" t="s">
        <v>218</v>
      </c>
      <c r="E5" s="105"/>
      <c r="F5" s="105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 ht="13.5" customHeight="1">
      <c r="A6" s="105" t="s">
        <v>216</v>
      </c>
      <c r="B6" s="163"/>
      <c r="C6" s="161" t="s">
        <v>221</v>
      </c>
      <c r="D6" s="105" t="s">
        <v>218</v>
      </c>
      <c r="E6" s="105"/>
      <c r="F6" s="105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ht="13.5" customHeight="1">
      <c r="A7" s="105" t="s">
        <v>216</v>
      </c>
      <c r="B7" s="105" t="s">
        <v>51</v>
      </c>
      <c r="C7" s="105" t="s">
        <v>222</v>
      </c>
      <c r="D7" s="105" t="s">
        <v>218</v>
      </c>
      <c r="E7" s="105"/>
      <c r="F7" s="105"/>
    </row>
    <row r="8" ht="13.5" customHeight="1">
      <c r="A8" s="105" t="s">
        <v>216</v>
      </c>
      <c r="B8" s="105" t="s">
        <v>53</v>
      </c>
      <c r="C8" s="105" t="s">
        <v>223</v>
      </c>
      <c r="D8" s="105" t="s">
        <v>218</v>
      </c>
      <c r="E8" s="105"/>
      <c r="F8" s="105"/>
    </row>
    <row r="9">
      <c r="A9" s="105" t="s">
        <v>216</v>
      </c>
      <c r="B9" s="105" t="s">
        <v>56</v>
      </c>
      <c r="C9" s="105" t="s">
        <v>224</v>
      </c>
      <c r="D9" s="105" t="s">
        <v>218</v>
      </c>
      <c r="E9" s="105"/>
      <c r="F9" s="105"/>
    </row>
    <row r="10">
      <c r="A10" s="105"/>
      <c r="B10" s="105"/>
      <c r="C10" s="105"/>
      <c r="D10" s="105"/>
      <c r="E10" s="105"/>
      <c r="F10" s="105"/>
    </row>
    <row r="11">
      <c r="A11" s="105"/>
      <c r="B11" s="105"/>
      <c r="C11" s="105"/>
      <c r="D11" s="105"/>
      <c r="E11" s="105"/>
      <c r="F11" s="105"/>
    </row>
    <row r="12">
      <c r="A12" s="105"/>
      <c r="B12" s="105"/>
      <c r="C12" s="105"/>
      <c r="D12" s="105"/>
      <c r="E12" s="105"/>
      <c r="F12" s="105"/>
    </row>
    <row r="13">
      <c r="D13" s="111"/>
    </row>
    <row r="14">
      <c r="D14" s="111"/>
    </row>
    <row r="15">
      <c r="D15" s="111"/>
    </row>
    <row r="16">
      <c r="D16" s="111"/>
    </row>
    <row r="17">
      <c r="D17" s="111"/>
    </row>
    <row r="18">
      <c r="D18" s="111"/>
    </row>
    <row r="19">
      <c r="D19" s="111"/>
    </row>
    <row r="20">
      <c r="D20" s="111"/>
    </row>
    <row r="21" ht="15.75" customHeight="1">
      <c r="D21" s="111"/>
    </row>
    <row r="22" ht="15.75" customHeight="1">
      <c r="D22" s="111"/>
    </row>
    <row r="23" ht="15.75" customHeight="1">
      <c r="D23" s="111"/>
    </row>
    <row r="24" ht="15.75" customHeight="1">
      <c r="D24" s="111"/>
    </row>
    <row r="25" ht="15.75" customHeight="1">
      <c r="D25" s="111"/>
    </row>
    <row r="26" ht="15.75" customHeight="1">
      <c r="D26" s="111"/>
    </row>
    <row r="27" ht="15.75" customHeight="1">
      <c r="D27" s="111"/>
    </row>
    <row r="28" ht="15.75" customHeight="1">
      <c r="D28" s="111"/>
    </row>
    <row r="29" ht="15.75" customHeight="1">
      <c r="D29" s="111"/>
    </row>
    <row r="30" ht="15.75" customHeight="1">
      <c r="D30" s="111"/>
    </row>
    <row r="31" ht="15.75" customHeight="1">
      <c r="D31" s="111"/>
    </row>
    <row r="32" ht="15.75" customHeight="1">
      <c r="D32" s="111"/>
    </row>
    <row r="33" ht="15.75" customHeight="1">
      <c r="D33" s="111"/>
    </row>
    <row r="34" ht="15.75" customHeight="1">
      <c r="D34" s="111"/>
    </row>
    <row r="35" ht="15.75" customHeight="1">
      <c r="D35" s="111"/>
    </row>
    <row r="36" ht="15.75" customHeight="1">
      <c r="D36" s="111"/>
    </row>
    <row r="37" ht="15.75" customHeight="1">
      <c r="D37" s="111"/>
    </row>
    <row r="38" ht="15.75" customHeight="1">
      <c r="D38" s="111"/>
    </row>
    <row r="39" ht="15.75" customHeight="1">
      <c r="D39" s="111"/>
    </row>
    <row r="40" ht="15.75" customHeight="1">
      <c r="D40" s="111"/>
    </row>
    <row r="41" ht="15.75" customHeight="1">
      <c r="D41" s="111"/>
    </row>
    <row r="42" ht="15.75" customHeight="1">
      <c r="D42" s="111"/>
    </row>
    <row r="43" ht="15.75" customHeight="1">
      <c r="D43" s="111"/>
    </row>
    <row r="44" ht="15.75" customHeight="1">
      <c r="D44" s="111"/>
    </row>
    <row r="45" ht="15.75" customHeight="1">
      <c r="D45" s="111"/>
    </row>
    <row r="46" ht="15.75" customHeight="1">
      <c r="D46" s="111"/>
    </row>
    <row r="47" ht="15.75" customHeight="1">
      <c r="D47" s="111"/>
    </row>
    <row r="48" ht="15.75" customHeight="1">
      <c r="D48" s="111"/>
    </row>
    <row r="49" ht="15.75" customHeight="1">
      <c r="D49" s="111"/>
    </row>
    <row r="50" ht="15.75" customHeight="1">
      <c r="D50" s="111"/>
    </row>
    <row r="51" ht="15.75" customHeight="1">
      <c r="D51" s="111"/>
    </row>
    <row r="52" ht="15.75" customHeight="1">
      <c r="D52" s="111"/>
    </row>
    <row r="53" ht="15.75" customHeight="1">
      <c r="D53" s="111"/>
    </row>
    <row r="54" ht="15.75" customHeight="1">
      <c r="D54" s="111"/>
    </row>
    <row r="55" ht="15.75" customHeight="1">
      <c r="D55" s="111"/>
    </row>
    <row r="56" ht="15.75" customHeight="1">
      <c r="D56" s="111"/>
    </row>
    <row r="57" ht="15.75" customHeight="1">
      <c r="D57" s="111"/>
    </row>
    <row r="58" ht="15.75" customHeight="1">
      <c r="D58" s="111"/>
    </row>
    <row r="59" ht="15.75" customHeight="1">
      <c r="D59" s="111"/>
    </row>
    <row r="60" ht="15.75" customHeight="1">
      <c r="D60" s="111"/>
    </row>
    <row r="61" ht="15.75" customHeight="1">
      <c r="D61" s="111"/>
    </row>
    <row r="62" ht="15.75" customHeight="1">
      <c r="D62" s="111"/>
    </row>
    <row r="63" ht="15.75" customHeight="1">
      <c r="D63" s="111"/>
    </row>
    <row r="64" ht="15.75" customHeight="1">
      <c r="D64" s="111"/>
    </row>
    <row r="65" ht="15.75" customHeight="1">
      <c r="D65" s="111"/>
    </row>
    <row r="66" ht="15.75" customHeight="1">
      <c r="D66" s="111"/>
    </row>
    <row r="67" ht="15.75" customHeight="1">
      <c r="D67" s="111"/>
    </row>
    <row r="68" ht="15.75" customHeight="1">
      <c r="D68" s="111"/>
    </row>
    <row r="69" ht="15.75" customHeight="1">
      <c r="D69" s="111"/>
    </row>
    <row r="70" ht="15.75" customHeight="1">
      <c r="D70" s="111"/>
    </row>
    <row r="71" ht="15.75" customHeight="1">
      <c r="D71" s="111"/>
    </row>
    <row r="72" ht="15.75" customHeight="1">
      <c r="D72" s="111"/>
    </row>
    <row r="73" ht="15.75" customHeight="1">
      <c r="D73" s="111"/>
    </row>
    <row r="74" ht="15.75" customHeight="1">
      <c r="D74" s="111"/>
    </row>
    <row r="75" ht="15.75" customHeight="1">
      <c r="D75" s="111"/>
    </row>
    <row r="76" ht="15.75" customHeight="1">
      <c r="D76" s="111"/>
    </row>
    <row r="77" ht="15.75" customHeight="1">
      <c r="D77" s="111"/>
    </row>
    <row r="78" ht="15.75" customHeight="1">
      <c r="D78" s="111"/>
    </row>
    <row r="79" ht="15.75" customHeight="1">
      <c r="D79" s="111"/>
    </row>
    <row r="80" ht="15.75" customHeight="1">
      <c r="D80" s="111"/>
    </row>
    <row r="81" ht="15.75" customHeight="1">
      <c r="D81" s="111"/>
    </row>
    <row r="82" ht="15.75" customHeight="1">
      <c r="D82" s="111"/>
    </row>
    <row r="83" ht="15.75" customHeight="1">
      <c r="D83" s="111"/>
    </row>
    <row r="84" ht="15.75" customHeight="1">
      <c r="D84" s="111"/>
    </row>
    <row r="85" ht="15.75" customHeight="1">
      <c r="D85" s="111"/>
    </row>
    <row r="86" ht="15.75" customHeight="1">
      <c r="D86" s="111"/>
    </row>
    <row r="87" ht="15.75" customHeight="1">
      <c r="D87" s="111"/>
    </row>
    <row r="88" ht="15.75" customHeight="1">
      <c r="D88" s="111"/>
    </row>
    <row r="89" ht="15.75" customHeight="1">
      <c r="D89" s="111"/>
    </row>
    <row r="90" ht="15.75" customHeight="1">
      <c r="D90" s="111"/>
    </row>
    <row r="91" ht="15.75" customHeight="1">
      <c r="D91" s="111"/>
    </row>
    <row r="92" ht="15.75" customHeight="1">
      <c r="D92" s="111"/>
    </row>
    <row r="93" ht="15.75" customHeight="1">
      <c r="D93" s="111"/>
    </row>
    <row r="94" ht="15.75" customHeight="1">
      <c r="D94" s="111"/>
    </row>
    <row r="95" ht="15.75" customHeight="1">
      <c r="D95" s="111"/>
    </row>
    <row r="96" ht="15.75" customHeight="1">
      <c r="D96" s="111"/>
    </row>
    <row r="97" ht="15.75" customHeight="1">
      <c r="D97" s="111"/>
    </row>
    <row r="98" ht="15.75" customHeight="1">
      <c r="D98" s="111"/>
    </row>
    <row r="99" ht="15.75" customHeight="1">
      <c r="D99" s="111"/>
    </row>
    <row r="100" ht="15.75" customHeight="1">
      <c r="D100" s="111"/>
    </row>
    <row r="101" ht="15.75" customHeight="1">
      <c r="D101" s="111"/>
    </row>
    <row r="102" ht="15.75" customHeight="1">
      <c r="D102" s="111"/>
    </row>
    <row r="103" ht="15.75" customHeight="1">
      <c r="D103" s="111"/>
    </row>
    <row r="104" ht="15.75" customHeight="1">
      <c r="D104" s="111"/>
    </row>
    <row r="105" ht="15.75" customHeight="1">
      <c r="D105" s="111"/>
    </row>
    <row r="106" ht="15.75" customHeight="1">
      <c r="D106" s="111"/>
    </row>
    <row r="107" ht="15.75" customHeight="1">
      <c r="D107" s="111"/>
    </row>
    <row r="108" ht="15.75" customHeight="1">
      <c r="D108" s="111"/>
    </row>
    <row r="109" ht="15.75" customHeight="1">
      <c r="D109" s="111"/>
    </row>
    <row r="110" ht="15.75" customHeight="1">
      <c r="D110" s="111"/>
    </row>
    <row r="111" ht="15.75" customHeight="1">
      <c r="D111" s="111"/>
    </row>
    <row r="112" ht="15.75" customHeight="1">
      <c r="D112" s="111"/>
    </row>
    <row r="113" ht="15.75" customHeight="1">
      <c r="D113" s="111"/>
    </row>
    <row r="114" ht="15.75" customHeight="1">
      <c r="D114" s="111"/>
    </row>
    <row r="115" ht="15.75" customHeight="1">
      <c r="D115" s="111"/>
    </row>
    <row r="116" ht="15.75" customHeight="1">
      <c r="D116" s="111"/>
    </row>
    <row r="117" ht="15.75" customHeight="1">
      <c r="D117" s="111"/>
    </row>
    <row r="118" ht="15.75" customHeight="1">
      <c r="D118" s="111"/>
    </row>
    <row r="119" ht="15.75" customHeight="1">
      <c r="D119" s="111"/>
    </row>
    <row r="120" ht="15.75" customHeight="1">
      <c r="D120" s="111"/>
    </row>
    <row r="121" ht="15.75" customHeight="1">
      <c r="D121" s="111"/>
    </row>
    <row r="122" ht="15.75" customHeight="1">
      <c r="D122" s="111"/>
    </row>
    <row r="123" ht="15.75" customHeight="1">
      <c r="D123" s="111"/>
    </row>
    <row r="124" ht="15.75" customHeight="1">
      <c r="D124" s="111"/>
    </row>
    <row r="125" ht="15.75" customHeight="1">
      <c r="D125" s="111"/>
    </row>
    <row r="126" ht="15.75" customHeight="1">
      <c r="D126" s="111"/>
    </row>
    <row r="127" ht="15.75" customHeight="1">
      <c r="D127" s="111"/>
    </row>
    <row r="128" ht="15.75" customHeight="1">
      <c r="D128" s="111"/>
    </row>
    <row r="129" ht="15.75" customHeight="1">
      <c r="D129" s="111"/>
    </row>
    <row r="130" ht="15.75" customHeight="1">
      <c r="D130" s="111"/>
    </row>
    <row r="131" ht="15.75" customHeight="1">
      <c r="D131" s="111"/>
    </row>
    <row r="132" ht="15.75" customHeight="1">
      <c r="D132" s="111"/>
    </row>
    <row r="133" ht="15.75" customHeight="1">
      <c r="D133" s="111"/>
    </row>
    <row r="134" ht="15.75" customHeight="1">
      <c r="D134" s="111"/>
    </row>
    <row r="135" ht="15.75" customHeight="1">
      <c r="D135" s="111"/>
    </row>
    <row r="136" ht="15.75" customHeight="1">
      <c r="D136" s="111"/>
    </row>
    <row r="137" ht="15.75" customHeight="1">
      <c r="D137" s="111"/>
    </row>
    <row r="138" ht="15.75" customHeight="1">
      <c r="D138" s="111"/>
    </row>
    <row r="139" ht="15.75" customHeight="1">
      <c r="D139" s="111"/>
    </row>
    <row r="140" ht="15.75" customHeight="1">
      <c r="D140" s="111"/>
    </row>
    <row r="141" ht="15.75" customHeight="1">
      <c r="D141" s="111"/>
    </row>
    <row r="142" ht="15.75" customHeight="1">
      <c r="D142" s="111"/>
    </row>
    <row r="143" ht="15.75" customHeight="1">
      <c r="D143" s="111"/>
    </row>
    <row r="144" ht="15.75" customHeight="1">
      <c r="D144" s="111"/>
    </row>
    <row r="145" ht="15.75" customHeight="1">
      <c r="D145" s="111"/>
    </row>
    <row r="146" ht="15.75" customHeight="1">
      <c r="D146" s="111"/>
    </row>
    <row r="147" ht="15.75" customHeight="1">
      <c r="D147" s="111"/>
    </row>
    <row r="148" ht="15.75" customHeight="1">
      <c r="D148" s="111"/>
    </row>
    <row r="149" ht="15.75" customHeight="1">
      <c r="D149" s="111"/>
    </row>
    <row r="150" ht="15.75" customHeight="1">
      <c r="D150" s="111"/>
    </row>
    <row r="151" ht="15.75" customHeight="1">
      <c r="D151" s="111"/>
    </row>
    <row r="152" ht="15.75" customHeight="1">
      <c r="D152" s="111"/>
    </row>
    <row r="153" ht="15.75" customHeight="1">
      <c r="D153" s="111"/>
    </row>
    <row r="154" ht="15.75" customHeight="1">
      <c r="D154" s="111"/>
    </row>
    <row r="155" ht="15.75" customHeight="1">
      <c r="D155" s="111"/>
    </row>
    <row r="156" ht="15.75" customHeight="1">
      <c r="D156" s="111"/>
    </row>
    <row r="157" ht="15.75" customHeight="1">
      <c r="D157" s="111"/>
    </row>
    <row r="158" ht="15.75" customHeight="1">
      <c r="D158" s="111"/>
    </row>
    <row r="159" ht="15.75" customHeight="1">
      <c r="D159" s="111"/>
    </row>
    <row r="160" ht="15.75" customHeight="1">
      <c r="D160" s="111"/>
    </row>
    <row r="161" ht="15.75" customHeight="1">
      <c r="D161" s="111"/>
    </row>
    <row r="162" ht="15.75" customHeight="1">
      <c r="D162" s="111"/>
    </row>
    <row r="163" ht="15.75" customHeight="1">
      <c r="D163" s="111"/>
    </row>
    <row r="164" ht="15.75" customHeight="1">
      <c r="D164" s="111"/>
    </row>
    <row r="165" ht="15.75" customHeight="1">
      <c r="D165" s="111"/>
    </row>
    <row r="166" ht="15.75" customHeight="1">
      <c r="D166" s="111"/>
    </row>
    <row r="167" ht="15.75" customHeight="1">
      <c r="D167" s="111"/>
    </row>
    <row r="168" ht="15.75" customHeight="1">
      <c r="D168" s="111"/>
    </row>
    <row r="169" ht="15.75" customHeight="1">
      <c r="D169" s="111"/>
    </row>
    <row r="170" ht="15.75" customHeight="1">
      <c r="D170" s="111"/>
    </row>
    <row r="171" ht="15.75" customHeight="1">
      <c r="D171" s="111"/>
    </row>
    <row r="172" ht="15.75" customHeight="1">
      <c r="D172" s="111"/>
    </row>
    <row r="173" ht="15.75" customHeight="1">
      <c r="D173" s="111"/>
    </row>
    <row r="174" ht="15.75" customHeight="1">
      <c r="D174" s="111"/>
    </row>
    <row r="175" ht="15.75" customHeight="1">
      <c r="D175" s="111"/>
    </row>
    <row r="176" ht="15.75" customHeight="1">
      <c r="D176" s="111"/>
    </row>
    <row r="177" ht="15.75" customHeight="1">
      <c r="D177" s="111"/>
    </row>
    <row r="178" ht="15.75" customHeight="1">
      <c r="D178" s="111"/>
    </row>
    <row r="179" ht="15.75" customHeight="1">
      <c r="D179" s="111"/>
    </row>
    <row r="180" ht="15.75" customHeight="1">
      <c r="D180" s="111"/>
    </row>
    <row r="181" ht="15.75" customHeight="1">
      <c r="D181" s="111"/>
    </row>
    <row r="182" ht="15.75" customHeight="1">
      <c r="D182" s="111"/>
    </row>
    <row r="183" ht="15.75" customHeight="1">
      <c r="D183" s="111"/>
    </row>
    <row r="184" ht="15.75" customHeight="1">
      <c r="D184" s="111"/>
    </row>
    <row r="185" ht="15.75" customHeight="1">
      <c r="D185" s="111"/>
    </row>
    <row r="186" ht="15.75" customHeight="1">
      <c r="D186" s="111"/>
    </row>
    <row r="187" ht="15.75" customHeight="1">
      <c r="D187" s="111"/>
    </row>
    <row r="188" ht="15.75" customHeight="1">
      <c r="D188" s="111"/>
    </row>
    <row r="189" ht="15.75" customHeight="1">
      <c r="D189" s="111"/>
    </row>
    <row r="190" ht="15.75" customHeight="1">
      <c r="D190" s="111"/>
    </row>
    <row r="191" ht="15.75" customHeight="1">
      <c r="D191" s="111"/>
    </row>
    <row r="192" ht="15.75" customHeight="1">
      <c r="D192" s="111"/>
    </row>
    <row r="193" ht="15.75" customHeight="1">
      <c r="D193" s="111"/>
    </row>
    <row r="194" ht="15.75" customHeight="1">
      <c r="D194" s="111"/>
    </row>
    <row r="195" ht="15.75" customHeight="1">
      <c r="D195" s="111"/>
    </row>
    <row r="196" ht="15.75" customHeight="1">
      <c r="D196" s="111"/>
    </row>
    <row r="197" ht="15.75" customHeight="1">
      <c r="D197" s="111"/>
    </row>
    <row r="198" ht="15.75" customHeight="1">
      <c r="D198" s="111"/>
    </row>
    <row r="199" ht="15.75" customHeight="1">
      <c r="D199" s="111"/>
    </row>
    <row r="200" ht="15.75" customHeight="1">
      <c r="D200" s="111"/>
    </row>
    <row r="201" ht="15.75" customHeight="1">
      <c r="D201" s="111"/>
    </row>
    <row r="202" ht="15.75" customHeight="1">
      <c r="D202" s="111"/>
    </row>
    <row r="203" ht="15.75" customHeight="1">
      <c r="D203" s="111"/>
    </row>
    <row r="204" ht="15.75" customHeight="1">
      <c r="D204" s="111"/>
    </row>
    <row r="205" ht="15.75" customHeight="1">
      <c r="D205" s="111"/>
    </row>
    <row r="206" ht="15.75" customHeight="1">
      <c r="D206" s="111"/>
    </row>
    <row r="207" ht="15.75" customHeight="1">
      <c r="D207" s="111"/>
    </row>
    <row r="208" ht="15.75" customHeight="1">
      <c r="D208" s="111"/>
    </row>
    <row r="209" ht="15.75" customHeight="1">
      <c r="D209" s="111"/>
    </row>
    <row r="210" ht="15.75" customHeight="1">
      <c r="D210" s="111"/>
    </row>
    <row r="211" ht="15.75" customHeight="1">
      <c r="D211" s="111"/>
    </row>
    <row r="212" ht="15.75" customHeight="1">
      <c r="D212" s="111"/>
    </row>
    <row r="213" ht="15.75" customHeight="1">
      <c r="D213" s="111"/>
    </row>
    <row r="214" ht="15.75" customHeight="1">
      <c r="D214" s="111"/>
    </row>
    <row r="215" ht="15.75" customHeight="1">
      <c r="D215" s="111"/>
    </row>
    <row r="216" ht="15.75" customHeight="1">
      <c r="D216" s="111"/>
    </row>
    <row r="217" ht="15.75" customHeight="1">
      <c r="D217" s="111"/>
    </row>
    <row r="218" ht="15.75" customHeight="1">
      <c r="D218" s="111"/>
    </row>
    <row r="219" ht="15.75" customHeight="1">
      <c r="D219" s="111"/>
    </row>
    <row r="220" ht="15.75" customHeight="1">
      <c r="D220" s="111"/>
    </row>
    <row r="221" ht="15.75" customHeight="1">
      <c r="D221" s="42"/>
    </row>
    <row r="222" ht="15.75" customHeight="1">
      <c r="D222" s="42"/>
    </row>
    <row r="223" ht="15.75" customHeight="1">
      <c r="D223" s="42"/>
    </row>
    <row r="224" ht="15.75" customHeight="1">
      <c r="D224" s="42"/>
    </row>
    <row r="225" ht="15.75" customHeight="1">
      <c r="D225" s="42"/>
    </row>
    <row r="226" ht="15.75" customHeight="1">
      <c r="D226" s="42"/>
    </row>
    <row r="227" ht="15.75" customHeight="1">
      <c r="D227" s="42"/>
    </row>
    <row r="228" ht="15.75" customHeight="1">
      <c r="D228" s="42"/>
    </row>
    <row r="229" ht="15.75" customHeight="1">
      <c r="D229" s="42"/>
    </row>
    <row r="230" ht="15.75" customHeight="1">
      <c r="D230" s="42"/>
    </row>
    <row r="231" ht="15.75" customHeight="1">
      <c r="D231" s="42"/>
    </row>
    <row r="232" ht="15.75" customHeight="1">
      <c r="D232" s="42"/>
    </row>
    <row r="233" ht="15.75" customHeight="1">
      <c r="D233" s="42"/>
    </row>
    <row r="234" ht="15.75" customHeight="1">
      <c r="D234" s="42"/>
    </row>
    <row r="235" ht="15.75" customHeight="1">
      <c r="D235" s="42"/>
    </row>
    <row r="236" ht="15.75" customHeight="1">
      <c r="D236" s="42"/>
    </row>
    <row r="237" ht="15.75" customHeight="1">
      <c r="D237" s="42"/>
    </row>
    <row r="238" ht="15.75" customHeight="1">
      <c r="D238" s="42"/>
    </row>
    <row r="239" ht="15.75" customHeight="1">
      <c r="D239" s="42"/>
    </row>
    <row r="240" ht="15.75" customHeight="1">
      <c r="D240" s="42"/>
    </row>
    <row r="241" ht="15.75" customHeight="1">
      <c r="D241" s="42"/>
    </row>
    <row r="242" ht="15.75" customHeight="1">
      <c r="D242" s="42"/>
    </row>
    <row r="243" ht="15.75" customHeight="1">
      <c r="D243" s="42"/>
    </row>
    <row r="244" ht="15.75" customHeight="1">
      <c r="D244" s="42"/>
    </row>
    <row r="245" ht="15.75" customHeight="1">
      <c r="D245" s="42"/>
    </row>
    <row r="246" ht="15.75" customHeight="1">
      <c r="D246" s="42"/>
    </row>
    <row r="247" ht="15.75" customHeight="1">
      <c r="D247" s="42"/>
    </row>
    <row r="248" ht="15.75" customHeight="1">
      <c r="D248" s="42"/>
    </row>
    <row r="249" ht="15.75" customHeight="1">
      <c r="D249" s="42"/>
    </row>
    <row r="250" ht="15.75" customHeight="1">
      <c r="D250" s="42"/>
    </row>
    <row r="251" ht="15.75" customHeight="1">
      <c r="D251" s="42"/>
    </row>
    <row r="252" ht="15.75" customHeight="1">
      <c r="D252" s="42"/>
    </row>
    <row r="253" ht="15.75" customHeight="1">
      <c r="D253" s="42"/>
    </row>
    <row r="254" ht="15.75" customHeight="1">
      <c r="D254" s="42"/>
    </row>
    <row r="255" ht="15.75" customHeight="1">
      <c r="D255" s="42"/>
    </row>
    <row r="256" ht="15.75" customHeight="1">
      <c r="D256" s="42"/>
    </row>
    <row r="257" ht="15.75" customHeight="1">
      <c r="D257" s="42"/>
    </row>
    <row r="258" ht="15.75" customHeight="1">
      <c r="D258" s="42"/>
    </row>
    <row r="259" ht="15.75" customHeight="1">
      <c r="D259" s="42"/>
    </row>
    <row r="260" ht="15.75" customHeight="1">
      <c r="D260" s="42"/>
    </row>
    <row r="261" ht="15.75" customHeight="1">
      <c r="D261" s="42"/>
    </row>
    <row r="262" ht="15.75" customHeight="1">
      <c r="D262" s="42"/>
    </row>
    <row r="263" ht="15.75" customHeight="1">
      <c r="D263" s="42"/>
    </row>
    <row r="264" ht="15.75" customHeight="1">
      <c r="D264" s="42"/>
    </row>
    <row r="265" ht="15.75" customHeight="1">
      <c r="D265" s="42"/>
    </row>
    <row r="266" ht="15.75" customHeight="1">
      <c r="D266" s="42"/>
    </row>
    <row r="267" ht="15.75" customHeight="1">
      <c r="D267" s="42"/>
    </row>
    <row r="268" ht="15.75" customHeight="1">
      <c r="D268" s="42"/>
    </row>
    <row r="269" ht="15.75" customHeight="1">
      <c r="D269" s="42"/>
    </row>
    <row r="270" ht="15.75" customHeight="1">
      <c r="D270" s="42"/>
    </row>
    <row r="271" ht="15.75" customHeight="1">
      <c r="D271" s="42"/>
    </row>
    <row r="272" ht="15.75" customHeight="1">
      <c r="D272" s="42"/>
    </row>
    <row r="273" ht="15.75" customHeight="1">
      <c r="D273" s="42"/>
    </row>
    <row r="274" ht="15.75" customHeight="1">
      <c r="D274" s="42"/>
    </row>
    <row r="275" ht="15.75" customHeight="1">
      <c r="D275" s="42"/>
    </row>
    <row r="276" ht="15.75" customHeight="1">
      <c r="D276" s="42"/>
    </row>
    <row r="277" ht="15.75" customHeight="1">
      <c r="D277" s="42"/>
    </row>
    <row r="278" ht="15.75" customHeight="1">
      <c r="D278" s="42"/>
    </row>
    <row r="279" ht="15.75" customHeight="1">
      <c r="D279" s="42"/>
    </row>
    <row r="280" ht="15.75" customHeight="1">
      <c r="D280" s="42"/>
    </row>
    <row r="281" ht="15.75" customHeight="1">
      <c r="D281" s="42"/>
    </row>
    <row r="282" ht="15.75" customHeight="1">
      <c r="D282" s="42"/>
    </row>
    <row r="283" ht="15.75" customHeight="1">
      <c r="D283" s="42"/>
    </row>
    <row r="284" ht="15.75" customHeight="1">
      <c r="D284" s="42"/>
    </row>
    <row r="285" ht="15.75" customHeight="1">
      <c r="D285" s="42"/>
    </row>
    <row r="286" ht="15.75" customHeight="1">
      <c r="D286" s="42"/>
    </row>
    <row r="287" ht="15.75" customHeight="1">
      <c r="D287" s="42"/>
    </row>
    <row r="288" ht="15.75" customHeight="1">
      <c r="D288" s="42"/>
    </row>
    <row r="289" ht="15.75" customHeight="1">
      <c r="D289" s="42"/>
    </row>
    <row r="290" ht="15.75" customHeight="1">
      <c r="D290" s="42"/>
    </row>
    <row r="291" ht="15.75" customHeight="1">
      <c r="D291" s="42"/>
    </row>
    <row r="292" ht="15.75" customHeight="1">
      <c r="D292" s="42"/>
    </row>
    <row r="293" ht="15.75" customHeight="1">
      <c r="D293" s="42"/>
    </row>
    <row r="294" ht="15.75" customHeight="1">
      <c r="D294" s="42"/>
    </row>
    <row r="295" ht="15.75" customHeight="1">
      <c r="D295" s="42"/>
    </row>
    <row r="296" ht="15.75" customHeight="1">
      <c r="D296" s="42"/>
    </row>
    <row r="297" ht="15.75" customHeight="1">
      <c r="D297" s="42"/>
    </row>
    <row r="298" ht="15.75" customHeight="1">
      <c r="D298" s="42"/>
    </row>
    <row r="299" ht="15.75" customHeight="1">
      <c r="D299" s="42"/>
    </row>
    <row r="300" ht="15.75" customHeight="1">
      <c r="D300" s="42"/>
    </row>
    <row r="301" ht="15.75" customHeight="1">
      <c r="D301" s="42"/>
    </row>
    <row r="302" ht="15.75" customHeight="1">
      <c r="D302" s="42"/>
    </row>
    <row r="303" ht="15.75" customHeight="1">
      <c r="D303" s="42"/>
    </row>
    <row r="304" ht="15.75" customHeight="1">
      <c r="D304" s="42"/>
    </row>
    <row r="305" ht="15.75" customHeight="1">
      <c r="D305" s="42"/>
    </row>
    <row r="306" ht="15.75" customHeight="1">
      <c r="D306" s="42"/>
    </row>
    <row r="307" ht="15.75" customHeight="1">
      <c r="D307" s="42"/>
    </row>
    <row r="308" ht="15.75" customHeight="1">
      <c r="D308" s="42"/>
    </row>
    <row r="309" ht="15.75" customHeight="1">
      <c r="D309" s="42"/>
    </row>
    <row r="310" ht="15.75" customHeight="1">
      <c r="D310" s="42"/>
    </row>
    <row r="311" ht="15.75" customHeight="1">
      <c r="D311" s="42"/>
    </row>
    <row r="312" ht="15.75" customHeight="1">
      <c r="D312" s="42"/>
    </row>
    <row r="313" ht="15.75" customHeight="1">
      <c r="D313" s="42"/>
    </row>
    <row r="314" ht="15.75" customHeight="1">
      <c r="D314" s="42"/>
    </row>
    <row r="315" ht="15.75" customHeight="1">
      <c r="D315" s="42"/>
    </row>
    <row r="316" ht="15.75" customHeight="1">
      <c r="D316" s="42"/>
    </row>
    <row r="317" ht="15.75" customHeight="1">
      <c r="D317" s="42"/>
    </row>
    <row r="318" ht="15.75" customHeight="1">
      <c r="D318" s="42"/>
    </row>
    <row r="319" ht="15.75" customHeight="1">
      <c r="D319" s="42"/>
    </row>
    <row r="320" ht="15.75" customHeight="1">
      <c r="D320" s="42"/>
    </row>
    <row r="321" ht="15.75" customHeight="1">
      <c r="D321" s="42"/>
    </row>
    <row r="322" ht="15.75" customHeight="1">
      <c r="D322" s="42"/>
    </row>
    <row r="323" ht="15.75" customHeight="1">
      <c r="D323" s="42"/>
    </row>
    <row r="324" ht="15.75" customHeight="1">
      <c r="D324" s="42"/>
    </row>
    <row r="325" ht="15.75" customHeight="1">
      <c r="D325" s="42"/>
    </row>
    <row r="326" ht="15.75" customHeight="1">
      <c r="D326" s="42"/>
    </row>
    <row r="327" ht="15.75" customHeight="1">
      <c r="D327" s="42"/>
    </row>
    <row r="328" ht="15.75" customHeight="1">
      <c r="D328" s="42"/>
    </row>
    <row r="329" ht="15.75" customHeight="1">
      <c r="D329" s="42"/>
    </row>
    <row r="330" ht="15.75" customHeight="1">
      <c r="D330" s="42"/>
    </row>
    <row r="331" ht="15.75" customHeight="1">
      <c r="D331" s="42"/>
    </row>
    <row r="332" ht="15.75" customHeight="1">
      <c r="D332" s="42"/>
    </row>
    <row r="333" ht="15.75" customHeight="1">
      <c r="D333" s="42"/>
    </row>
    <row r="334" ht="15.75" customHeight="1">
      <c r="D334" s="42"/>
    </row>
    <row r="335" ht="15.75" customHeight="1">
      <c r="D335" s="42"/>
    </row>
    <row r="336" ht="15.75" customHeight="1">
      <c r="D336" s="42"/>
    </row>
    <row r="337" ht="15.75" customHeight="1">
      <c r="D337" s="42"/>
    </row>
    <row r="338" ht="15.75" customHeight="1">
      <c r="D338" s="42"/>
    </row>
    <row r="339" ht="15.75" customHeight="1">
      <c r="D339" s="42"/>
    </row>
    <row r="340" ht="15.75" customHeight="1">
      <c r="D340" s="42"/>
    </row>
    <row r="341" ht="15.75" customHeight="1">
      <c r="D341" s="42"/>
    </row>
    <row r="342" ht="15.75" customHeight="1">
      <c r="D342" s="42"/>
    </row>
    <row r="343" ht="15.75" customHeight="1">
      <c r="D343" s="42"/>
    </row>
    <row r="344" ht="15.75" customHeight="1">
      <c r="D344" s="42"/>
    </row>
    <row r="345" ht="15.75" customHeight="1">
      <c r="D345" s="42"/>
    </row>
    <row r="346" ht="15.75" customHeight="1">
      <c r="D346" s="42"/>
    </row>
    <row r="347" ht="15.75" customHeight="1">
      <c r="D347" s="42"/>
    </row>
    <row r="348" ht="15.75" customHeight="1">
      <c r="D348" s="42"/>
    </row>
    <row r="349" ht="15.75" customHeight="1">
      <c r="D349" s="42"/>
    </row>
    <row r="350" ht="15.75" customHeight="1">
      <c r="D350" s="42"/>
    </row>
    <row r="351" ht="15.75" customHeight="1">
      <c r="D351" s="42"/>
    </row>
    <row r="352" ht="15.75" customHeight="1">
      <c r="D352" s="42"/>
    </row>
    <row r="353" ht="15.75" customHeight="1">
      <c r="D353" s="42"/>
    </row>
    <row r="354" ht="15.75" customHeight="1">
      <c r="D354" s="42"/>
    </row>
    <row r="355" ht="15.75" customHeight="1">
      <c r="D355" s="42"/>
    </row>
    <row r="356" ht="15.75" customHeight="1">
      <c r="D356" s="42"/>
    </row>
    <row r="357" ht="15.75" customHeight="1">
      <c r="D357" s="42"/>
    </row>
    <row r="358" ht="15.75" customHeight="1">
      <c r="D358" s="42"/>
    </row>
    <row r="359" ht="15.75" customHeight="1">
      <c r="D359" s="42"/>
    </row>
    <row r="360" ht="15.75" customHeight="1">
      <c r="D360" s="42"/>
    </row>
    <row r="361" ht="15.75" customHeight="1">
      <c r="D361" s="42"/>
    </row>
    <row r="362" ht="15.75" customHeight="1">
      <c r="D362" s="42"/>
    </row>
    <row r="363" ht="15.75" customHeight="1">
      <c r="D363" s="42"/>
    </row>
    <row r="364" ht="15.75" customHeight="1">
      <c r="D364" s="42"/>
    </row>
    <row r="365" ht="15.75" customHeight="1">
      <c r="D365" s="42"/>
    </row>
    <row r="366" ht="15.75" customHeight="1">
      <c r="D366" s="42"/>
    </row>
    <row r="367" ht="15.75" customHeight="1">
      <c r="D367" s="42"/>
    </row>
    <row r="368" ht="15.75" customHeight="1">
      <c r="D368" s="42"/>
    </row>
    <row r="369" ht="15.75" customHeight="1">
      <c r="D369" s="42"/>
    </row>
    <row r="370" ht="15.75" customHeight="1">
      <c r="D370" s="42"/>
    </row>
    <row r="371" ht="15.75" customHeight="1">
      <c r="D371" s="42"/>
    </row>
    <row r="372" ht="15.75" customHeight="1">
      <c r="D372" s="42"/>
    </row>
    <row r="373" ht="15.75" customHeight="1">
      <c r="D373" s="42"/>
    </row>
    <row r="374" ht="15.75" customHeight="1">
      <c r="D374" s="42"/>
    </row>
    <row r="375" ht="15.75" customHeight="1">
      <c r="D375" s="42"/>
    </row>
    <row r="376" ht="15.75" customHeight="1">
      <c r="D376" s="42"/>
    </row>
    <row r="377" ht="15.75" customHeight="1">
      <c r="D377" s="42"/>
    </row>
    <row r="378" ht="15.75" customHeight="1">
      <c r="D378" s="42"/>
    </row>
    <row r="379" ht="15.75" customHeight="1">
      <c r="D379" s="42"/>
    </row>
    <row r="380" ht="15.75" customHeight="1">
      <c r="D380" s="42"/>
    </row>
    <row r="381" ht="15.75" customHeight="1">
      <c r="D381" s="42"/>
    </row>
    <row r="382" ht="15.75" customHeight="1">
      <c r="D382" s="42"/>
    </row>
    <row r="383" ht="15.75" customHeight="1">
      <c r="D383" s="42"/>
    </row>
    <row r="384" ht="15.75" customHeight="1">
      <c r="D384" s="42"/>
    </row>
    <row r="385" ht="15.75" customHeight="1">
      <c r="D385" s="42"/>
    </row>
    <row r="386" ht="15.75" customHeight="1">
      <c r="D386" s="42"/>
    </row>
    <row r="387" ht="15.75" customHeight="1">
      <c r="D387" s="42"/>
    </row>
    <row r="388" ht="15.75" customHeight="1">
      <c r="D388" s="42"/>
    </row>
    <row r="389" ht="15.75" customHeight="1">
      <c r="D389" s="42"/>
    </row>
    <row r="390" ht="15.75" customHeight="1">
      <c r="D390" s="42"/>
    </row>
    <row r="391" ht="15.75" customHeight="1">
      <c r="D391" s="42"/>
    </row>
    <row r="392" ht="15.75" customHeight="1">
      <c r="D392" s="42"/>
    </row>
    <row r="393" ht="15.75" customHeight="1">
      <c r="D393" s="42"/>
    </row>
    <row r="394" ht="15.75" customHeight="1">
      <c r="D394" s="42"/>
    </row>
    <row r="395" ht="15.75" customHeight="1">
      <c r="D395" s="42"/>
    </row>
    <row r="396" ht="15.75" customHeight="1">
      <c r="D396" s="42"/>
    </row>
    <row r="397" ht="15.75" customHeight="1">
      <c r="D397" s="42"/>
    </row>
    <row r="398" ht="15.75" customHeight="1">
      <c r="D398" s="42"/>
    </row>
    <row r="399" ht="15.75" customHeight="1">
      <c r="D399" s="42"/>
    </row>
    <row r="400" ht="15.75" customHeight="1">
      <c r="D400" s="42"/>
    </row>
    <row r="401" ht="15.75" customHeight="1">
      <c r="D401" s="42"/>
    </row>
    <row r="402" ht="15.75" customHeight="1">
      <c r="D402" s="42"/>
    </row>
    <row r="403" ht="15.75" customHeight="1">
      <c r="D403" s="42"/>
    </row>
    <row r="404" ht="15.75" customHeight="1">
      <c r="D404" s="42"/>
    </row>
    <row r="405" ht="15.75" customHeight="1">
      <c r="D405" s="42"/>
    </row>
    <row r="406" ht="15.75" customHeight="1">
      <c r="D406" s="42"/>
    </row>
    <row r="407" ht="15.75" customHeight="1">
      <c r="D407" s="42"/>
    </row>
    <row r="408" ht="15.75" customHeight="1">
      <c r="D408" s="42"/>
    </row>
    <row r="409" ht="15.75" customHeight="1">
      <c r="D409" s="42"/>
    </row>
    <row r="410" ht="15.75" customHeight="1">
      <c r="D410" s="42"/>
    </row>
    <row r="411" ht="15.75" customHeight="1">
      <c r="D411" s="42"/>
    </row>
    <row r="412" ht="15.75" customHeight="1">
      <c r="D412" s="42"/>
    </row>
    <row r="413" ht="15.75" customHeight="1">
      <c r="D413" s="42"/>
    </row>
    <row r="414" ht="15.75" customHeight="1">
      <c r="D414" s="42"/>
    </row>
    <row r="415" ht="15.75" customHeight="1">
      <c r="D415" s="42"/>
    </row>
    <row r="416" ht="15.75" customHeight="1">
      <c r="D416" s="42"/>
    </row>
    <row r="417" ht="15.75" customHeight="1">
      <c r="D417" s="42"/>
    </row>
    <row r="418" ht="15.75" customHeight="1">
      <c r="D418" s="42"/>
    </row>
    <row r="419" ht="15.75" customHeight="1">
      <c r="D419" s="42"/>
    </row>
    <row r="420" ht="15.75" customHeight="1">
      <c r="D420" s="42"/>
    </row>
    <row r="421" ht="15.75" customHeight="1">
      <c r="D421" s="42"/>
    </row>
    <row r="422" ht="15.75" customHeight="1">
      <c r="D422" s="42"/>
    </row>
    <row r="423" ht="15.75" customHeight="1">
      <c r="D423" s="42"/>
    </row>
    <row r="424" ht="15.75" customHeight="1">
      <c r="D424" s="42"/>
    </row>
    <row r="425" ht="15.75" customHeight="1">
      <c r="D425" s="42"/>
    </row>
    <row r="426" ht="15.75" customHeight="1">
      <c r="D426" s="42"/>
    </row>
    <row r="427" ht="15.75" customHeight="1">
      <c r="D427" s="42"/>
    </row>
    <row r="428" ht="15.75" customHeight="1">
      <c r="D428" s="42"/>
    </row>
    <row r="429" ht="15.75" customHeight="1">
      <c r="D429" s="42"/>
    </row>
    <row r="430" ht="15.75" customHeight="1">
      <c r="D430" s="42"/>
    </row>
    <row r="431" ht="15.75" customHeight="1">
      <c r="D431" s="42"/>
    </row>
    <row r="432" ht="15.75" customHeight="1">
      <c r="D432" s="42"/>
    </row>
    <row r="433" ht="15.75" customHeight="1">
      <c r="D433" s="42"/>
    </row>
    <row r="434" ht="15.75" customHeight="1">
      <c r="D434" s="42"/>
    </row>
    <row r="435" ht="15.75" customHeight="1">
      <c r="D435" s="42"/>
    </row>
    <row r="436" ht="15.75" customHeight="1">
      <c r="D436" s="42"/>
    </row>
    <row r="437" ht="15.75" customHeight="1">
      <c r="D437" s="42"/>
    </row>
    <row r="438" ht="15.75" customHeight="1">
      <c r="D438" s="42"/>
    </row>
    <row r="439" ht="15.75" customHeight="1">
      <c r="D439" s="42"/>
    </row>
    <row r="440" ht="15.75" customHeight="1">
      <c r="D440" s="42"/>
    </row>
    <row r="441" ht="15.75" customHeight="1">
      <c r="D441" s="42"/>
    </row>
    <row r="442" ht="15.75" customHeight="1">
      <c r="D442" s="42"/>
    </row>
    <row r="443" ht="15.75" customHeight="1">
      <c r="D443" s="42"/>
    </row>
    <row r="444" ht="15.75" customHeight="1">
      <c r="D444" s="42"/>
    </row>
    <row r="445" ht="15.75" customHeight="1">
      <c r="D445" s="42"/>
    </row>
    <row r="446" ht="15.75" customHeight="1">
      <c r="D446" s="42"/>
    </row>
    <row r="447" ht="15.75" customHeight="1">
      <c r="D447" s="42"/>
    </row>
    <row r="448" ht="15.75" customHeight="1">
      <c r="D448" s="42"/>
    </row>
    <row r="449" ht="15.75" customHeight="1">
      <c r="D449" s="42"/>
    </row>
    <row r="450" ht="15.75" customHeight="1">
      <c r="D450" s="42"/>
    </row>
    <row r="451" ht="15.75" customHeight="1">
      <c r="D451" s="42"/>
    </row>
    <row r="452" ht="15.75" customHeight="1">
      <c r="D452" s="42"/>
    </row>
    <row r="453" ht="15.75" customHeight="1">
      <c r="D453" s="42"/>
    </row>
    <row r="454" ht="15.75" customHeight="1">
      <c r="D454" s="42"/>
    </row>
    <row r="455" ht="15.75" customHeight="1">
      <c r="D455" s="42"/>
    </row>
    <row r="456" ht="15.75" customHeight="1">
      <c r="D456" s="42"/>
    </row>
    <row r="457" ht="15.75" customHeight="1">
      <c r="D457" s="42"/>
    </row>
    <row r="458" ht="15.75" customHeight="1">
      <c r="D458" s="42"/>
    </row>
    <row r="459" ht="15.75" customHeight="1">
      <c r="D459" s="42"/>
    </row>
    <row r="460" ht="15.75" customHeight="1">
      <c r="D460" s="42"/>
    </row>
    <row r="461" ht="15.75" customHeight="1">
      <c r="D461" s="42"/>
    </row>
    <row r="462" ht="15.75" customHeight="1">
      <c r="D462" s="42"/>
    </row>
    <row r="463" ht="15.75" customHeight="1">
      <c r="D463" s="42"/>
    </row>
    <row r="464" ht="15.75" customHeight="1">
      <c r="D464" s="42"/>
    </row>
    <row r="465" ht="15.75" customHeight="1">
      <c r="D465" s="42"/>
    </row>
    <row r="466" ht="15.75" customHeight="1">
      <c r="D466" s="42"/>
    </row>
    <row r="467" ht="15.75" customHeight="1">
      <c r="D467" s="42"/>
    </row>
    <row r="468" ht="15.75" customHeight="1">
      <c r="D468" s="42"/>
    </row>
    <row r="469" ht="15.75" customHeight="1">
      <c r="D469" s="42"/>
    </row>
    <row r="470" ht="15.75" customHeight="1">
      <c r="D470" s="42"/>
    </row>
    <row r="471" ht="15.75" customHeight="1">
      <c r="D471" s="42"/>
    </row>
    <row r="472" ht="15.75" customHeight="1">
      <c r="D472" s="42"/>
    </row>
    <row r="473" ht="15.75" customHeight="1">
      <c r="D473" s="42"/>
    </row>
    <row r="474" ht="15.75" customHeight="1">
      <c r="D474" s="42"/>
    </row>
    <row r="475" ht="15.75" customHeight="1">
      <c r="D475" s="42"/>
    </row>
    <row r="476" ht="15.75" customHeight="1">
      <c r="D476" s="42"/>
    </row>
    <row r="477" ht="15.75" customHeight="1">
      <c r="D477" s="42"/>
    </row>
    <row r="478" ht="15.75" customHeight="1">
      <c r="D478" s="42"/>
    </row>
    <row r="479" ht="15.75" customHeight="1">
      <c r="D479" s="42"/>
    </row>
    <row r="480" ht="15.75" customHeight="1">
      <c r="D480" s="42"/>
    </row>
    <row r="481" ht="15.75" customHeight="1">
      <c r="D481" s="42"/>
    </row>
    <row r="482" ht="15.75" customHeight="1">
      <c r="D482" s="42"/>
    </row>
    <row r="483" ht="15.75" customHeight="1">
      <c r="D483" s="42"/>
    </row>
    <row r="484" ht="15.75" customHeight="1">
      <c r="D484" s="42"/>
    </row>
    <row r="485" ht="15.75" customHeight="1">
      <c r="D485" s="42"/>
    </row>
    <row r="486" ht="15.75" customHeight="1">
      <c r="D486" s="42"/>
    </row>
    <row r="487" ht="15.75" customHeight="1">
      <c r="D487" s="42"/>
    </row>
    <row r="488" ht="15.75" customHeight="1">
      <c r="D488" s="42"/>
    </row>
    <row r="489" ht="15.75" customHeight="1">
      <c r="D489" s="42"/>
    </row>
    <row r="490" ht="15.75" customHeight="1">
      <c r="D490" s="42"/>
    </row>
    <row r="491" ht="15.75" customHeight="1">
      <c r="D491" s="42"/>
    </row>
    <row r="492" ht="15.75" customHeight="1">
      <c r="D492" s="42"/>
    </row>
    <row r="493" ht="15.75" customHeight="1">
      <c r="D493" s="42"/>
    </row>
    <row r="494" ht="15.75" customHeight="1">
      <c r="D494" s="42"/>
    </row>
    <row r="495" ht="15.75" customHeight="1">
      <c r="D495" s="42"/>
    </row>
    <row r="496" ht="15.75" customHeight="1">
      <c r="D496" s="42"/>
    </row>
    <row r="497" ht="15.75" customHeight="1">
      <c r="D497" s="42"/>
    </row>
    <row r="498" ht="15.75" customHeight="1">
      <c r="D498" s="42"/>
    </row>
    <row r="499" ht="15.75" customHeight="1">
      <c r="D499" s="42"/>
    </row>
    <row r="500" ht="15.75" customHeight="1">
      <c r="D500" s="42"/>
    </row>
    <row r="501" ht="15.75" customHeight="1">
      <c r="D501" s="42"/>
    </row>
    <row r="502" ht="15.75" customHeight="1">
      <c r="D502" s="42"/>
    </row>
    <row r="503" ht="15.75" customHeight="1">
      <c r="D503" s="42"/>
    </row>
    <row r="504" ht="15.75" customHeight="1">
      <c r="D504" s="42"/>
    </row>
    <row r="505" ht="15.75" customHeight="1">
      <c r="D505" s="42"/>
    </row>
    <row r="506" ht="15.75" customHeight="1">
      <c r="D506" s="42"/>
    </row>
    <row r="507" ht="15.75" customHeight="1">
      <c r="D507" s="42"/>
    </row>
    <row r="508" ht="15.75" customHeight="1">
      <c r="D508" s="42"/>
    </row>
    <row r="509" ht="15.75" customHeight="1">
      <c r="D509" s="42"/>
    </row>
    <row r="510" ht="15.75" customHeight="1">
      <c r="D510" s="42"/>
    </row>
    <row r="511" ht="15.75" customHeight="1">
      <c r="D511" s="42"/>
    </row>
    <row r="512" ht="15.75" customHeight="1">
      <c r="D512" s="42"/>
    </row>
    <row r="513" ht="15.75" customHeight="1">
      <c r="D513" s="42"/>
    </row>
    <row r="514" ht="15.75" customHeight="1">
      <c r="D514" s="42"/>
    </row>
    <row r="515" ht="15.75" customHeight="1">
      <c r="D515" s="42"/>
    </row>
    <row r="516" ht="15.75" customHeight="1">
      <c r="D516" s="42"/>
    </row>
    <row r="517" ht="15.75" customHeight="1">
      <c r="D517" s="42"/>
    </row>
    <row r="518" ht="15.75" customHeight="1">
      <c r="D518" s="42"/>
    </row>
    <row r="519" ht="15.75" customHeight="1">
      <c r="D519" s="42"/>
    </row>
    <row r="520" ht="15.75" customHeight="1">
      <c r="D520" s="42"/>
    </row>
    <row r="521" ht="15.75" customHeight="1">
      <c r="D521" s="42"/>
    </row>
    <row r="522" ht="15.75" customHeight="1">
      <c r="D522" s="42"/>
    </row>
    <row r="523" ht="15.75" customHeight="1">
      <c r="D523" s="42"/>
    </row>
    <row r="524" ht="15.75" customHeight="1">
      <c r="D524" s="42"/>
    </row>
    <row r="525" ht="15.75" customHeight="1">
      <c r="D525" s="42"/>
    </row>
    <row r="526" ht="15.75" customHeight="1">
      <c r="D526" s="42"/>
    </row>
    <row r="527" ht="15.75" customHeight="1">
      <c r="D527" s="42"/>
    </row>
    <row r="528" ht="15.75" customHeight="1">
      <c r="D528" s="42"/>
    </row>
    <row r="529" ht="15.75" customHeight="1">
      <c r="D529" s="42"/>
    </row>
    <row r="530" ht="15.75" customHeight="1">
      <c r="D530" s="42"/>
    </row>
    <row r="531" ht="15.75" customHeight="1">
      <c r="D531" s="42"/>
    </row>
    <row r="532" ht="15.75" customHeight="1">
      <c r="D532" s="42"/>
    </row>
    <row r="533" ht="15.75" customHeight="1">
      <c r="D533" s="42"/>
    </row>
    <row r="534" ht="15.75" customHeight="1">
      <c r="D534" s="42"/>
    </row>
    <row r="535" ht="15.75" customHeight="1">
      <c r="D535" s="42"/>
    </row>
    <row r="536" ht="15.75" customHeight="1">
      <c r="D536" s="42"/>
    </row>
    <row r="537" ht="15.75" customHeight="1">
      <c r="D537" s="42"/>
    </row>
    <row r="538" ht="15.75" customHeight="1">
      <c r="D538" s="42"/>
    </row>
    <row r="539" ht="15.75" customHeight="1">
      <c r="D539" s="42"/>
    </row>
    <row r="540" ht="15.75" customHeight="1">
      <c r="D540" s="42"/>
    </row>
    <row r="541" ht="15.75" customHeight="1">
      <c r="D541" s="42"/>
    </row>
    <row r="542" ht="15.75" customHeight="1">
      <c r="D542" s="42"/>
    </row>
    <row r="543" ht="15.75" customHeight="1">
      <c r="D543" s="42"/>
    </row>
    <row r="544" ht="15.75" customHeight="1">
      <c r="D544" s="42"/>
    </row>
    <row r="545" ht="15.75" customHeight="1">
      <c r="D545" s="42"/>
    </row>
    <row r="546" ht="15.75" customHeight="1">
      <c r="D546" s="42"/>
    </row>
    <row r="547" ht="15.75" customHeight="1">
      <c r="D547" s="42"/>
    </row>
    <row r="548" ht="15.75" customHeight="1">
      <c r="D548" s="42"/>
    </row>
    <row r="549" ht="15.75" customHeight="1">
      <c r="D549" s="42"/>
    </row>
    <row r="550" ht="15.75" customHeight="1">
      <c r="D550" s="42"/>
    </row>
    <row r="551" ht="15.75" customHeight="1">
      <c r="D551" s="42"/>
    </row>
    <row r="552" ht="15.75" customHeight="1">
      <c r="D552" s="42"/>
    </row>
    <row r="553" ht="15.75" customHeight="1">
      <c r="D553" s="42"/>
    </row>
    <row r="554" ht="15.75" customHeight="1">
      <c r="D554" s="42"/>
    </row>
    <row r="555" ht="15.75" customHeight="1">
      <c r="D555" s="42"/>
    </row>
    <row r="556" ht="15.75" customHeight="1">
      <c r="D556" s="42"/>
    </row>
    <row r="557" ht="15.75" customHeight="1">
      <c r="D557" s="42"/>
    </row>
    <row r="558" ht="15.75" customHeight="1">
      <c r="D558" s="42"/>
    </row>
    <row r="559" ht="15.75" customHeight="1">
      <c r="D559" s="42"/>
    </row>
    <row r="560" ht="15.75" customHeight="1">
      <c r="D560" s="42"/>
    </row>
    <row r="561" ht="15.75" customHeight="1">
      <c r="D561" s="42"/>
    </row>
    <row r="562" ht="15.75" customHeight="1">
      <c r="D562" s="42"/>
    </row>
    <row r="563" ht="15.75" customHeight="1">
      <c r="D563" s="42"/>
    </row>
    <row r="564" ht="15.75" customHeight="1">
      <c r="D564" s="42"/>
    </row>
    <row r="565" ht="15.75" customHeight="1">
      <c r="D565" s="42"/>
    </row>
    <row r="566" ht="15.75" customHeight="1">
      <c r="D566" s="42"/>
    </row>
    <row r="567" ht="15.75" customHeight="1">
      <c r="D567" s="42"/>
    </row>
    <row r="568" ht="15.75" customHeight="1">
      <c r="D568" s="42"/>
    </row>
    <row r="569" ht="15.75" customHeight="1">
      <c r="D569" s="42"/>
    </row>
    <row r="570" ht="15.75" customHeight="1">
      <c r="D570" s="42"/>
    </row>
    <row r="571" ht="15.75" customHeight="1">
      <c r="D571" s="42"/>
    </row>
    <row r="572" ht="15.75" customHeight="1">
      <c r="D572" s="42"/>
    </row>
    <row r="573" ht="15.75" customHeight="1">
      <c r="D573" s="42"/>
    </row>
    <row r="574" ht="15.75" customHeight="1">
      <c r="D574" s="42"/>
    </row>
    <row r="575" ht="15.75" customHeight="1">
      <c r="D575" s="42"/>
    </row>
    <row r="576" ht="15.75" customHeight="1">
      <c r="D576" s="42"/>
    </row>
    <row r="577" ht="15.75" customHeight="1">
      <c r="D577" s="42"/>
    </row>
    <row r="578" ht="15.75" customHeight="1">
      <c r="D578" s="42"/>
    </row>
    <row r="579" ht="15.75" customHeight="1">
      <c r="D579" s="42"/>
    </row>
    <row r="580" ht="15.75" customHeight="1">
      <c r="D580" s="42"/>
    </row>
    <row r="581" ht="15.75" customHeight="1">
      <c r="D581" s="42"/>
    </row>
    <row r="582" ht="15.75" customHeight="1">
      <c r="D582" s="42"/>
    </row>
    <row r="583" ht="15.75" customHeight="1">
      <c r="D583" s="42"/>
    </row>
    <row r="584" ht="15.75" customHeight="1">
      <c r="D584" s="42"/>
    </row>
    <row r="585" ht="15.75" customHeight="1">
      <c r="D585" s="42"/>
    </row>
    <row r="586" ht="15.75" customHeight="1">
      <c r="D586" s="42"/>
    </row>
    <row r="587" ht="15.75" customHeight="1">
      <c r="D587" s="42"/>
    </row>
    <row r="588" ht="15.75" customHeight="1">
      <c r="D588" s="42"/>
    </row>
    <row r="589" ht="15.75" customHeight="1">
      <c r="D589" s="42"/>
    </row>
    <row r="590" ht="15.75" customHeight="1">
      <c r="D590" s="42"/>
    </row>
    <row r="591" ht="15.75" customHeight="1">
      <c r="D591" s="42"/>
    </row>
    <row r="592" ht="15.75" customHeight="1">
      <c r="D592" s="42"/>
    </row>
    <row r="593" ht="15.75" customHeight="1">
      <c r="D593" s="42"/>
    </row>
    <row r="594" ht="15.75" customHeight="1">
      <c r="D594" s="42"/>
    </row>
    <row r="595" ht="15.75" customHeight="1">
      <c r="D595" s="42"/>
    </row>
    <row r="596" ht="15.75" customHeight="1">
      <c r="D596" s="42"/>
    </row>
    <row r="597" ht="15.75" customHeight="1">
      <c r="D597" s="42"/>
    </row>
    <row r="598" ht="15.75" customHeight="1">
      <c r="D598" s="42"/>
    </row>
    <row r="599" ht="15.75" customHeight="1">
      <c r="D599" s="42"/>
    </row>
    <row r="600" ht="15.75" customHeight="1">
      <c r="D600" s="42"/>
    </row>
    <row r="601" ht="15.75" customHeight="1">
      <c r="D601" s="42"/>
    </row>
    <row r="602" ht="15.75" customHeight="1">
      <c r="D602" s="42"/>
    </row>
    <row r="603" ht="15.75" customHeight="1">
      <c r="D603" s="42"/>
    </row>
    <row r="604" ht="15.75" customHeight="1">
      <c r="D604" s="42"/>
    </row>
    <row r="605" ht="15.75" customHeight="1">
      <c r="D605" s="42"/>
    </row>
    <row r="606" ht="15.75" customHeight="1">
      <c r="D606" s="42"/>
    </row>
    <row r="607" ht="15.75" customHeight="1">
      <c r="D607" s="42"/>
    </row>
    <row r="608" ht="15.75" customHeight="1">
      <c r="D608" s="42"/>
    </row>
    <row r="609" ht="15.75" customHeight="1">
      <c r="D609" s="42"/>
    </row>
    <row r="610" ht="15.75" customHeight="1">
      <c r="D610" s="42"/>
    </row>
    <row r="611" ht="15.75" customHeight="1">
      <c r="D611" s="42"/>
    </row>
    <row r="612" ht="15.75" customHeight="1">
      <c r="D612" s="42"/>
    </row>
    <row r="613" ht="15.75" customHeight="1">
      <c r="D613" s="42"/>
    </row>
    <row r="614" ht="15.75" customHeight="1">
      <c r="D614" s="42"/>
    </row>
    <row r="615" ht="15.75" customHeight="1">
      <c r="D615" s="42"/>
    </row>
    <row r="616" ht="15.75" customHeight="1">
      <c r="D616" s="42"/>
    </row>
    <row r="617" ht="15.75" customHeight="1">
      <c r="D617" s="42"/>
    </row>
    <row r="618" ht="15.75" customHeight="1">
      <c r="D618" s="42"/>
    </row>
    <row r="619" ht="15.75" customHeight="1">
      <c r="D619" s="42"/>
    </row>
    <row r="620" ht="15.75" customHeight="1">
      <c r="D620" s="42"/>
    </row>
    <row r="621" ht="15.75" customHeight="1">
      <c r="D621" s="42"/>
    </row>
    <row r="622" ht="15.75" customHeight="1">
      <c r="D622" s="42"/>
    </row>
    <row r="623" ht="15.75" customHeight="1">
      <c r="D623" s="42"/>
    </row>
    <row r="624" ht="15.75" customHeight="1">
      <c r="D624" s="42"/>
    </row>
    <row r="625" ht="15.75" customHeight="1">
      <c r="D625" s="42"/>
    </row>
    <row r="626" ht="15.75" customHeight="1">
      <c r="D626" s="42"/>
    </row>
    <row r="627" ht="15.75" customHeight="1">
      <c r="D627" s="42"/>
    </row>
    <row r="628" ht="15.75" customHeight="1">
      <c r="D628" s="42"/>
    </row>
    <row r="629" ht="15.75" customHeight="1">
      <c r="D629" s="42"/>
    </row>
    <row r="630" ht="15.75" customHeight="1">
      <c r="D630" s="42"/>
    </row>
    <row r="631" ht="15.75" customHeight="1">
      <c r="D631" s="42"/>
    </row>
    <row r="632" ht="15.75" customHeight="1">
      <c r="D632" s="42"/>
    </row>
    <row r="633" ht="15.75" customHeight="1">
      <c r="D633" s="42"/>
    </row>
    <row r="634" ht="15.75" customHeight="1">
      <c r="D634" s="42"/>
    </row>
    <row r="635" ht="15.75" customHeight="1">
      <c r="D635" s="42"/>
    </row>
    <row r="636" ht="15.75" customHeight="1">
      <c r="D636" s="42"/>
    </row>
    <row r="637" ht="15.75" customHeight="1">
      <c r="D637" s="42"/>
    </row>
    <row r="638" ht="15.75" customHeight="1">
      <c r="D638" s="42"/>
    </row>
    <row r="639" ht="15.75" customHeight="1">
      <c r="D639" s="42"/>
    </row>
    <row r="640" ht="15.75" customHeight="1">
      <c r="D640" s="42"/>
    </row>
    <row r="641" ht="15.75" customHeight="1">
      <c r="D641" s="42"/>
    </row>
    <row r="642" ht="15.75" customHeight="1">
      <c r="D642" s="42"/>
    </row>
    <row r="643" ht="15.75" customHeight="1">
      <c r="D643" s="42"/>
    </row>
    <row r="644" ht="15.75" customHeight="1">
      <c r="D644" s="42"/>
    </row>
    <row r="645" ht="15.75" customHeight="1">
      <c r="D645" s="42"/>
    </row>
    <row r="646" ht="15.75" customHeight="1">
      <c r="D646" s="42"/>
    </row>
    <row r="647" ht="15.75" customHeight="1">
      <c r="D647" s="42"/>
    </row>
    <row r="648" ht="15.75" customHeight="1">
      <c r="D648" s="42"/>
    </row>
    <row r="649" ht="15.75" customHeight="1">
      <c r="D649" s="42"/>
    </row>
    <row r="650" ht="15.75" customHeight="1">
      <c r="D650" s="42"/>
    </row>
    <row r="651" ht="15.75" customHeight="1">
      <c r="D651" s="42"/>
    </row>
    <row r="652" ht="15.75" customHeight="1">
      <c r="D652" s="42"/>
    </row>
    <row r="653" ht="15.75" customHeight="1">
      <c r="D653" s="42"/>
    </row>
    <row r="654" ht="15.75" customHeight="1">
      <c r="D654" s="42"/>
    </row>
    <row r="655" ht="15.75" customHeight="1">
      <c r="D655" s="42"/>
    </row>
    <row r="656" ht="15.75" customHeight="1">
      <c r="D656" s="42"/>
    </row>
    <row r="657" ht="15.75" customHeight="1">
      <c r="D657" s="42"/>
    </row>
    <row r="658" ht="15.75" customHeight="1">
      <c r="D658" s="42"/>
    </row>
    <row r="659" ht="15.75" customHeight="1">
      <c r="D659" s="42"/>
    </row>
    <row r="660" ht="15.75" customHeight="1">
      <c r="D660" s="42"/>
    </row>
    <row r="661" ht="15.75" customHeight="1">
      <c r="D661" s="42"/>
    </row>
    <row r="662" ht="15.75" customHeight="1">
      <c r="D662" s="42"/>
    </row>
    <row r="663" ht="15.75" customHeight="1">
      <c r="D663" s="42"/>
    </row>
    <row r="664" ht="15.75" customHeight="1">
      <c r="D664" s="42"/>
    </row>
    <row r="665" ht="15.75" customHeight="1">
      <c r="D665" s="42"/>
    </row>
    <row r="666" ht="15.75" customHeight="1">
      <c r="D666" s="42"/>
    </row>
    <row r="667" ht="15.75" customHeight="1">
      <c r="D667" s="42"/>
    </row>
    <row r="668" ht="15.75" customHeight="1">
      <c r="D668" s="42"/>
    </row>
    <row r="669" ht="15.75" customHeight="1">
      <c r="D669" s="42"/>
    </row>
    <row r="670" ht="15.75" customHeight="1">
      <c r="D670" s="42"/>
    </row>
    <row r="671" ht="15.75" customHeight="1">
      <c r="D671" s="42"/>
    </row>
    <row r="672" ht="15.75" customHeight="1">
      <c r="D672" s="42"/>
    </row>
    <row r="673" ht="15.75" customHeight="1">
      <c r="D673" s="42"/>
    </row>
    <row r="674" ht="15.75" customHeight="1">
      <c r="D674" s="42"/>
    </row>
    <row r="675" ht="15.75" customHeight="1">
      <c r="D675" s="42"/>
    </row>
    <row r="676" ht="15.75" customHeight="1">
      <c r="D676" s="42"/>
    </row>
    <row r="677" ht="15.75" customHeight="1">
      <c r="D677" s="42"/>
    </row>
    <row r="678" ht="15.75" customHeight="1">
      <c r="D678" s="42"/>
    </row>
    <row r="679" ht="15.75" customHeight="1">
      <c r="D679" s="42"/>
    </row>
    <row r="680" ht="15.75" customHeight="1">
      <c r="D680" s="42"/>
    </row>
    <row r="681" ht="15.75" customHeight="1">
      <c r="D681" s="42"/>
    </row>
    <row r="682" ht="15.75" customHeight="1">
      <c r="D682" s="42"/>
    </row>
    <row r="683" ht="15.75" customHeight="1">
      <c r="D683" s="42"/>
    </row>
    <row r="684" ht="15.75" customHeight="1">
      <c r="D684" s="42"/>
    </row>
    <row r="685" ht="15.75" customHeight="1">
      <c r="D685" s="42"/>
    </row>
    <row r="686" ht="15.75" customHeight="1">
      <c r="D686" s="42"/>
    </row>
    <row r="687" ht="15.75" customHeight="1">
      <c r="D687" s="42"/>
    </row>
    <row r="688" ht="15.75" customHeight="1">
      <c r="D688" s="42"/>
    </row>
    <row r="689" ht="15.75" customHeight="1">
      <c r="D689" s="42"/>
    </row>
    <row r="690" ht="15.75" customHeight="1">
      <c r="D690" s="42"/>
    </row>
    <row r="691" ht="15.75" customHeight="1">
      <c r="D691" s="42"/>
    </row>
    <row r="692" ht="15.75" customHeight="1">
      <c r="D692" s="42"/>
    </row>
    <row r="693" ht="15.75" customHeight="1">
      <c r="D693" s="42"/>
    </row>
    <row r="694" ht="15.75" customHeight="1">
      <c r="D694" s="42"/>
    </row>
    <row r="695" ht="15.75" customHeight="1">
      <c r="D695" s="42"/>
    </row>
    <row r="696" ht="15.75" customHeight="1">
      <c r="D696" s="42"/>
    </row>
    <row r="697" ht="15.75" customHeight="1">
      <c r="D697" s="42"/>
    </row>
    <row r="698" ht="15.75" customHeight="1">
      <c r="D698" s="42"/>
    </row>
    <row r="699" ht="15.75" customHeight="1">
      <c r="D699" s="42"/>
    </row>
    <row r="700" ht="15.75" customHeight="1">
      <c r="D700" s="42"/>
    </row>
    <row r="701" ht="15.75" customHeight="1">
      <c r="D701" s="42"/>
    </row>
    <row r="702" ht="15.75" customHeight="1">
      <c r="D702" s="42"/>
    </row>
    <row r="703" ht="15.75" customHeight="1">
      <c r="D703" s="42"/>
    </row>
    <row r="704" ht="15.75" customHeight="1">
      <c r="D704" s="42"/>
    </row>
    <row r="705" ht="15.75" customHeight="1">
      <c r="D705" s="42"/>
    </row>
    <row r="706" ht="15.75" customHeight="1">
      <c r="D706" s="42"/>
    </row>
    <row r="707" ht="15.75" customHeight="1">
      <c r="D707" s="42"/>
    </row>
    <row r="708" ht="15.75" customHeight="1">
      <c r="D708" s="42"/>
    </row>
    <row r="709" ht="15.75" customHeight="1">
      <c r="D709" s="42"/>
    </row>
    <row r="710" ht="15.75" customHeight="1">
      <c r="D710" s="42"/>
    </row>
    <row r="711" ht="15.75" customHeight="1">
      <c r="D711" s="42"/>
    </row>
    <row r="712" ht="15.75" customHeight="1">
      <c r="D712" s="42"/>
    </row>
    <row r="713" ht="15.75" customHeight="1">
      <c r="D713" s="42"/>
    </row>
    <row r="714" ht="15.75" customHeight="1">
      <c r="D714" s="42"/>
    </row>
    <row r="715" ht="15.75" customHeight="1">
      <c r="D715" s="42"/>
    </row>
    <row r="716" ht="15.75" customHeight="1">
      <c r="D716" s="42"/>
    </row>
    <row r="717" ht="15.75" customHeight="1">
      <c r="D717" s="42"/>
    </row>
    <row r="718" ht="15.75" customHeight="1">
      <c r="D718" s="42"/>
    </row>
    <row r="719" ht="15.75" customHeight="1">
      <c r="D719" s="42"/>
    </row>
    <row r="720" ht="15.75" customHeight="1">
      <c r="D720" s="42"/>
    </row>
    <row r="721" ht="15.75" customHeight="1">
      <c r="D721" s="42"/>
    </row>
    <row r="722" ht="15.75" customHeight="1">
      <c r="D722" s="42"/>
    </row>
    <row r="723" ht="15.75" customHeight="1">
      <c r="D723" s="42"/>
    </row>
    <row r="724" ht="15.75" customHeight="1">
      <c r="D724" s="42"/>
    </row>
    <row r="725" ht="15.75" customHeight="1">
      <c r="D725" s="42"/>
    </row>
    <row r="726" ht="15.75" customHeight="1">
      <c r="D726" s="42"/>
    </row>
    <row r="727" ht="15.75" customHeight="1">
      <c r="D727" s="42"/>
    </row>
    <row r="728" ht="15.75" customHeight="1">
      <c r="D728" s="42"/>
    </row>
    <row r="729" ht="15.75" customHeight="1">
      <c r="D729" s="42"/>
    </row>
    <row r="730" ht="15.75" customHeight="1">
      <c r="D730" s="42"/>
    </row>
    <row r="731" ht="15.75" customHeight="1">
      <c r="D731" s="42"/>
    </row>
    <row r="732" ht="15.75" customHeight="1">
      <c r="D732" s="42"/>
    </row>
    <row r="733" ht="15.75" customHeight="1">
      <c r="D733" s="42"/>
    </row>
    <row r="734" ht="15.75" customHeight="1">
      <c r="D734" s="42"/>
    </row>
    <row r="735" ht="15.75" customHeight="1">
      <c r="D735" s="42"/>
    </row>
    <row r="736" ht="15.75" customHeight="1">
      <c r="D736" s="42"/>
    </row>
    <row r="737" ht="15.75" customHeight="1">
      <c r="D737" s="42"/>
    </row>
    <row r="738" ht="15.75" customHeight="1">
      <c r="D738" s="42"/>
    </row>
    <row r="739" ht="15.75" customHeight="1">
      <c r="D739" s="42"/>
    </row>
    <row r="740" ht="15.75" customHeight="1">
      <c r="D740" s="42"/>
    </row>
    <row r="741" ht="15.75" customHeight="1">
      <c r="D741" s="42"/>
    </row>
    <row r="742" ht="15.75" customHeight="1">
      <c r="D742" s="42"/>
    </row>
    <row r="743" ht="15.75" customHeight="1">
      <c r="D743" s="42"/>
    </row>
    <row r="744" ht="15.75" customHeight="1">
      <c r="D744" s="42"/>
    </row>
    <row r="745" ht="15.75" customHeight="1">
      <c r="D745" s="42"/>
    </row>
    <row r="746" ht="15.75" customHeight="1">
      <c r="D746" s="42"/>
    </row>
    <row r="747" ht="15.75" customHeight="1">
      <c r="D747" s="42"/>
    </row>
    <row r="748" ht="15.75" customHeight="1">
      <c r="D748" s="42"/>
    </row>
    <row r="749" ht="15.75" customHeight="1">
      <c r="D749" s="42"/>
    </row>
    <row r="750" ht="15.75" customHeight="1">
      <c r="D750" s="42"/>
    </row>
    <row r="751" ht="15.75" customHeight="1">
      <c r="D751" s="42"/>
    </row>
    <row r="752" ht="15.75" customHeight="1">
      <c r="D752" s="42"/>
    </row>
    <row r="753" ht="15.75" customHeight="1">
      <c r="D753" s="42"/>
    </row>
    <row r="754" ht="15.75" customHeight="1">
      <c r="D754" s="42"/>
    </row>
    <row r="755" ht="15.75" customHeight="1">
      <c r="D755" s="42"/>
    </row>
    <row r="756" ht="15.75" customHeight="1">
      <c r="D756" s="42"/>
    </row>
    <row r="757" ht="15.75" customHeight="1">
      <c r="D757" s="42"/>
    </row>
    <row r="758" ht="15.75" customHeight="1">
      <c r="D758" s="42"/>
    </row>
    <row r="759" ht="15.75" customHeight="1">
      <c r="D759" s="42"/>
    </row>
    <row r="760" ht="15.75" customHeight="1">
      <c r="D760" s="42"/>
    </row>
    <row r="761" ht="15.75" customHeight="1">
      <c r="D761" s="42"/>
    </row>
    <row r="762" ht="15.75" customHeight="1">
      <c r="D762" s="42"/>
    </row>
    <row r="763" ht="15.75" customHeight="1">
      <c r="D763" s="42"/>
    </row>
    <row r="764" ht="15.75" customHeight="1">
      <c r="D764" s="42"/>
    </row>
    <row r="765" ht="15.75" customHeight="1">
      <c r="D765" s="42"/>
    </row>
    <row r="766" ht="15.75" customHeight="1">
      <c r="D766" s="42"/>
    </row>
    <row r="767" ht="15.75" customHeight="1">
      <c r="D767" s="42"/>
    </row>
    <row r="768" ht="15.75" customHeight="1">
      <c r="D768" s="42"/>
    </row>
    <row r="769" ht="15.75" customHeight="1">
      <c r="D769" s="42"/>
    </row>
    <row r="770" ht="15.75" customHeight="1">
      <c r="D770" s="42"/>
    </row>
    <row r="771" ht="15.75" customHeight="1">
      <c r="D771" s="42"/>
    </row>
    <row r="772" ht="15.75" customHeight="1">
      <c r="D772" s="42"/>
    </row>
    <row r="773" ht="15.75" customHeight="1">
      <c r="D773" s="42"/>
    </row>
    <row r="774" ht="15.75" customHeight="1">
      <c r="D774" s="42"/>
    </row>
    <row r="775" ht="15.75" customHeight="1">
      <c r="D775" s="42"/>
    </row>
    <row r="776" ht="15.75" customHeight="1">
      <c r="D776" s="42"/>
    </row>
    <row r="777" ht="15.75" customHeight="1">
      <c r="D777" s="42"/>
    </row>
    <row r="778" ht="15.75" customHeight="1">
      <c r="D778" s="42"/>
    </row>
    <row r="779" ht="15.75" customHeight="1">
      <c r="D779" s="42"/>
    </row>
    <row r="780" ht="15.75" customHeight="1">
      <c r="D780" s="42"/>
    </row>
    <row r="781" ht="15.75" customHeight="1">
      <c r="D781" s="42"/>
    </row>
    <row r="782" ht="15.75" customHeight="1">
      <c r="D782" s="42"/>
    </row>
    <row r="783" ht="15.75" customHeight="1">
      <c r="D783" s="42"/>
    </row>
    <row r="784" ht="15.75" customHeight="1">
      <c r="D784" s="42"/>
    </row>
    <row r="785" ht="15.75" customHeight="1">
      <c r="D785" s="42"/>
    </row>
    <row r="786" ht="15.75" customHeight="1">
      <c r="D786" s="42"/>
    </row>
    <row r="787" ht="15.75" customHeight="1">
      <c r="D787" s="42"/>
    </row>
    <row r="788" ht="15.75" customHeight="1">
      <c r="D788" s="42"/>
    </row>
    <row r="789" ht="15.75" customHeight="1">
      <c r="D789" s="42"/>
    </row>
    <row r="790" ht="15.75" customHeight="1">
      <c r="D790" s="42"/>
    </row>
    <row r="791" ht="15.75" customHeight="1">
      <c r="D791" s="42"/>
    </row>
    <row r="792" ht="15.75" customHeight="1">
      <c r="D792" s="42"/>
    </row>
    <row r="793" ht="15.75" customHeight="1">
      <c r="D793" s="42"/>
    </row>
    <row r="794" ht="15.75" customHeight="1">
      <c r="D794" s="42"/>
    </row>
    <row r="795" ht="15.75" customHeight="1">
      <c r="D795" s="42"/>
    </row>
    <row r="796" ht="15.75" customHeight="1">
      <c r="D796" s="42"/>
    </row>
    <row r="797" ht="15.75" customHeight="1">
      <c r="D797" s="42"/>
    </row>
    <row r="798" ht="15.75" customHeight="1">
      <c r="D798" s="42"/>
    </row>
    <row r="799" ht="15.75" customHeight="1">
      <c r="D799" s="42"/>
    </row>
    <row r="800" ht="15.75" customHeight="1">
      <c r="D800" s="42"/>
    </row>
    <row r="801" ht="15.75" customHeight="1">
      <c r="D801" s="42"/>
    </row>
    <row r="802" ht="15.75" customHeight="1">
      <c r="D802" s="42"/>
    </row>
    <row r="803" ht="15.75" customHeight="1">
      <c r="D803" s="42"/>
    </row>
    <row r="804" ht="15.75" customHeight="1">
      <c r="D804" s="42"/>
    </row>
    <row r="805" ht="15.75" customHeight="1">
      <c r="D805" s="42"/>
    </row>
    <row r="806" ht="15.75" customHeight="1">
      <c r="D806" s="42"/>
    </row>
    <row r="807" ht="15.75" customHeight="1">
      <c r="D807" s="42"/>
    </row>
    <row r="808" ht="15.75" customHeight="1">
      <c r="D808" s="42"/>
    </row>
    <row r="809" ht="15.75" customHeight="1">
      <c r="D809" s="42"/>
    </row>
    <row r="810" ht="15.75" customHeight="1">
      <c r="D810" s="42"/>
    </row>
    <row r="811" ht="15.75" customHeight="1">
      <c r="D811" s="42"/>
    </row>
    <row r="812" ht="15.75" customHeight="1">
      <c r="D812" s="42"/>
    </row>
    <row r="813" ht="15.75" customHeight="1">
      <c r="D813" s="42"/>
    </row>
    <row r="814" ht="15.75" customHeight="1">
      <c r="D814" s="42"/>
    </row>
    <row r="815" ht="15.75" customHeight="1">
      <c r="D815" s="42"/>
    </row>
    <row r="816" ht="15.75" customHeight="1">
      <c r="D816" s="42"/>
    </row>
    <row r="817" ht="15.75" customHeight="1">
      <c r="D817" s="42"/>
    </row>
    <row r="818" ht="15.75" customHeight="1">
      <c r="D818" s="42"/>
    </row>
    <row r="819" ht="15.75" customHeight="1">
      <c r="D819" s="42"/>
    </row>
    <row r="820" ht="15.75" customHeight="1">
      <c r="D820" s="42"/>
    </row>
    <row r="821" ht="15.75" customHeight="1">
      <c r="D821" s="42"/>
    </row>
    <row r="822" ht="15.75" customHeight="1">
      <c r="D822" s="42"/>
    </row>
    <row r="823" ht="15.75" customHeight="1">
      <c r="D823" s="42"/>
    </row>
    <row r="824" ht="15.75" customHeight="1">
      <c r="D824" s="42"/>
    </row>
    <row r="825" ht="15.75" customHeight="1">
      <c r="D825" s="42"/>
    </row>
    <row r="826" ht="15.75" customHeight="1">
      <c r="D826" s="42"/>
    </row>
    <row r="827" ht="15.75" customHeight="1">
      <c r="D827" s="42"/>
    </row>
    <row r="828" ht="15.75" customHeight="1">
      <c r="D828" s="42"/>
    </row>
    <row r="829" ht="15.75" customHeight="1">
      <c r="D829" s="42"/>
    </row>
    <row r="830" ht="15.75" customHeight="1">
      <c r="D830" s="42"/>
    </row>
    <row r="831" ht="15.75" customHeight="1">
      <c r="D831" s="42"/>
    </row>
    <row r="832" ht="15.75" customHeight="1">
      <c r="D832" s="42"/>
    </row>
    <row r="833" ht="15.75" customHeight="1">
      <c r="D833" s="42"/>
    </row>
    <row r="834" ht="15.75" customHeight="1">
      <c r="D834" s="42"/>
    </row>
    <row r="835" ht="15.75" customHeight="1">
      <c r="D835" s="42"/>
    </row>
    <row r="836" ht="15.75" customHeight="1">
      <c r="D836" s="42"/>
    </row>
    <row r="837" ht="15.75" customHeight="1">
      <c r="D837" s="42"/>
    </row>
    <row r="838" ht="15.75" customHeight="1">
      <c r="D838" s="42"/>
    </row>
    <row r="839" ht="15.75" customHeight="1">
      <c r="D839" s="42"/>
    </row>
    <row r="840" ht="15.75" customHeight="1">
      <c r="D840" s="42"/>
    </row>
    <row r="841" ht="15.75" customHeight="1">
      <c r="D841" s="42"/>
    </row>
    <row r="842" ht="15.75" customHeight="1">
      <c r="D842" s="42"/>
    </row>
    <row r="843" ht="15.75" customHeight="1">
      <c r="D843" s="42"/>
    </row>
    <row r="844" ht="15.75" customHeight="1">
      <c r="D844" s="42"/>
    </row>
    <row r="845" ht="15.75" customHeight="1">
      <c r="D845" s="42"/>
    </row>
    <row r="846" ht="15.75" customHeight="1">
      <c r="D846" s="42"/>
    </row>
    <row r="847" ht="15.75" customHeight="1">
      <c r="D847" s="42"/>
    </row>
    <row r="848" ht="15.75" customHeight="1">
      <c r="D848" s="42"/>
    </row>
    <row r="849" ht="15.75" customHeight="1">
      <c r="D849" s="42"/>
    </row>
    <row r="850" ht="15.75" customHeight="1">
      <c r="D850" s="42"/>
    </row>
    <row r="851" ht="15.75" customHeight="1">
      <c r="D851" s="42"/>
    </row>
    <row r="852" ht="15.75" customHeight="1">
      <c r="D852" s="42"/>
    </row>
    <row r="853" ht="15.75" customHeight="1">
      <c r="D853" s="42"/>
    </row>
    <row r="854" ht="15.75" customHeight="1">
      <c r="D854" s="42"/>
    </row>
    <row r="855" ht="15.75" customHeight="1">
      <c r="D855" s="42"/>
    </row>
    <row r="856" ht="15.75" customHeight="1">
      <c r="D856" s="42"/>
    </row>
    <row r="857" ht="15.75" customHeight="1">
      <c r="D857" s="42"/>
    </row>
    <row r="858" ht="15.75" customHeight="1">
      <c r="D858" s="42"/>
    </row>
    <row r="859" ht="15.75" customHeight="1">
      <c r="D859" s="42"/>
    </row>
    <row r="860" ht="15.75" customHeight="1">
      <c r="D860" s="42"/>
    </row>
    <row r="861" ht="15.75" customHeight="1">
      <c r="D861" s="42"/>
    </row>
    <row r="862" ht="15.75" customHeight="1">
      <c r="D862" s="42"/>
    </row>
    <row r="863" ht="15.75" customHeight="1">
      <c r="D863" s="42"/>
    </row>
    <row r="864" ht="15.75" customHeight="1">
      <c r="D864" s="42"/>
    </row>
    <row r="865" ht="15.75" customHeight="1">
      <c r="D865" s="42"/>
    </row>
    <row r="866" ht="15.75" customHeight="1">
      <c r="D866" s="42"/>
    </row>
    <row r="867" ht="15.75" customHeight="1">
      <c r="D867" s="42"/>
    </row>
    <row r="868" ht="15.75" customHeight="1">
      <c r="D868" s="42"/>
    </row>
    <row r="869" ht="15.75" customHeight="1">
      <c r="D869" s="42"/>
    </row>
    <row r="870" ht="15.75" customHeight="1">
      <c r="D870" s="42"/>
    </row>
    <row r="871" ht="15.75" customHeight="1">
      <c r="D871" s="42"/>
    </row>
    <row r="872" ht="15.75" customHeight="1">
      <c r="D872" s="42"/>
    </row>
    <row r="873" ht="15.75" customHeight="1">
      <c r="D873" s="42"/>
    </row>
    <row r="874" ht="15.75" customHeight="1">
      <c r="D874" s="42"/>
    </row>
    <row r="875" ht="15.75" customHeight="1">
      <c r="D875" s="42"/>
    </row>
    <row r="876" ht="15.75" customHeight="1">
      <c r="D876" s="42"/>
    </row>
    <row r="877" ht="15.75" customHeight="1">
      <c r="D877" s="42"/>
    </row>
    <row r="878" ht="15.75" customHeight="1">
      <c r="D878" s="42"/>
    </row>
    <row r="879" ht="15.75" customHeight="1">
      <c r="D879" s="42"/>
    </row>
    <row r="880" ht="15.75" customHeight="1">
      <c r="D880" s="42"/>
    </row>
    <row r="881" ht="15.75" customHeight="1">
      <c r="D881" s="42"/>
    </row>
    <row r="882" ht="15.75" customHeight="1">
      <c r="D882" s="42"/>
    </row>
    <row r="883" ht="15.75" customHeight="1">
      <c r="D883" s="42"/>
    </row>
    <row r="884" ht="15.75" customHeight="1">
      <c r="D884" s="42"/>
    </row>
    <row r="885" ht="15.75" customHeight="1">
      <c r="D885" s="42"/>
    </row>
    <row r="886" ht="15.75" customHeight="1">
      <c r="D886" s="42"/>
    </row>
    <row r="887" ht="15.75" customHeight="1">
      <c r="D887" s="42"/>
    </row>
    <row r="888" ht="15.75" customHeight="1">
      <c r="D888" s="42"/>
    </row>
    <row r="889" ht="15.75" customHeight="1">
      <c r="D889" s="42"/>
    </row>
    <row r="890" ht="15.75" customHeight="1">
      <c r="D890" s="42"/>
    </row>
    <row r="891" ht="15.75" customHeight="1">
      <c r="D891" s="42"/>
    </row>
    <row r="892" ht="15.75" customHeight="1">
      <c r="D892" s="42"/>
    </row>
    <row r="893" ht="15.75" customHeight="1">
      <c r="D893" s="42"/>
    </row>
    <row r="894" ht="15.75" customHeight="1">
      <c r="D894" s="42"/>
    </row>
    <row r="895" ht="15.75" customHeight="1">
      <c r="D895" s="42"/>
    </row>
    <row r="896" ht="15.75" customHeight="1">
      <c r="D896" s="42"/>
    </row>
    <row r="897" ht="15.75" customHeight="1">
      <c r="D897" s="42"/>
    </row>
    <row r="898" ht="15.75" customHeight="1">
      <c r="D898" s="42"/>
    </row>
    <row r="899" ht="15.75" customHeight="1">
      <c r="D899" s="42"/>
    </row>
    <row r="900" ht="15.75" customHeight="1">
      <c r="D900" s="42"/>
    </row>
    <row r="901" ht="15.75" customHeight="1">
      <c r="D901" s="42"/>
    </row>
    <row r="902" ht="15.75" customHeight="1">
      <c r="D902" s="42"/>
    </row>
    <row r="903" ht="15.75" customHeight="1">
      <c r="D903" s="42"/>
    </row>
    <row r="904" ht="15.75" customHeight="1">
      <c r="D904" s="42"/>
    </row>
    <row r="905" ht="15.75" customHeight="1">
      <c r="D905" s="42"/>
    </row>
    <row r="906" ht="15.75" customHeight="1">
      <c r="D906" s="42"/>
    </row>
    <row r="907" ht="15.75" customHeight="1">
      <c r="D907" s="42"/>
    </row>
    <row r="908" ht="15.75" customHeight="1">
      <c r="D908" s="42"/>
    </row>
    <row r="909" ht="15.75" customHeight="1">
      <c r="D909" s="42"/>
    </row>
    <row r="910" ht="15.75" customHeight="1">
      <c r="D910" s="42"/>
    </row>
    <row r="911" ht="15.75" customHeight="1">
      <c r="D911" s="42"/>
    </row>
    <row r="912" ht="15.75" customHeight="1">
      <c r="D912" s="42"/>
    </row>
    <row r="913" ht="15.75" customHeight="1">
      <c r="D913" s="42"/>
    </row>
    <row r="914" ht="15.75" customHeight="1">
      <c r="D914" s="42"/>
    </row>
    <row r="915" ht="15.75" customHeight="1">
      <c r="D915" s="42"/>
    </row>
    <row r="916" ht="15.75" customHeight="1">
      <c r="D916" s="42"/>
    </row>
    <row r="917" ht="15.75" customHeight="1">
      <c r="D917" s="42"/>
    </row>
    <row r="918" ht="15.75" customHeight="1">
      <c r="D918" s="42"/>
    </row>
    <row r="919" ht="15.75" customHeight="1">
      <c r="D919" s="42"/>
    </row>
    <row r="920" ht="15.75" customHeight="1">
      <c r="D920" s="42"/>
    </row>
    <row r="921" ht="15.75" customHeight="1">
      <c r="D921" s="42"/>
    </row>
    <row r="922" ht="15.75" customHeight="1">
      <c r="D922" s="42"/>
    </row>
    <row r="923" ht="15.75" customHeight="1">
      <c r="D923" s="42"/>
    </row>
    <row r="924" ht="15.75" customHeight="1">
      <c r="D924" s="42"/>
    </row>
    <row r="925" ht="15.75" customHeight="1">
      <c r="D925" s="42"/>
    </row>
    <row r="926" ht="15.75" customHeight="1">
      <c r="D926" s="42"/>
    </row>
    <row r="927" ht="15.75" customHeight="1">
      <c r="D927" s="42"/>
    </row>
    <row r="928" ht="15.75" customHeight="1">
      <c r="D928" s="42"/>
    </row>
    <row r="929" ht="15.75" customHeight="1">
      <c r="D929" s="42"/>
    </row>
    <row r="930" ht="15.75" customHeight="1">
      <c r="D930" s="42"/>
    </row>
    <row r="931" ht="15.75" customHeight="1">
      <c r="D931" s="42"/>
    </row>
    <row r="932" ht="15.75" customHeight="1">
      <c r="D932" s="42"/>
    </row>
    <row r="933" ht="15.75" customHeight="1">
      <c r="D933" s="42"/>
    </row>
    <row r="934" ht="15.75" customHeight="1">
      <c r="D934" s="42"/>
    </row>
    <row r="935" ht="15.75" customHeight="1">
      <c r="D935" s="42"/>
    </row>
    <row r="936" ht="15.75" customHeight="1">
      <c r="D936" s="42"/>
    </row>
    <row r="937" ht="15.75" customHeight="1">
      <c r="D937" s="42"/>
    </row>
    <row r="938" ht="15.75" customHeight="1">
      <c r="D938" s="42"/>
    </row>
    <row r="939" ht="15.75" customHeight="1">
      <c r="D939" s="42"/>
    </row>
    <row r="940" ht="15.75" customHeight="1">
      <c r="D940" s="42"/>
    </row>
    <row r="941" ht="15.75" customHeight="1">
      <c r="D941" s="42"/>
    </row>
    <row r="942" ht="15.75" customHeight="1">
      <c r="D942" s="42"/>
    </row>
    <row r="943" ht="15.75" customHeight="1">
      <c r="D943" s="42"/>
    </row>
    <row r="944" ht="15.75" customHeight="1">
      <c r="D944" s="42"/>
    </row>
    <row r="945" ht="15.75" customHeight="1">
      <c r="D945" s="42"/>
    </row>
    <row r="946" ht="15.75" customHeight="1">
      <c r="D946" s="42"/>
    </row>
    <row r="947" ht="15.75" customHeight="1">
      <c r="D947" s="42"/>
    </row>
    <row r="948" ht="15.75" customHeight="1">
      <c r="D948" s="42"/>
    </row>
    <row r="949" ht="15.75" customHeight="1">
      <c r="D949" s="42"/>
    </row>
    <row r="950" ht="15.75" customHeight="1">
      <c r="D950" s="42"/>
    </row>
    <row r="951" ht="15.75" customHeight="1">
      <c r="D951" s="42"/>
    </row>
    <row r="952" ht="15.75" customHeight="1">
      <c r="D952" s="42"/>
    </row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F1"/>
    <mergeCell ref="B4:B6"/>
  </mergeCells>
  <dataValidations>
    <dataValidation type="list" allowBlank="1" sqref="D3:D952">
      <formula1>"Hard to Reach,Conflict Area,High Number of Unimmunized Children,High Number of Zero Dose Children"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4" t="s">
        <v>25</v>
      </c>
      <c r="B1" s="24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6" t="s">
        <v>33</v>
      </c>
      <c r="J1" s="25" t="s">
        <v>34</v>
      </c>
      <c r="K1" s="25" t="s">
        <v>35</v>
      </c>
      <c r="L1" s="25" t="s">
        <v>36</v>
      </c>
      <c r="M1" s="25" t="s">
        <v>6</v>
      </c>
      <c r="N1" s="25" t="s">
        <v>37</v>
      </c>
      <c r="O1" s="25" t="s">
        <v>38</v>
      </c>
      <c r="P1" s="25" t="s">
        <v>39</v>
      </c>
      <c r="Q1" s="25" t="s">
        <v>40</v>
      </c>
      <c r="R1" s="25" t="s">
        <v>41</v>
      </c>
      <c r="S1" s="27" t="s">
        <v>42</v>
      </c>
      <c r="T1" s="27" t="s">
        <v>43</v>
      </c>
      <c r="U1" s="28"/>
      <c r="V1" s="28"/>
      <c r="W1" s="28"/>
      <c r="X1" s="28"/>
    </row>
    <row r="2" hidden="1">
      <c r="A2" s="29" t="s">
        <v>44</v>
      </c>
      <c r="B2" s="30" t="s">
        <v>45</v>
      </c>
      <c r="C2" s="30">
        <v>3521.0</v>
      </c>
      <c r="D2" s="31" t="s">
        <v>46</v>
      </c>
      <c r="E2" s="32">
        <v>1.0</v>
      </c>
      <c r="F2" s="33">
        <f>VLOOKUP(D2,'Profil vaccinal'!A$1:E$15,5)</f>
        <v>0.03335</v>
      </c>
      <c r="G2" s="34">
        <v>1.0</v>
      </c>
      <c r="H2" s="34">
        <v>20.0</v>
      </c>
      <c r="I2" s="35">
        <v>50.0</v>
      </c>
      <c r="J2" s="32">
        <f t="shared" ref="J2:J171" si="1">100/(100-I2)</f>
        <v>2</v>
      </c>
      <c r="K2" s="34">
        <v>12.0</v>
      </c>
      <c r="L2" s="34">
        <v>4.3</v>
      </c>
      <c r="M2" s="32">
        <f t="shared" ref="M2:M171" si="2">C2*F2</f>
        <v>117.42535</v>
      </c>
      <c r="N2" s="32">
        <f t="shared" ref="N2:N171" si="3">E2*G2*J2*M2</f>
        <v>234.8507</v>
      </c>
      <c r="O2" s="32">
        <f t="shared" ref="O2:O171" si="4">_xlfn.CEILING.MATH(N2,H2)</f>
        <v>240</v>
      </c>
      <c r="P2" s="32">
        <f t="shared" ref="P2:P171" si="5">_xlfn.CEILING.MATH(O2/K2,H2)</f>
        <v>20</v>
      </c>
      <c r="Q2" s="32">
        <f t="shared" ref="Q2:Q171" si="6">O2*L2/1000</f>
        <v>1.032</v>
      </c>
      <c r="R2" s="32">
        <v>0.0</v>
      </c>
      <c r="S2" s="36">
        <f t="shared" ref="S2:S171" si="7">Q2+R2</f>
        <v>1.032</v>
      </c>
      <c r="T2" s="36">
        <f t="shared" ref="T2:T171" si="8">S2/K2</f>
        <v>0.086</v>
      </c>
    </row>
    <row r="3" hidden="1">
      <c r="A3" s="29" t="s">
        <v>44</v>
      </c>
      <c r="B3" s="30" t="s">
        <v>45</v>
      </c>
      <c r="C3" s="30">
        <v>3521.0</v>
      </c>
      <c r="D3" s="7" t="s">
        <v>19</v>
      </c>
      <c r="E3" s="32">
        <v>3.0</v>
      </c>
      <c r="F3" s="33">
        <f>VLOOKUP(D3,'Profil vaccinal'!A$1:E$15,5)</f>
        <v>0.032</v>
      </c>
      <c r="G3" s="34">
        <v>1.0</v>
      </c>
      <c r="H3" s="34">
        <v>10.0</v>
      </c>
      <c r="I3" s="37">
        <v>10.0</v>
      </c>
      <c r="J3" s="32">
        <f t="shared" si="1"/>
        <v>1.111111111</v>
      </c>
      <c r="K3" s="34">
        <v>12.0</v>
      </c>
      <c r="L3" s="34">
        <v>11.9</v>
      </c>
      <c r="M3" s="32">
        <f t="shared" si="2"/>
        <v>112.672</v>
      </c>
      <c r="N3" s="32">
        <f t="shared" si="3"/>
        <v>375.5733333</v>
      </c>
      <c r="O3" s="32">
        <f t="shared" si="4"/>
        <v>380</v>
      </c>
      <c r="P3" s="32">
        <f t="shared" si="5"/>
        <v>40</v>
      </c>
      <c r="Q3" s="32">
        <f t="shared" si="6"/>
        <v>4.522</v>
      </c>
      <c r="R3" s="32">
        <v>0.0</v>
      </c>
      <c r="S3" s="36">
        <f t="shared" si="7"/>
        <v>4.522</v>
      </c>
      <c r="T3" s="36">
        <f t="shared" si="8"/>
        <v>0.3768333333</v>
      </c>
    </row>
    <row r="4" hidden="1">
      <c r="A4" s="29" t="s">
        <v>44</v>
      </c>
      <c r="B4" s="30" t="s">
        <v>45</v>
      </c>
      <c r="C4" s="30">
        <v>3521.0</v>
      </c>
      <c r="D4" s="7" t="s">
        <v>13</v>
      </c>
      <c r="E4" s="32">
        <v>2.0</v>
      </c>
      <c r="F4" s="33">
        <f>VLOOKUP(D4,'Profil vaccinal'!A$1:E$15,5)</f>
        <v>0.032</v>
      </c>
      <c r="G4" s="34">
        <v>1.0</v>
      </c>
      <c r="H4" s="34">
        <v>5.0</v>
      </c>
      <c r="I4" s="37">
        <v>15.0</v>
      </c>
      <c r="J4" s="32">
        <f t="shared" si="1"/>
        <v>1.176470588</v>
      </c>
      <c r="K4" s="34">
        <v>12.0</v>
      </c>
      <c r="L4" s="34">
        <v>10.0</v>
      </c>
      <c r="M4" s="32">
        <f t="shared" si="2"/>
        <v>112.672</v>
      </c>
      <c r="N4" s="32">
        <f t="shared" si="3"/>
        <v>265.1105882</v>
      </c>
      <c r="O4" s="32">
        <f t="shared" si="4"/>
        <v>270</v>
      </c>
      <c r="P4" s="32">
        <f t="shared" si="5"/>
        <v>25</v>
      </c>
      <c r="Q4" s="32">
        <f t="shared" si="6"/>
        <v>2.7</v>
      </c>
      <c r="R4" s="32">
        <v>0.0</v>
      </c>
      <c r="S4" s="36">
        <f t="shared" si="7"/>
        <v>2.7</v>
      </c>
      <c r="T4" s="36">
        <f t="shared" si="8"/>
        <v>0.225</v>
      </c>
    </row>
    <row r="5" hidden="1">
      <c r="A5" s="29" t="s">
        <v>44</v>
      </c>
      <c r="B5" s="30" t="s">
        <v>45</v>
      </c>
      <c r="C5" s="30">
        <v>3521.0</v>
      </c>
      <c r="D5" s="7" t="s">
        <v>15</v>
      </c>
      <c r="E5" s="32">
        <v>1.0</v>
      </c>
      <c r="F5" s="33">
        <f>VLOOKUP(D5,'Profil vaccinal'!A$1:E$15,5)</f>
        <v>0.032</v>
      </c>
      <c r="G5" s="34">
        <v>1.0</v>
      </c>
      <c r="H5" s="34">
        <v>10.0</v>
      </c>
      <c r="I5" s="37">
        <v>25.0</v>
      </c>
      <c r="J5" s="32">
        <f t="shared" si="1"/>
        <v>1.333333333</v>
      </c>
      <c r="K5" s="34">
        <v>12.0</v>
      </c>
      <c r="L5" s="34">
        <v>9.5</v>
      </c>
      <c r="M5" s="32">
        <f t="shared" si="2"/>
        <v>112.672</v>
      </c>
      <c r="N5" s="32">
        <f t="shared" si="3"/>
        <v>150.2293333</v>
      </c>
      <c r="O5" s="32">
        <f t="shared" si="4"/>
        <v>160</v>
      </c>
      <c r="P5" s="32">
        <f t="shared" si="5"/>
        <v>20</v>
      </c>
      <c r="Q5" s="32">
        <f t="shared" si="6"/>
        <v>1.52</v>
      </c>
      <c r="R5" s="32">
        <v>0.0</v>
      </c>
      <c r="S5" s="36">
        <f t="shared" si="7"/>
        <v>1.52</v>
      </c>
      <c r="T5" s="36">
        <f t="shared" si="8"/>
        <v>0.1266666667</v>
      </c>
    </row>
    <row r="6" hidden="1">
      <c r="A6" s="29" t="s">
        <v>44</v>
      </c>
      <c r="B6" s="30" t="s">
        <v>45</v>
      </c>
      <c r="C6" s="30">
        <v>3521.0</v>
      </c>
      <c r="D6" s="7" t="s">
        <v>21</v>
      </c>
      <c r="E6" s="32">
        <v>3.0</v>
      </c>
      <c r="F6" s="33">
        <f>VLOOKUP(D6,'Profil vaccinal'!A$1:E$15,5)</f>
        <v>0.032</v>
      </c>
      <c r="G6" s="34">
        <v>1.0</v>
      </c>
      <c r="H6" s="34">
        <v>2.0</v>
      </c>
      <c r="I6" s="34">
        <v>10.0</v>
      </c>
      <c r="J6" s="32">
        <f t="shared" si="1"/>
        <v>1.111111111</v>
      </c>
      <c r="K6" s="34">
        <v>12.0</v>
      </c>
      <c r="L6" s="34">
        <v>38.1</v>
      </c>
      <c r="M6" s="32">
        <f t="shared" si="2"/>
        <v>112.672</v>
      </c>
      <c r="N6" s="32">
        <f t="shared" si="3"/>
        <v>375.5733333</v>
      </c>
      <c r="O6" s="32">
        <f t="shared" si="4"/>
        <v>376</v>
      </c>
      <c r="P6" s="32">
        <f t="shared" si="5"/>
        <v>32</v>
      </c>
      <c r="Q6" s="32">
        <f t="shared" si="6"/>
        <v>14.3256</v>
      </c>
      <c r="R6" s="32">
        <v>0.0</v>
      </c>
      <c r="S6" s="36">
        <f t="shared" si="7"/>
        <v>14.3256</v>
      </c>
      <c r="T6" s="36">
        <f t="shared" si="8"/>
        <v>1.1938</v>
      </c>
    </row>
    <row r="7" hidden="1">
      <c r="A7" s="29" t="s">
        <v>44</v>
      </c>
      <c r="B7" s="30" t="s">
        <v>45</v>
      </c>
      <c r="C7" s="30">
        <v>3521.0</v>
      </c>
      <c r="D7" s="7" t="s">
        <v>22</v>
      </c>
      <c r="E7" s="32">
        <v>2.0</v>
      </c>
      <c r="F7" s="33">
        <f>VLOOKUP(D7,'Profil vaccinal'!A$1:E$15,5)</f>
        <v>0.032</v>
      </c>
      <c r="G7" s="34">
        <v>1.0</v>
      </c>
      <c r="H7" s="32">
        <f>VLOOKUP(D7,'Profil vaccinal'!A$1:E$15,4)</f>
        <v>10</v>
      </c>
      <c r="I7" s="37">
        <v>20.0</v>
      </c>
      <c r="J7" s="32">
        <f t="shared" si="1"/>
        <v>1.25</v>
      </c>
      <c r="K7" s="34">
        <v>12.0</v>
      </c>
      <c r="L7" s="34">
        <v>5.5</v>
      </c>
      <c r="M7" s="32">
        <f t="shared" si="2"/>
        <v>112.672</v>
      </c>
      <c r="N7" s="32">
        <f t="shared" si="3"/>
        <v>281.68</v>
      </c>
      <c r="O7" s="32">
        <f t="shared" si="4"/>
        <v>290</v>
      </c>
      <c r="P7" s="32">
        <f t="shared" si="5"/>
        <v>30</v>
      </c>
      <c r="Q7" s="32">
        <f t="shared" si="6"/>
        <v>1.595</v>
      </c>
      <c r="R7" s="32">
        <v>0.0</v>
      </c>
      <c r="S7" s="36">
        <f t="shared" si="7"/>
        <v>1.595</v>
      </c>
      <c r="T7" s="36">
        <f t="shared" si="8"/>
        <v>0.1329166667</v>
      </c>
    </row>
    <row r="8" hidden="1">
      <c r="A8" s="29" t="s">
        <v>44</v>
      </c>
      <c r="B8" s="30" t="s">
        <v>45</v>
      </c>
      <c r="C8" s="30">
        <v>3521.0</v>
      </c>
      <c r="D8" s="38" t="s">
        <v>12</v>
      </c>
      <c r="E8" s="32">
        <v>4.0</v>
      </c>
      <c r="F8" s="33">
        <f>VLOOKUP(D8,'Profil vaccinal'!A$1:E$15,5)</f>
        <v>0.032</v>
      </c>
      <c r="G8" s="34">
        <v>1.0</v>
      </c>
      <c r="H8" s="32">
        <f>VLOOKUP(D8,'Profil vaccinal'!A$1:E$15,4)</f>
        <v>10</v>
      </c>
      <c r="I8" s="39">
        <v>25.0</v>
      </c>
      <c r="J8" s="32">
        <f t="shared" si="1"/>
        <v>1.333333333</v>
      </c>
      <c r="K8" s="34">
        <v>12.0</v>
      </c>
      <c r="L8" s="34">
        <v>7.4</v>
      </c>
      <c r="M8" s="32">
        <f t="shared" si="2"/>
        <v>112.672</v>
      </c>
      <c r="N8" s="32">
        <f t="shared" si="3"/>
        <v>600.9173333</v>
      </c>
      <c r="O8" s="32">
        <f t="shared" si="4"/>
        <v>610</v>
      </c>
      <c r="P8" s="32">
        <f t="shared" si="5"/>
        <v>60</v>
      </c>
      <c r="Q8" s="32">
        <f t="shared" si="6"/>
        <v>4.514</v>
      </c>
      <c r="R8" s="32">
        <v>0.0</v>
      </c>
      <c r="S8" s="36">
        <f t="shared" si="7"/>
        <v>4.514</v>
      </c>
      <c r="T8" s="36">
        <f t="shared" si="8"/>
        <v>0.3761666667</v>
      </c>
    </row>
    <row r="9" hidden="1">
      <c r="A9" s="29" t="s">
        <v>44</v>
      </c>
      <c r="B9" s="30" t="s">
        <v>45</v>
      </c>
      <c r="C9" s="30">
        <v>3521.0</v>
      </c>
      <c r="D9" s="7" t="s">
        <v>17</v>
      </c>
      <c r="E9" s="32">
        <v>3.0</v>
      </c>
      <c r="F9" s="33">
        <f>VLOOKUP(D9,'Profil vaccinal'!A$1:E$15,5)</f>
        <v>0.032</v>
      </c>
      <c r="G9" s="34">
        <v>1.0</v>
      </c>
      <c r="H9" s="34">
        <v>4.0</v>
      </c>
      <c r="I9" s="39">
        <v>10.0</v>
      </c>
      <c r="J9" s="32">
        <f t="shared" si="1"/>
        <v>1.111111111</v>
      </c>
      <c r="K9" s="34">
        <v>12.0</v>
      </c>
      <c r="L9" s="34">
        <v>7.8</v>
      </c>
      <c r="M9" s="32">
        <f t="shared" si="2"/>
        <v>112.672</v>
      </c>
      <c r="N9" s="32">
        <f t="shared" si="3"/>
        <v>375.5733333</v>
      </c>
      <c r="O9" s="32">
        <f t="shared" si="4"/>
        <v>376</v>
      </c>
      <c r="P9" s="32">
        <f t="shared" si="5"/>
        <v>32</v>
      </c>
      <c r="Q9" s="32">
        <f t="shared" si="6"/>
        <v>2.9328</v>
      </c>
      <c r="R9" s="32">
        <v>0.0</v>
      </c>
      <c r="S9" s="36">
        <f t="shared" si="7"/>
        <v>2.9328</v>
      </c>
      <c r="T9" s="36">
        <f t="shared" si="8"/>
        <v>0.2444</v>
      </c>
    </row>
    <row r="10" hidden="1">
      <c r="A10" s="29" t="s">
        <v>44</v>
      </c>
      <c r="B10" s="30" t="s">
        <v>45</v>
      </c>
      <c r="C10" s="30">
        <v>3521.0</v>
      </c>
      <c r="D10" s="7" t="s">
        <v>16</v>
      </c>
      <c r="E10" s="32">
        <v>1.0</v>
      </c>
      <c r="F10" s="33">
        <f>VLOOKUP(D10,'Profil vaccinal'!A$1:E$15,5)</f>
        <v>0.032</v>
      </c>
      <c r="G10" s="34">
        <v>1.0</v>
      </c>
      <c r="H10" s="34">
        <v>10.0</v>
      </c>
      <c r="I10" s="34">
        <v>50.0</v>
      </c>
      <c r="J10" s="32">
        <f t="shared" si="1"/>
        <v>2</v>
      </c>
      <c r="K10" s="34">
        <v>12.0</v>
      </c>
      <c r="L10" s="34">
        <v>9.8</v>
      </c>
      <c r="M10" s="32">
        <f t="shared" si="2"/>
        <v>112.672</v>
      </c>
      <c r="N10" s="32">
        <f t="shared" si="3"/>
        <v>225.344</v>
      </c>
      <c r="O10" s="32">
        <f t="shared" si="4"/>
        <v>230</v>
      </c>
      <c r="P10" s="32">
        <f t="shared" si="5"/>
        <v>20</v>
      </c>
      <c r="Q10" s="32">
        <f t="shared" si="6"/>
        <v>2.254</v>
      </c>
      <c r="R10" s="32">
        <f>Q10*25%</f>
        <v>0.5635</v>
      </c>
      <c r="S10" s="36">
        <f t="shared" si="7"/>
        <v>2.8175</v>
      </c>
      <c r="T10" s="36">
        <f t="shared" si="8"/>
        <v>0.2347916667</v>
      </c>
    </row>
    <row r="11" hidden="1">
      <c r="A11" s="29" t="s">
        <v>44</v>
      </c>
      <c r="B11" s="30" t="s">
        <v>45</v>
      </c>
      <c r="C11" s="30">
        <v>3521.0</v>
      </c>
      <c r="D11" s="40" t="s">
        <v>23</v>
      </c>
      <c r="E11" s="29">
        <v>1.0</v>
      </c>
      <c r="F11" s="33">
        <f>VLOOKUP(D11,'Profil vaccinal'!A$1:E$15,5)</f>
        <v>0.03335</v>
      </c>
      <c r="G11" s="34">
        <v>1.0</v>
      </c>
      <c r="H11" s="34">
        <v>10.0</v>
      </c>
      <c r="I11" s="37">
        <v>25.0</v>
      </c>
      <c r="J11" s="32">
        <f t="shared" si="1"/>
        <v>1.333333333</v>
      </c>
      <c r="K11" s="34">
        <v>12.0</v>
      </c>
      <c r="L11" s="34">
        <v>5.6</v>
      </c>
      <c r="M11" s="32">
        <f t="shared" si="2"/>
        <v>117.42535</v>
      </c>
      <c r="N11" s="32">
        <f t="shared" si="3"/>
        <v>156.5671333</v>
      </c>
      <c r="O11" s="32">
        <f t="shared" si="4"/>
        <v>160</v>
      </c>
      <c r="P11" s="32">
        <f t="shared" si="5"/>
        <v>20</v>
      </c>
      <c r="Q11" s="32">
        <f t="shared" si="6"/>
        <v>0.896</v>
      </c>
      <c r="R11" s="32">
        <v>0.0</v>
      </c>
      <c r="S11" s="36">
        <f t="shared" si="7"/>
        <v>0.896</v>
      </c>
      <c r="T11" s="36">
        <f t="shared" si="8"/>
        <v>0.07466666667</v>
      </c>
    </row>
    <row r="12" hidden="1">
      <c r="A12" s="40" t="s">
        <v>44</v>
      </c>
      <c r="B12" s="30" t="s">
        <v>47</v>
      </c>
      <c r="C12" s="30">
        <v>5472.0</v>
      </c>
      <c r="D12" s="31" t="s">
        <v>46</v>
      </c>
      <c r="E12" s="32">
        <v>1.0</v>
      </c>
      <c r="F12" s="33">
        <f>VLOOKUP(D12,'Profil vaccinal'!A$1:E$15,5)</f>
        <v>0.03335</v>
      </c>
      <c r="G12" s="34">
        <v>1.0</v>
      </c>
      <c r="H12" s="34">
        <v>20.0</v>
      </c>
      <c r="I12" s="35">
        <v>50.0</v>
      </c>
      <c r="J12" s="32">
        <f t="shared" si="1"/>
        <v>2</v>
      </c>
      <c r="K12" s="34">
        <v>12.0</v>
      </c>
      <c r="L12" s="34">
        <v>4.3</v>
      </c>
      <c r="M12" s="32">
        <f t="shared" si="2"/>
        <v>182.4912</v>
      </c>
      <c r="N12" s="32">
        <f t="shared" si="3"/>
        <v>364.9824</v>
      </c>
      <c r="O12" s="32">
        <f t="shared" si="4"/>
        <v>380</v>
      </c>
      <c r="P12" s="32">
        <f t="shared" si="5"/>
        <v>40</v>
      </c>
      <c r="Q12" s="32">
        <f t="shared" si="6"/>
        <v>1.634</v>
      </c>
      <c r="R12" s="32">
        <v>0.0</v>
      </c>
      <c r="S12" s="36">
        <f t="shared" si="7"/>
        <v>1.634</v>
      </c>
      <c r="T12" s="36">
        <f t="shared" si="8"/>
        <v>0.1361666667</v>
      </c>
    </row>
    <row r="13" hidden="1">
      <c r="A13" s="40" t="s">
        <v>44</v>
      </c>
      <c r="B13" s="30" t="s">
        <v>47</v>
      </c>
      <c r="C13" s="30">
        <v>5472.0</v>
      </c>
      <c r="D13" s="7" t="s">
        <v>19</v>
      </c>
      <c r="E13" s="32">
        <v>3.0</v>
      </c>
      <c r="F13" s="33">
        <f>VLOOKUP(D13,'Profil vaccinal'!A$1:E$15,5)</f>
        <v>0.032</v>
      </c>
      <c r="G13" s="34">
        <v>1.0</v>
      </c>
      <c r="H13" s="34">
        <v>10.0</v>
      </c>
      <c r="I13" s="37">
        <v>10.0</v>
      </c>
      <c r="J13" s="32">
        <f t="shared" si="1"/>
        <v>1.111111111</v>
      </c>
      <c r="K13" s="34">
        <v>12.0</v>
      </c>
      <c r="L13" s="34">
        <v>11.9</v>
      </c>
      <c r="M13" s="32">
        <f t="shared" si="2"/>
        <v>175.104</v>
      </c>
      <c r="N13" s="32">
        <f t="shared" si="3"/>
        <v>583.68</v>
      </c>
      <c r="O13" s="32">
        <f t="shared" si="4"/>
        <v>590</v>
      </c>
      <c r="P13" s="32">
        <f t="shared" si="5"/>
        <v>50</v>
      </c>
      <c r="Q13" s="32">
        <f t="shared" si="6"/>
        <v>7.021</v>
      </c>
      <c r="R13" s="32">
        <v>0.0</v>
      </c>
      <c r="S13" s="36">
        <f t="shared" si="7"/>
        <v>7.021</v>
      </c>
      <c r="T13" s="36">
        <f t="shared" si="8"/>
        <v>0.5850833333</v>
      </c>
    </row>
    <row r="14" hidden="1">
      <c r="A14" s="40" t="s">
        <v>44</v>
      </c>
      <c r="B14" s="30" t="s">
        <v>47</v>
      </c>
      <c r="C14" s="30">
        <v>5472.0</v>
      </c>
      <c r="D14" s="7" t="s">
        <v>13</v>
      </c>
      <c r="E14" s="32">
        <v>2.0</v>
      </c>
      <c r="F14" s="33">
        <f>VLOOKUP(D14,'Profil vaccinal'!A$1:E$15,5)</f>
        <v>0.032</v>
      </c>
      <c r="G14" s="34">
        <v>1.0</v>
      </c>
      <c r="H14" s="34">
        <v>5.0</v>
      </c>
      <c r="I14" s="37">
        <v>15.0</v>
      </c>
      <c r="J14" s="32">
        <f t="shared" si="1"/>
        <v>1.176470588</v>
      </c>
      <c r="K14" s="34">
        <v>12.0</v>
      </c>
      <c r="L14" s="34">
        <v>10.0</v>
      </c>
      <c r="M14" s="32">
        <f t="shared" si="2"/>
        <v>175.104</v>
      </c>
      <c r="N14" s="32">
        <f t="shared" si="3"/>
        <v>412.0094118</v>
      </c>
      <c r="O14" s="32">
        <f t="shared" si="4"/>
        <v>415</v>
      </c>
      <c r="P14" s="32">
        <f t="shared" si="5"/>
        <v>35</v>
      </c>
      <c r="Q14" s="32">
        <f t="shared" si="6"/>
        <v>4.15</v>
      </c>
      <c r="R14" s="32">
        <v>0.0</v>
      </c>
      <c r="S14" s="36">
        <f t="shared" si="7"/>
        <v>4.15</v>
      </c>
      <c r="T14" s="36">
        <f t="shared" si="8"/>
        <v>0.3458333333</v>
      </c>
    </row>
    <row r="15" hidden="1">
      <c r="A15" s="40" t="s">
        <v>44</v>
      </c>
      <c r="B15" s="30" t="s">
        <v>47</v>
      </c>
      <c r="C15" s="30">
        <v>5472.0</v>
      </c>
      <c r="D15" s="7" t="s">
        <v>15</v>
      </c>
      <c r="E15" s="32">
        <v>1.0</v>
      </c>
      <c r="F15" s="33">
        <f>VLOOKUP(D15,'Profil vaccinal'!A$1:E$15,5)</f>
        <v>0.032</v>
      </c>
      <c r="G15" s="34">
        <v>1.0</v>
      </c>
      <c r="H15" s="34">
        <v>10.0</v>
      </c>
      <c r="I15" s="37">
        <v>25.0</v>
      </c>
      <c r="J15" s="32">
        <f t="shared" si="1"/>
        <v>1.333333333</v>
      </c>
      <c r="K15" s="34">
        <v>12.0</v>
      </c>
      <c r="L15" s="34">
        <v>9.5</v>
      </c>
      <c r="M15" s="32">
        <f t="shared" si="2"/>
        <v>175.104</v>
      </c>
      <c r="N15" s="32">
        <f t="shared" si="3"/>
        <v>233.472</v>
      </c>
      <c r="O15" s="32">
        <f t="shared" si="4"/>
        <v>240</v>
      </c>
      <c r="P15" s="32">
        <f t="shared" si="5"/>
        <v>20</v>
      </c>
      <c r="Q15" s="32">
        <f t="shared" si="6"/>
        <v>2.28</v>
      </c>
      <c r="R15" s="32">
        <v>0.0</v>
      </c>
      <c r="S15" s="36">
        <f t="shared" si="7"/>
        <v>2.28</v>
      </c>
      <c r="T15" s="36">
        <f t="shared" si="8"/>
        <v>0.19</v>
      </c>
    </row>
    <row r="16" hidden="1">
      <c r="A16" s="40" t="s">
        <v>44</v>
      </c>
      <c r="B16" s="30" t="s">
        <v>47</v>
      </c>
      <c r="C16" s="30">
        <v>5472.0</v>
      </c>
      <c r="D16" s="7" t="s">
        <v>21</v>
      </c>
      <c r="E16" s="32">
        <v>3.0</v>
      </c>
      <c r="F16" s="33">
        <f>VLOOKUP(D16,'Profil vaccinal'!A$1:E$15,5)</f>
        <v>0.032</v>
      </c>
      <c r="G16" s="34">
        <v>1.0</v>
      </c>
      <c r="H16" s="34">
        <v>2.0</v>
      </c>
      <c r="I16" s="34">
        <v>10.0</v>
      </c>
      <c r="J16" s="32">
        <f t="shared" si="1"/>
        <v>1.111111111</v>
      </c>
      <c r="K16" s="34">
        <v>12.0</v>
      </c>
      <c r="L16" s="34">
        <v>38.1</v>
      </c>
      <c r="M16" s="32">
        <f t="shared" si="2"/>
        <v>175.104</v>
      </c>
      <c r="N16" s="32">
        <f t="shared" si="3"/>
        <v>583.68</v>
      </c>
      <c r="O16" s="32">
        <f t="shared" si="4"/>
        <v>584</v>
      </c>
      <c r="P16" s="32">
        <f t="shared" si="5"/>
        <v>50</v>
      </c>
      <c r="Q16" s="32">
        <f t="shared" si="6"/>
        <v>22.2504</v>
      </c>
      <c r="R16" s="32">
        <v>0.0</v>
      </c>
      <c r="S16" s="36">
        <f t="shared" si="7"/>
        <v>22.2504</v>
      </c>
      <c r="T16" s="36">
        <f t="shared" si="8"/>
        <v>1.8542</v>
      </c>
    </row>
    <row r="17" hidden="1">
      <c r="A17" s="40" t="s">
        <v>44</v>
      </c>
      <c r="B17" s="30" t="s">
        <v>47</v>
      </c>
      <c r="C17" s="30">
        <v>5472.0</v>
      </c>
      <c r="D17" s="7" t="s">
        <v>22</v>
      </c>
      <c r="E17" s="32">
        <v>2.0</v>
      </c>
      <c r="F17" s="33">
        <f>VLOOKUP(D17,'Profil vaccinal'!A$1:E$15,5)</f>
        <v>0.032</v>
      </c>
      <c r="G17" s="34">
        <v>1.0</v>
      </c>
      <c r="H17" s="32">
        <f>VLOOKUP(D17,'Profil vaccinal'!A$1:E$15,4)</f>
        <v>10</v>
      </c>
      <c r="I17" s="37">
        <v>20.0</v>
      </c>
      <c r="J17" s="32">
        <f t="shared" si="1"/>
        <v>1.25</v>
      </c>
      <c r="K17" s="34">
        <v>12.0</v>
      </c>
      <c r="L17" s="34">
        <v>5.5</v>
      </c>
      <c r="M17" s="32">
        <f t="shared" si="2"/>
        <v>175.104</v>
      </c>
      <c r="N17" s="32">
        <f t="shared" si="3"/>
        <v>437.76</v>
      </c>
      <c r="O17" s="32">
        <f t="shared" si="4"/>
        <v>440</v>
      </c>
      <c r="P17" s="32">
        <f t="shared" si="5"/>
        <v>40</v>
      </c>
      <c r="Q17" s="32">
        <f t="shared" si="6"/>
        <v>2.42</v>
      </c>
      <c r="R17" s="32">
        <v>0.0</v>
      </c>
      <c r="S17" s="36">
        <f t="shared" si="7"/>
        <v>2.42</v>
      </c>
      <c r="T17" s="36">
        <f t="shared" si="8"/>
        <v>0.2016666667</v>
      </c>
    </row>
    <row r="18" hidden="1">
      <c r="A18" s="40" t="s">
        <v>44</v>
      </c>
      <c r="B18" s="30" t="s">
        <v>47</v>
      </c>
      <c r="C18" s="30">
        <v>5472.0</v>
      </c>
      <c r="D18" s="38" t="s">
        <v>12</v>
      </c>
      <c r="E18" s="32">
        <v>4.0</v>
      </c>
      <c r="F18" s="33">
        <f>VLOOKUP(D18,'Profil vaccinal'!A$1:E$15,5)</f>
        <v>0.032</v>
      </c>
      <c r="G18" s="34">
        <v>1.0</v>
      </c>
      <c r="H18" s="32">
        <f>VLOOKUP(D18,'Profil vaccinal'!A$1:E$15,4)</f>
        <v>10</v>
      </c>
      <c r="I18" s="39">
        <v>25.0</v>
      </c>
      <c r="J18" s="32">
        <f t="shared" si="1"/>
        <v>1.333333333</v>
      </c>
      <c r="K18" s="34">
        <v>12.0</v>
      </c>
      <c r="L18" s="34">
        <v>7.4</v>
      </c>
      <c r="M18" s="32">
        <f t="shared" si="2"/>
        <v>175.104</v>
      </c>
      <c r="N18" s="32">
        <f t="shared" si="3"/>
        <v>933.888</v>
      </c>
      <c r="O18" s="32">
        <f t="shared" si="4"/>
        <v>940</v>
      </c>
      <c r="P18" s="32">
        <f t="shared" si="5"/>
        <v>80</v>
      </c>
      <c r="Q18" s="32">
        <f t="shared" si="6"/>
        <v>6.956</v>
      </c>
      <c r="R18" s="32">
        <v>0.0</v>
      </c>
      <c r="S18" s="36">
        <f t="shared" si="7"/>
        <v>6.956</v>
      </c>
      <c r="T18" s="36">
        <f t="shared" si="8"/>
        <v>0.5796666667</v>
      </c>
    </row>
    <row r="19" hidden="1">
      <c r="A19" s="40" t="s">
        <v>44</v>
      </c>
      <c r="B19" s="30" t="s">
        <v>47</v>
      </c>
      <c r="C19" s="30">
        <v>5472.0</v>
      </c>
      <c r="D19" s="7" t="s">
        <v>17</v>
      </c>
      <c r="E19" s="32">
        <v>3.0</v>
      </c>
      <c r="F19" s="33">
        <f>VLOOKUP(D19,'Profil vaccinal'!A$1:E$15,5)</f>
        <v>0.032</v>
      </c>
      <c r="G19" s="34">
        <v>1.0</v>
      </c>
      <c r="H19" s="34">
        <v>4.0</v>
      </c>
      <c r="I19" s="39">
        <v>10.0</v>
      </c>
      <c r="J19" s="32">
        <f t="shared" si="1"/>
        <v>1.111111111</v>
      </c>
      <c r="K19" s="34">
        <v>12.0</v>
      </c>
      <c r="L19" s="34">
        <v>7.8</v>
      </c>
      <c r="M19" s="32">
        <f t="shared" si="2"/>
        <v>175.104</v>
      </c>
      <c r="N19" s="32">
        <f t="shared" si="3"/>
        <v>583.68</v>
      </c>
      <c r="O19" s="32">
        <f t="shared" si="4"/>
        <v>584</v>
      </c>
      <c r="P19" s="32">
        <f t="shared" si="5"/>
        <v>52</v>
      </c>
      <c r="Q19" s="32">
        <f t="shared" si="6"/>
        <v>4.5552</v>
      </c>
      <c r="R19" s="32">
        <v>0.0</v>
      </c>
      <c r="S19" s="36">
        <f t="shared" si="7"/>
        <v>4.5552</v>
      </c>
      <c r="T19" s="36">
        <f t="shared" si="8"/>
        <v>0.3796</v>
      </c>
    </row>
    <row r="20" hidden="1">
      <c r="A20" s="40" t="s">
        <v>44</v>
      </c>
      <c r="B20" s="30" t="s">
        <v>47</v>
      </c>
      <c r="C20" s="30">
        <v>5472.0</v>
      </c>
      <c r="D20" s="7" t="s">
        <v>16</v>
      </c>
      <c r="E20" s="32">
        <v>1.0</v>
      </c>
      <c r="F20" s="33">
        <f>VLOOKUP(D20,'Profil vaccinal'!A$1:E$15,5)</f>
        <v>0.032</v>
      </c>
      <c r="G20" s="34">
        <v>1.0</v>
      </c>
      <c r="H20" s="34">
        <v>10.0</v>
      </c>
      <c r="I20" s="34">
        <v>50.0</v>
      </c>
      <c r="J20" s="32">
        <f t="shared" si="1"/>
        <v>2</v>
      </c>
      <c r="K20" s="34">
        <v>12.0</v>
      </c>
      <c r="L20" s="34">
        <v>9.8</v>
      </c>
      <c r="M20" s="32">
        <f t="shared" si="2"/>
        <v>175.104</v>
      </c>
      <c r="N20" s="32">
        <f t="shared" si="3"/>
        <v>350.208</v>
      </c>
      <c r="O20" s="32">
        <f t="shared" si="4"/>
        <v>360</v>
      </c>
      <c r="P20" s="32">
        <f t="shared" si="5"/>
        <v>30</v>
      </c>
      <c r="Q20" s="32">
        <f t="shared" si="6"/>
        <v>3.528</v>
      </c>
      <c r="R20" s="32">
        <f>Q20*25%</f>
        <v>0.882</v>
      </c>
      <c r="S20" s="36">
        <f t="shared" si="7"/>
        <v>4.41</v>
      </c>
      <c r="T20" s="36">
        <f t="shared" si="8"/>
        <v>0.3675</v>
      </c>
    </row>
    <row r="21" hidden="1">
      <c r="A21" s="40" t="s">
        <v>44</v>
      </c>
      <c r="B21" s="30" t="s">
        <v>47</v>
      </c>
      <c r="C21" s="30">
        <v>5472.0</v>
      </c>
      <c r="D21" s="40" t="s">
        <v>23</v>
      </c>
      <c r="E21" s="29">
        <v>1.0</v>
      </c>
      <c r="F21" s="33">
        <f>VLOOKUP(D21,'Profil vaccinal'!A$1:E$15,5)</f>
        <v>0.03335</v>
      </c>
      <c r="G21" s="34">
        <v>1.0</v>
      </c>
      <c r="H21" s="34">
        <v>10.0</v>
      </c>
      <c r="I21" s="37">
        <v>25.0</v>
      </c>
      <c r="J21" s="32">
        <f t="shared" si="1"/>
        <v>1.333333333</v>
      </c>
      <c r="K21" s="34">
        <v>12.0</v>
      </c>
      <c r="L21" s="34">
        <v>5.6</v>
      </c>
      <c r="M21" s="32">
        <f t="shared" si="2"/>
        <v>182.4912</v>
      </c>
      <c r="N21" s="32">
        <f t="shared" si="3"/>
        <v>243.3216</v>
      </c>
      <c r="O21" s="32">
        <f t="shared" si="4"/>
        <v>250</v>
      </c>
      <c r="P21" s="32">
        <f t="shared" si="5"/>
        <v>30</v>
      </c>
      <c r="Q21" s="32">
        <f t="shared" si="6"/>
        <v>1.4</v>
      </c>
      <c r="R21" s="32">
        <v>0.0</v>
      </c>
      <c r="S21" s="36">
        <f t="shared" si="7"/>
        <v>1.4</v>
      </c>
      <c r="T21" s="36">
        <f t="shared" si="8"/>
        <v>0.1166666667</v>
      </c>
    </row>
    <row r="22" hidden="1">
      <c r="A22" s="40" t="s">
        <v>44</v>
      </c>
      <c r="B22" s="30" t="s">
        <v>48</v>
      </c>
      <c r="C22" s="7">
        <v>3740.0</v>
      </c>
      <c r="D22" s="31" t="s">
        <v>46</v>
      </c>
      <c r="E22" s="32">
        <v>1.0</v>
      </c>
      <c r="F22" s="33">
        <f>VLOOKUP(D22,'Profil vaccinal'!A$1:E$15,5)</f>
        <v>0.03335</v>
      </c>
      <c r="G22" s="34">
        <v>1.0</v>
      </c>
      <c r="H22" s="34">
        <v>20.0</v>
      </c>
      <c r="I22" s="35">
        <v>50.0</v>
      </c>
      <c r="J22" s="32">
        <f t="shared" si="1"/>
        <v>2</v>
      </c>
      <c r="K22" s="34">
        <v>12.0</v>
      </c>
      <c r="L22" s="34">
        <v>4.3</v>
      </c>
      <c r="M22" s="32">
        <f t="shared" si="2"/>
        <v>124.729</v>
      </c>
      <c r="N22" s="32">
        <f t="shared" si="3"/>
        <v>249.458</v>
      </c>
      <c r="O22" s="32">
        <f t="shared" si="4"/>
        <v>260</v>
      </c>
      <c r="P22" s="32">
        <f t="shared" si="5"/>
        <v>40</v>
      </c>
      <c r="Q22" s="32">
        <f t="shared" si="6"/>
        <v>1.118</v>
      </c>
      <c r="R22" s="32">
        <v>0.0</v>
      </c>
      <c r="S22" s="36">
        <f t="shared" si="7"/>
        <v>1.118</v>
      </c>
      <c r="T22" s="36">
        <f t="shared" si="8"/>
        <v>0.09316666667</v>
      </c>
    </row>
    <row r="23" hidden="1">
      <c r="A23" s="40" t="s">
        <v>44</v>
      </c>
      <c r="B23" s="30" t="s">
        <v>48</v>
      </c>
      <c r="C23" s="7">
        <v>3740.0</v>
      </c>
      <c r="D23" s="41" t="s">
        <v>19</v>
      </c>
      <c r="E23" s="32">
        <v>3.0</v>
      </c>
      <c r="F23" s="33">
        <f>VLOOKUP(D23,'Profil vaccinal'!A$1:E$15,5)</f>
        <v>0.032</v>
      </c>
      <c r="G23" s="34">
        <v>1.0</v>
      </c>
      <c r="H23" s="34">
        <v>10.0</v>
      </c>
      <c r="I23" s="37">
        <v>10.0</v>
      </c>
      <c r="J23" s="32">
        <f t="shared" si="1"/>
        <v>1.111111111</v>
      </c>
      <c r="K23" s="34">
        <v>12.0</v>
      </c>
      <c r="L23" s="34">
        <v>11.9</v>
      </c>
      <c r="M23" s="32">
        <f t="shared" si="2"/>
        <v>119.68</v>
      </c>
      <c r="N23" s="32">
        <f t="shared" si="3"/>
        <v>398.9333333</v>
      </c>
      <c r="O23" s="32">
        <f t="shared" si="4"/>
        <v>400</v>
      </c>
      <c r="P23" s="32">
        <f t="shared" si="5"/>
        <v>40</v>
      </c>
      <c r="Q23" s="32">
        <f t="shared" si="6"/>
        <v>4.76</v>
      </c>
      <c r="R23" s="32">
        <v>0.0</v>
      </c>
      <c r="S23" s="36">
        <f t="shared" si="7"/>
        <v>4.76</v>
      </c>
      <c r="T23" s="36">
        <f t="shared" si="8"/>
        <v>0.3966666667</v>
      </c>
    </row>
    <row r="24" hidden="1">
      <c r="A24" s="40" t="s">
        <v>44</v>
      </c>
      <c r="B24" s="42" t="s">
        <v>48</v>
      </c>
      <c r="C24" s="41">
        <v>3740.0</v>
      </c>
      <c r="D24" s="41" t="s">
        <v>13</v>
      </c>
      <c r="E24" s="32">
        <v>2.0</v>
      </c>
      <c r="F24" s="33">
        <f>VLOOKUP(D24,'Profil vaccinal'!A$1:E$15,5)</f>
        <v>0.032</v>
      </c>
      <c r="G24" s="34">
        <v>1.0</v>
      </c>
      <c r="H24" s="34">
        <v>5.0</v>
      </c>
      <c r="I24" s="37">
        <v>15.0</v>
      </c>
      <c r="J24" s="32">
        <f t="shared" si="1"/>
        <v>1.176470588</v>
      </c>
      <c r="K24" s="34">
        <v>12.0</v>
      </c>
      <c r="L24" s="34">
        <v>10.0</v>
      </c>
      <c r="M24" s="32">
        <f t="shared" si="2"/>
        <v>119.68</v>
      </c>
      <c r="N24" s="32">
        <f t="shared" si="3"/>
        <v>281.6</v>
      </c>
      <c r="O24" s="32">
        <f t="shared" si="4"/>
        <v>285</v>
      </c>
      <c r="P24" s="32">
        <f t="shared" si="5"/>
        <v>25</v>
      </c>
      <c r="Q24" s="32">
        <f t="shared" si="6"/>
        <v>2.85</v>
      </c>
      <c r="R24" s="32">
        <v>0.0</v>
      </c>
      <c r="S24" s="36">
        <f t="shared" si="7"/>
        <v>2.85</v>
      </c>
      <c r="T24" s="36">
        <f t="shared" si="8"/>
        <v>0.2375</v>
      </c>
    </row>
    <row r="25" hidden="1">
      <c r="A25" s="40" t="s">
        <v>44</v>
      </c>
      <c r="B25" s="42" t="s">
        <v>48</v>
      </c>
      <c r="C25" s="41">
        <v>3740.0</v>
      </c>
      <c r="D25" s="41" t="s">
        <v>15</v>
      </c>
      <c r="E25" s="32">
        <v>1.0</v>
      </c>
      <c r="F25" s="33">
        <f>VLOOKUP(D25,'Profil vaccinal'!A$1:E$15,5)</f>
        <v>0.032</v>
      </c>
      <c r="G25" s="34">
        <v>1.0</v>
      </c>
      <c r="H25" s="34">
        <v>10.0</v>
      </c>
      <c r="I25" s="37">
        <v>25.0</v>
      </c>
      <c r="J25" s="32">
        <f t="shared" si="1"/>
        <v>1.333333333</v>
      </c>
      <c r="K25" s="34">
        <v>12.0</v>
      </c>
      <c r="L25" s="34">
        <v>9.5</v>
      </c>
      <c r="M25" s="32">
        <f t="shared" si="2"/>
        <v>119.68</v>
      </c>
      <c r="N25" s="32">
        <f t="shared" si="3"/>
        <v>159.5733333</v>
      </c>
      <c r="O25" s="32">
        <f t="shared" si="4"/>
        <v>160</v>
      </c>
      <c r="P25" s="32">
        <f t="shared" si="5"/>
        <v>20</v>
      </c>
      <c r="Q25" s="32">
        <f t="shared" si="6"/>
        <v>1.52</v>
      </c>
      <c r="R25" s="32">
        <v>0.0</v>
      </c>
      <c r="S25" s="36">
        <f t="shared" si="7"/>
        <v>1.52</v>
      </c>
      <c r="T25" s="36">
        <f t="shared" si="8"/>
        <v>0.1266666667</v>
      </c>
    </row>
    <row r="26" hidden="1">
      <c r="A26" s="40" t="s">
        <v>44</v>
      </c>
      <c r="B26" s="42" t="s">
        <v>48</v>
      </c>
      <c r="C26" s="41">
        <v>3740.0</v>
      </c>
      <c r="D26" s="41" t="s">
        <v>21</v>
      </c>
      <c r="E26" s="32">
        <v>3.0</v>
      </c>
      <c r="F26" s="33">
        <f>VLOOKUP(D26,'Profil vaccinal'!A$1:E$15,5)</f>
        <v>0.032</v>
      </c>
      <c r="G26" s="34">
        <v>1.0</v>
      </c>
      <c r="H26" s="34">
        <v>2.0</v>
      </c>
      <c r="I26" s="34">
        <v>10.0</v>
      </c>
      <c r="J26" s="32">
        <f t="shared" si="1"/>
        <v>1.111111111</v>
      </c>
      <c r="K26" s="34">
        <v>12.0</v>
      </c>
      <c r="L26" s="34">
        <v>38.1</v>
      </c>
      <c r="M26" s="32">
        <f t="shared" si="2"/>
        <v>119.68</v>
      </c>
      <c r="N26" s="32">
        <f t="shared" si="3"/>
        <v>398.9333333</v>
      </c>
      <c r="O26" s="32">
        <f t="shared" si="4"/>
        <v>400</v>
      </c>
      <c r="P26" s="32">
        <f t="shared" si="5"/>
        <v>34</v>
      </c>
      <c r="Q26" s="32">
        <f t="shared" si="6"/>
        <v>15.24</v>
      </c>
      <c r="R26" s="32">
        <v>0.0</v>
      </c>
      <c r="S26" s="36">
        <f t="shared" si="7"/>
        <v>15.24</v>
      </c>
      <c r="T26" s="36">
        <f t="shared" si="8"/>
        <v>1.27</v>
      </c>
    </row>
    <row r="27" hidden="1">
      <c r="A27" s="40" t="s">
        <v>44</v>
      </c>
      <c r="B27" s="42" t="s">
        <v>48</v>
      </c>
      <c r="C27" s="41">
        <v>3740.0</v>
      </c>
      <c r="D27" s="41" t="s">
        <v>22</v>
      </c>
      <c r="E27" s="32">
        <v>2.0</v>
      </c>
      <c r="F27" s="33">
        <f>VLOOKUP(D27,'Profil vaccinal'!A$1:E$15,5)</f>
        <v>0.032</v>
      </c>
      <c r="G27" s="34">
        <v>1.0</v>
      </c>
      <c r="H27" s="32">
        <f>VLOOKUP(D27,'Profil vaccinal'!A$1:E$15,4)</f>
        <v>10</v>
      </c>
      <c r="I27" s="37">
        <v>20.0</v>
      </c>
      <c r="J27" s="32">
        <f t="shared" si="1"/>
        <v>1.25</v>
      </c>
      <c r="K27" s="34">
        <v>12.0</v>
      </c>
      <c r="L27" s="34">
        <v>5.5</v>
      </c>
      <c r="M27" s="32">
        <f t="shared" si="2"/>
        <v>119.68</v>
      </c>
      <c r="N27" s="32">
        <f t="shared" si="3"/>
        <v>299.2</v>
      </c>
      <c r="O27" s="32">
        <f t="shared" si="4"/>
        <v>300</v>
      </c>
      <c r="P27" s="32">
        <f t="shared" si="5"/>
        <v>30</v>
      </c>
      <c r="Q27" s="32">
        <f t="shared" si="6"/>
        <v>1.65</v>
      </c>
      <c r="R27" s="32">
        <v>0.0</v>
      </c>
      <c r="S27" s="36">
        <f t="shared" si="7"/>
        <v>1.65</v>
      </c>
      <c r="T27" s="36">
        <f t="shared" si="8"/>
        <v>0.1375</v>
      </c>
    </row>
    <row r="28" hidden="1">
      <c r="A28" s="40" t="s">
        <v>44</v>
      </c>
      <c r="B28" s="30" t="s">
        <v>48</v>
      </c>
      <c r="C28" s="7">
        <v>3740.0</v>
      </c>
      <c r="D28" s="38" t="s">
        <v>12</v>
      </c>
      <c r="E28" s="32">
        <v>4.0</v>
      </c>
      <c r="F28" s="33">
        <f>VLOOKUP(D28,'Profil vaccinal'!A$1:E$15,5)</f>
        <v>0.032</v>
      </c>
      <c r="G28" s="34">
        <v>1.0</v>
      </c>
      <c r="H28" s="32">
        <f>VLOOKUP(D28,'Profil vaccinal'!A$1:E$15,4)</f>
        <v>10</v>
      </c>
      <c r="I28" s="39">
        <v>25.0</v>
      </c>
      <c r="J28" s="32">
        <f t="shared" si="1"/>
        <v>1.333333333</v>
      </c>
      <c r="K28" s="34">
        <v>12.0</v>
      </c>
      <c r="L28" s="34">
        <v>7.4</v>
      </c>
      <c r="M28" s="32">
        <f t="shared" si="2"/>
        <v>119.68</v>
      </c>
      <c r="N28" s="32">
        <f t="shared" si="3"/>
        <v>638.2933333</v>
      </c>
      <c r="O28" s="32">
        <f t="shared" si="4"/>
        <v>640</v>
      </c>
      <c r="P28" s="32">
        <f t="shared" si="5"/>
        <v>60</v>
      </c>
      <c r="Q28" s="32">
        <f t="shared" si="6"/>
        <v>4.736</v>
      </c>
      <c r="R28" s="32">
        <v>0.0</v>
      </c>
      <c r="S28" s="36">
        <f t="shared" si="7"/>
        <v>4.736</v>
      </c>
      <c r="T28" s="36">
        <f t="shared" si="8"/>
        <v>0.3946666667</v>
      </c>
    </row>
    <row r="29" hidden="1">
      <c r="A29" s="40" t="s">
        <v>44</v>
      </c>
      <c r="B29" s="30" t="s">
        <v>48</v>
      </c>
      <c r="C29" s="7">
        <v>3740.0</v>
      </c>
      <c r="D29" s="7" t="s">
        <v>17</v>
      </c>
      <c r="E29" s="32">
        <v>3.0</v>
      </c>
      <c r="F29" s="33">
        <f>VLOOKUP(D29,'Profil vaccinal'!A$1:E$15,5)</f>
        <v>0.032</v>
      </c>
      <c r="G29" s="34">
        <v>1.0</v>
      </c>
      <c r="H29" s="34">
        <v>4.0</v>
      </c>
      <c r="I29" s="39">
        <v>10.0</v>
      </c>
      <c r="J29" s="32">
        <f t="shared" si="1"/>
        <v>1.111111111</v>
      </c>
      <c r="K29" s="34">
        <v>12.0</v>
      </c>
      <c r="L29" s="34">
        <v>7.8</v>
      </c>
      <c r="M29" s="32">
        <f t="shared" si="2"/>
        <v>119.68</v>
      </c>
      <c r="N29" s="32">
        <f t="shared" si="3"/>
        <v>398.9333333</v>
      </c>
      <c r="O29" s="32">
        <f t="shared" si="4"/>
        <v>400</v>
      </c>
      <c r="P29" s="32">
        <f t="shared" si="5"/>
        <v>36</v>
      </c>
      <c r="Q29" s="32">
        <f t="shared" si="6"/>
        <v>3.12</v>
      </c>
      <c r="R29" s="32">
        <v>0.0</v>
      </c>
      <c r="S29" s="36">
        <f t="shared" si="7"/>
        <v>3.12</v>
      </c>
      <c r="T29" s="36">
        <f t="shared" si="8"/>
        <v>0.26</v>
      </c>
    </row>
    <row r="30" hidden="1">
      <c r="A30" s="40" t="s">
        <v>44</v>
      </c>
      <c r="B30" s="30" t="s">
        <v>48</v>
      </c>
      <c r="C30" s="7">
        <v>3740.0</v>
      </c>
      <c r="D30" s="7" t="s">
        <v>16</v>
      </c>
      <c r="E30" s="32">
        <v>1.0</v>
      </c>
      <c r="F30" s="33">
        <f>VLOOKUP(D30,'Profil vaccinal'!A$1:E$15,5)</f>
        <v>0.032</v>
      </c>
      <c r="G30" s="34">
        <v>1.0</v>
      </c>
      <c r="H30" s="34">
        <v>10.0</v>
      </c>
      <c r="I30" s="34">
        <v>50.0</v>
      </c>
      <c r="J30" s="32">
        <f t="shared" si="1"/>
        <v>2</v>
      </c>
      <c r="K30" s="34">
        <v>12.0</v>
      </c>
      <c r="L30" s="34">
        <v>9.8</v>
      </c>
      <c r="M30" s="32">
        <f t="shared" si="2"/>
        <v>119.68</v>
      </c>
      <c r="N30" s="32">
        <f t="shared" si="3"/>
        <v>239.36</v>
      </c>
      <c r="O30" s="32">
        <f t="shared" si="4"/>
        <v>240</v>
      </c>
      <c r="P30" s="32">
        <f t="shared" si="5"/>
        <v>20</v>
      </c>
      <c r="Q30" s="32">
        <f t="shared" si="6"/>
        <v>2.352</v>
      </c>
      <c r="R30" s="32">
        <f>Q30*25%</f>
        <v>0.588</v>
      </c>
      <c r="S30" s="36">
        <f t="shared" si="7"/>
        <v>2.94</v>
      </c>
      <c r="T30" s="36">
        <f t="shared" si="8"/>
        <v>0.245</v>
      </c>
    </row>
    <row r="31" hidden="1">
      <c r="A31" s="40" t="s">
        <v>44</v>
      </c>
      <c r="B31" s="30" t="s">
        <v>48</v>
      </c>
      <c r="C31" s="7">
        <v>3740.0</v>
      </c>
      <c r="D31" s="40" t="s">
        <v>23</v>
      </c>
      <c r="E31" s="29">
        <v>1.0</v>
      </c>
      <c r="F31" s="33">
        <f>VLOOKUP(D31,'Profil vaccinal'!A$1:E$15,5)</f>
        <v>0.03335</v>
      </c>
      <c r="G31" s="34">
        <v>1.0</v>
      </c>
      <c r="H31" s="34">
        <v>10.0</v>
      </c>
      <c r="I31" s="37">
        <v>25.0</v>
      </c>
      <c r="J31" s="32">
        <f t="shared" si="1"/>
        <v>1.333333333</v>
      </c>
      <c r="K31" s="34">
        <v>12.0</v>
      </c>
      <c r="L31" s="34">
        <v>5.6</v>
      </c>
      <c r="M31" s="32">
        <f t="shared" si="2"/>
        <v>124.729</v>
      </c>
      <c r="N31" s="32">
        <f t="shared" si="3"/>
        <v>166.3053333</v>
      </c>
      <c r="O31" s="32">
        <f t="shared" si="4"/>
        <v>170</v>
      </c>
      <c r="P31" s="32">
        <f t="shared" si="5"/>
        <v>20</v>
      </c>
      <c r="Q31" s="32">
        <f t="shared" si="6"/>
        <v>0.952</v>
      </c>
      <c r="R31" s="32">
        <v>0.0</v>
      </c>
      <c r="S31" s="36">
        <f t="shared" si="7"/>
        <v>0.952</v>
      </c>
      <c r="T31" s="36">
        <f t="shared" si="8"/>
        <v>0.07933333333</v>
      </c>
    </row>
    <row r="32" hidden="1">
      <c r="A32" s="40" t="s">
        <v>44</v>
      </c>
      <c r="B32" s="30" t="s">
        <v>49</v>
      </c>
      <c r="C32" s="7">
        <v>7422.0</v>
      </c>
      <c r="D32" s="31" t="s">
        <v>46</v>
      </c>
      <c r="E32" s="32">
        <v>1.0</v>
      </c>
      <c r="F32" s="33">
        <f>VLOOKUP(D32,'Profil vaccinal'!A$1:E$15,5)</f>
        <v>0.03335</v>
      </c>
      <c r="G32" s="34">
        <v>1.0</v>
      </c>
      <c r="H32" s="34">
        <v>20.0</v>
      </c>
      <c r="I32" s="35">
        <v>50.0</v>
      </c>
      <c r="J32" s="32">
        <f t="shared" si="1"/>
        <v>2</v>
      </c>
      <c r="K32" s="34">
        <v>12.0</v>
      </c>
      <c r="L32" s="34">
        <v>4.3</v>
      </c>
      <c r="M32" s="32">
        <f t="shared" si="2"/>
        <v>247.5237</v>
      </c>
      <c r="N32" s="32">
        <f t="shared" si="3"/>
        <v>495.0474</v>
      </c>
      <c r="O32" s="32">
        <f t="shared" si="4"/>
        <v>500</v>
      </c>
      <c r="P32" s="32">
        <f t="shared" si="5"/>
        <v>60</v>
      </c>
      <c r="Q32" s="32">
        <f t="shared" si="6"/>
        <v>2.15</v>
      </c>
      <c r="R32" s="32">
        <v>0.0</v>
      </c>
      <c r="S32" s="36">
        <f t="shared" si="7"/>
        <v>2.15</v>
      </c>
      <c r="T32" s="36">
        <f t="shared" si="8"/>
        <v>0.1791666667</v>
      </c>
    </row>
    <row r="33" hidden="1">
      <c r="A33" s="40" t="s">
        <v>44</v>
      </c>
      <c r="B33" s="30" t="s">
        <v>49</v>
      </c>
      <c r="C33" s="7">
        <v>7422.0</v>
      </c>
      <c r="D33" s="7" t="s">
        <v>19</v>
      </c>
      <c r="E33" s="32">
        <v>3.0</v>
      </c>
      <c r="F33" s="33">
        <f>VLOOKUP(D33,'Profil vaccinal'!A$1:E$15,5)</f>
        <v>0.032</v>
      </c>
      <c r="G33" s="34">
        <v>1.0</v>
      </c>
      <c r="H33" s="34">
        <v>10.0</v>
      </c>
      <c r="I33" s="37">
        <v>10.0</v>
      </c>
      <c r="J33" s="32">
        <f t="shared" si="1"/>
        <v>1.111111111</v>
      </c>
      <c r="K33" s="34">
        <v>12.0</v>
      </c>
      <c r="L33" s="34">
        <v>11.9</v>
      </c>
      <c r="M33" s="32">
        <f t="shared" si="2"/>
        <v>237.504</v>
      </c>
      <c r="N33" s="32">
        <f t="shared" si="3"/>
        <v>791.68</v>
      </c>
      <c r="O33" s="32">
        <f t="shared" si="4"/>
        <v>800</v>
      </c>
      <c r="P33" s="32">
        <f t="shared" si="5"/>
        <v>70</v>
      </c>
      <c r="Q33" s="32">
        <f t="shared" si="6"/>
        <v>9.52</v>
      </c>
      <c r="R33" s="32">
        <v>0.0</v>
      </c>
      <c r="S33" s="36">
        <f t="shared" si="7"/>
        <v>9.52</v>
      </c>
      <c r="T33" s="36">
        <f t="shared" si="8"/>
        <v>0.7933333333</v>
      </c>
    </row>
    <row r="34" hidden="1">
      <c r="A34" s="40" t="s">
        <v>44</v>
      </c>
      <c r="B34" s="30" t="s">
        <v>49</v>
      </c>
      <c r="C34" s="7">
        <v>7422.0</v>
      </c>
      <c r="D34" s="7" t="s">
        <v>13</v>
      </c>
      <c r="E34" s="32">
        <v>2.0</v>
      </c>
      <c r="F34" s="33">
        <f>VLOOKUP(D34,'Profil vaccinal'!A$1:E$15,5)</f>
        <v>0.032</v>
      </c>
      <c r="G34" s="34">
        <v>1.0</v>
      </c>
      <c r="H34" s="34">
        <v>5.0</v>
      </c>
      <c r="I34" s="37">
        <v>15.0</v>
      </c>
      <c r="J34" s="32">
        <f t="shared" si="1"/>
        <v>1.176470588</v>
      </c>
      <c r="K34" s="34">
        <v>12.0</v>
      </c>
      <c r="L34" s="34">
        <v>10.0</v>
      </c>
      <c r="M34" s="32">
        <f t="shared" si="2"/>
        <v>237.504</v>
      </c>
      <c r="N34" s="32">
        <f t="shared" si="3"/>
        <v>558.8329412</v>
      </c>
      <c r="O34" s="32">
        <f t="shared" si="4"/>
        <v>560</v>
      </c>
      <c r="P34" s="32">
        <f t="shared" si="5"/>
        <v>50</v>
      </c>
      <c r="Q34" s="32">
        <f t="shared" si="6"/>
        <v>5.6</v>
      </c>
      <c r="R34" s="32">
        <v>0.0</v>
      </c>
      <c r="S34" s="36">
        <f t="shared" si="7"/>
        <v>5.6</v>
      </c>
      <c r="T34" s="36">
        <f t="shared" si="8"/>
        <v>0.4666666667</v>
      </c>
    </row>
    <row r="35" hidden="1">
      <c r="A35" s="40" t="s">
        <v>44</v>
      </c>
      <c r="B35" s="30" t="s">
        <v>49</v>
      </c>
      <c r="C35" s="7">
        <v>7422.0</v>
      </c>
      <c r="D35" s="7" t="s">
        <v>15</v>
      </c>
      <c r="E35" s="32">
        <v>1.0</v>
      </c>
      <c r="F35" s="33">
        <f>VLOOKUP(D35,'Profil vaccinal'!A$1:E$15,5)</f>
        <v>0.032</v>
      </c>
      <c r="G35" s="34">
        <v>1.0</v>
      </c>
      <c r="H35" s="34">
        <v>10.0</v>
      </c>
      <c r="I35" s="37">
        <v>25.0</v>
      </c>
      <c r="J35" s="32">
        <f t="shared" si="1"/>
        <v>1.333333333</v>
      </c>
      <c r="K35" s="34">
        <v>12.0</v>
      </c>
      <c r="L35" s="34">
        <v>9.5</v>
      </c>
      <c r="M35" s="32">
        <f t="shared" si="2"/>
        <v>237.504</v>
      </c>
      <c r="N35" s="32">
        <f t="shared" si="3"/>
        <v>316.672</v>
      </c>
      <c r="O35" s="32">
        <f t="shared" si="4"/>
        <v>320</v>
      </c>
      <c r="P35" s="32">
        <f t="shared" si="5"/>
        <v>30</v>
      </c>
      <c r="Q35" s="32">
        <f t="shared" si="6"/>
        <v>3.04</v>
      </c>
      <c r="R35" s="32">
        <v>0.0</v>
      </c>
      <c r="S35" s="36">
        <f t="shared" si="7"/>
        <v>3.04</v>
      </c>
      <c r="T35" s="36">
        <f t="shared" si="8"/>
        <v>0.2533333333</v>
      </c>
    </row>
    <row r="36" hidden="1">
      <c r="A36" s="40" t="s">
        <v>44</v>
      </c>
      <c r="B36" s="30" t="s">
        <v>49</v>
      </c>
      <c r="C36" s="7">
        <v>7422.0</v>
      </c>
      <c r="D36" s="7" t="s">
        <v>21</v>
      </c>
      <c r="E36" s="32">
        <v>3.0</v>
      </c>
      <c r="F36" s="33">
        <f>VLOOKUP(D36,'Profil vaccinal'!A$1:E$15,5)</f>
        <v>0.032</v>
      </c>
      <c r="G36" s="34">
        <v>1.0</v>
      </c>
      <c r="H36" s="34">
        <v>2.0</v>
      </c>
      <c r="I36" s="34">
        <v>10.0</v>
      </c>
      <c r="J36" s="32">
        <f t="shared" si="1"/>
        <v>1.111111111</v>
      </c>
      <c r="K36" s="34">
        <v>12.0</v>
      </c>
      <c r="L36" s="34">
        <v>38.1</v>
      </c>
      <c r="M36" s="32">
        <f t="shared" si="2"/>
        <v>237.504</v>
      </c>
      <c r="N36" s="32">
        <f t="shared" si="3"/>
        <v>791.68</v>
      </c>
      <c r="O36" s="32">
        <f t="shared" si="4"/>
        <v>792</v>
      </c>
      <c r="P36" s="32">
        <f t="shared" si="5"/>
        <v>66</v>
      </c>
      <c r="Q36" s="32">
        <f t="shared" si="6"/>
        <v>30.1752</v>
      </c>
      <c r="R36" s="32">
        <v>0.0</v>
      </c>
      <c r="S36" s="36">
        <f t="shared" si="7"/>
        <v>30.1752</v>
      </c>
      <c r="T36" s="36">
        <f t="shared" si="8"/>
        <v>2.5146</v>
      </c>
    </row>
    <row r="37" hidden="1">
      <c r="A37" s="40" t="s">
        <v>44</v>
      </c>
      <c r="B37" s="30" t="s">
        <v>49</v>
      </c>
      <c r="C37" s="7">
        <v>7422.0</v>
      </c>
      <c r="D37" s="7" t="s">
        <v>22</v>
      </c>
      <c r="E37" s="32">
        <v>2.0</v>
      </c>
      <c r="F37" s="33">
        <f>VLOOKUP(D37,'Profil vaccinal'!A$1:E$15,5)</f>
        <v>0.032</v>
      </c>
      <c r="G37" s="34">
        <v>1.0</v>
      </c>
      <c r="H37" s="32">
        <f>VLOOKUP(D37,'Profil vaccinal'!A$1:E$15,4)</f>
        <v>10</v>
      </c>
      <c r="I37" s="37">
        <v>20.0</v>
      </c>
      <c r="J37" s="32">
        <f t="shared" si="1"/>
        <v>1.25</v>
      </c>
      <c r="K37" s="34">
        <v>12.0</v>
      </c>
      <c r="L37" s="34">
        <v>5.5</v>
      </c>
      <c r="M37" s="32">
        <f t="shared" si="2"/>
        <v>237.504</v>
      </c>
      <c r="N37" s="32">
        <f t="shared" si="3"/>
        <v>593.76</v>
      </c>
      <c r="O37" s="32">
        <f t="shared" si="4"/>
        <v>600</v>
      </c>
      <c r="P37" s="32">
        <f t="shared" si="5"/>
        <v>50</v>
      </c>
      <c r="Q37" s="32">
        <f t="shared" si="6"/>
        <v>3.3</v>
      </c>
      <c r="R37" s="32">
        <v>0.0</v>
      </c>
      <c r="S37" s="36">
        <f t="shared" si="7"/>
        <v>3.3</v>
      </c>
      <c r="T37" s="36">
        <f t="shared" si="8"/>
        <v>0.275</v>
      </c>
    </row>
    <row r="38" hidden="1">
      <c r="A38" s="40" t="s">
        <v>44</v>
      </c>
      <c r="B38" s="30" t="s">
        <v>49</v>
      </c>
      <c r="C38" s="7">
        <v>7422.0</v>
      </c>
      <c r="D38" s="38" t="s">
        <v>12</v>
      </c>
      <c r="E38" s="32">
        <v>4.0</v>
      </c>
      <c r="F38" s="33">
        <f>VLOOKUP(D38,'Profil vaccinal'!A$1:E$15,5)</f>
        <v>0.032</v>
      </c>
      <c r="G38" s="34">
        <v>1.0</v>
      </c>
      <c r="H38" s="32">
        <f>VLOOKUP(D38,'Profil vaccinal'!A$1:E$15,4)</f>
        <v>10</v>
      </c>
      <c r="I38" s="39">
        <v>25.0</v>
      </c>
      <c r="J38" s="32">
        <f t="shared" si="1"/>
        <v>1.333333333</v>
      </c>
      <c r="K38" s="34">
        <v>12.0</v>
      </c>
      <c r="L38" s="34">
        <v>7.4</v>
      </c>
      <c r="M38" s="32">
        <f t="shared" si="2"/>
        <v>237.504</v>
      </c>
      <c r="N38" s="32">
        <f t="shared" si="3"/>
        <v>1266.688</v>
      </c>
      <c r="O38" s="32">
        <f t="shared" si="4"/>
        <v>1270</v>
      </c>
      <c r="P38" s="32">
        <f t="shared" si="5"/>
        <v>110</v>
      </c>
      <c r="Q38" s="32">
        <f t="shared" si="6"/>
        <v>9.398</v>
      </c>
      <c r="R38" s="32">
        <v>0.0</v>
      </c>
      <c r="S38" s="36">
        <f t="shared" si="7"/>
        <v>9.398</v>
      </c>
      <c r="T38" s="36">
        <f t="shared" si="8"/>
        <v>0.7831666667</v>
      </c>
    </row>
    <row r="39" hidden="1">
      <c r="A39" s="40" t="s">
        <v>44</v>
      </c>
      <c r="B39" s="30" t="s">
        <v>49</v>
      </c>
      <c r="C39" s="7">
        <v>7422.0</v>
      </c>
      <c r="D39" s="7" t="s">
        <v>17</v>
      </c>
      <c r="E39" s="32">
        <v>3.0</v>
      </c>
      <c r="F39" s="33">
        <f>VLOOKUP(D39,'Profil vaccinal'!A$1:E$15,5)</f>
        <v>0.032</v>
      </c>
      <c r="G39" s="34">
        <v>1.0</v>
      </c>
      <c r="H39" s="34">
        <v>4.0</v>
      </c>
      <c r="I39" s="39">
        <v>10.0</v>
      </c>
      <c r="J39" s="32">
        <f t="shared" si="1"/>
        <v>1.111111111</v>
      </c>
      <c r="K39" s="34">
        <v>12.0</v>
      </c>
      <c r="L39" s="34">
        <v>7.8</v>
      </c>
      <c r="M39" s="32">
        <f t="shared" si="2"/>
        <v>237.504</v>
      </c>
      <c r="N39" s="32">
        <f t="shared" si="3"/>
        <v>791.68</v>
      </c>
      <c r="O39" s="32">
        <f t="shared" si="4"/>
        <v>792</v>
      </c>
      <c r="P39" s="32">
        <f t="shared" si="5"/>
        <v>68</v>
      </c>
      <c r="Q39" s="32">
        <f t="shared" si="6"/>
        <v>6.1776</v>
      </c>
      <c r="R39" s="32">
        <v>0.0</v>
      </c>
      <c r="S39" s="36">
        <f t="shared" si="7"/>
        <v>6.1776</v>
      </c>
      <c r="T39" s="36">
        <f t="shared" si="8"/>
        <v>0.5148</v>
      </c>
    </row>
    <row r="40" hidden="1">
      <c r="A40" s="40" t="s">
        <v>44</v>
      </c>
      <c r="B40" s="30" t="s">
        <v>49</v>
      </c>
      <c r="C40" s="7">
        <v>7422.0</v>
      </c>
      <c r="D40" s="7" t="s">
        <v>16</v>
      </c>
      <c r="E40" s="32">
        <v>1.0</v>
      </c>
      <c r="F40" s="33">
        <f>VLOOKUP(D40,'Profil vaccinal'!A$1:E$15,5)</f>
        <v>0.032</v>
      </c>
      <c r="G40" s="34">
        <v>1.0</v>
      </c>
      <c r="H40" s="34">
        <v>10.0</v>
      </c>
      <c r="I40" s="34">
        <v>50.0</v>
      </c>
      <c r="J40" s="32">
        <f t="shared" si="1"/>
        <v>2</v>
      </c>
      <c r="K40" s="34">
        <v>12.0</v>
      </c>
      <c r="L40" s="34">
        <v>9.8</v>
      </c>
      <c r="M40" s="32">
        <f t="shared" si="2"/>
        <v>237.504</v>
      </c>
      <c r="N40" s="32">
        <f t="shared" si="3"/>
        <v>475.008</v>
      </c>
      <c r="O40" s="32">
        <f t="shared" si="4"/>
        <v>480</v>
      </c>
      <c r="P40" s="32">
        <f t="shared" si="5"/>
        <v>40</v>
      </c>
      <c r="Q40" s="32">
        <f t="shared" si="6"/>
        <v>4.704</v>
      </c>
      <c r="R40" s="32">
        <f>Q40*25%</f>
        <v>1.176</v>
      </c>
      <c r="S40" s="36">
        <f t="shared" si="7"/>
        <v>5.88</v>
      </c>
      <c r="T40" s="36">
        <f t="shared" si="8"/>
        <v>0.49</v>
      </c>
    </row>
    <row r="41" hidden="1">
      <c r="A41" s="40" t="s">
        <v>44</v>
      </c>
      <c r="B41" s="30" t="s">
        <v>49</v>
      </c>
      <c r="C41" s="7">
        <v>7422.0</v>
      </c>
      <c r="D41" s="40" t="s">
        <v>23</v>
      </c>
      <c r="E41" s="29">
        <v>1.0</v>
      </c>
      <c r="F41" s="33">
        <f>VLOOKUP(D41,'Profil vaccinal'!A$1:E$15,5)</f>
        <v>0.03335</v>
      </c>
      <c r="G41" s="34">
        <v>1.0</v>
      </c>
      <c r="H41" s="34">
        <v>10.0</v>
      </c>
      <c r="I41" s="37">
        <v>25.0</v>
      </c>
      <c r="J41" s="32">
        <f t="shared" si="1"/>
        <v>1.333333333</v>
      </c>
      <c r="K41" s="34">
        <v>12.0</v>
      </c>
      <c r="L41" s="34">
        <v>5.6</v>
      </c>
      <c r="M41" s="32">
        <f t="shared" si="2"/>
        <v>247.5237</v>
      </c>
      <c r="N41" s="32">
        <f t="shared" si="3"/>
        <v>330.0316</v>
      </c>
      <c r="O41" s="32">
        <f t="shared" si="4"/>
        <v>340</v>
      </c>
      <c r="P41" s="32">
        <f t="shared" si="5"/>
        <v>30</v>
      </c>
      <c r="Q41" s="32">
        <f t="shared" si="6"/>
        <v>1.904</v>
      </c>
      <c r="R41" s="32">
        <v>0.0</v>
      </c>
      <c r="S41" s="36">
        <f t="shared" si="7"/>
        <v>1.904</v>
      </c>
      <c r="T41" s="36">
        <f t="shared" si="8"/>
        <v>0.1586666667</v>
      </c>
    </row>
    <row r="42" hidden="1">
      <c r="A42" s="40" t="s">
        <v>44</v>
      </c>
      <c r="B42" s="30" t="s">
        <v>50</v>
      </c>
      <c r="C42" s="7">
        <v>5275.0</v>
      </c>
      <c r="D42" s="31" t="s">
        <v>46</v>
      </c>
      <c r="E42" s="32">
        <v>1.0</v>
      </c>
      <c r="F42" s="33">
        <f>VLOOKUP(D42,'Profil vaccinal'!A$1:E$15,5)</f>
        <v>0.03335</v>
      </c>
      <c r="G42" s="34">
        <v>1.0</v>
      </c>
      <c r="H42" s="34">
        <v>20.0</v>
      </c>
      <c r="I42" s="35">
        <v>50.0</v>
      </c>
      <c r="J42" s="32">
        <f t="shared" si="1"/>
        <v>2</v>
      </c>
      <c r="K42" s="34">
        <v>12.0</v>
      </c>
      <c r="L42" s="34">
        <v>4.3</v>
      </c>
      <c r="M42" s="32">
        <f t="shared" si="2"/>
        <v>175.92125</v>
      </c>
      <c r="N42" s="32">
        <f t="shared" si="3"/>
        <v>351.8425</v>
      </c>
      <c r="O42" s="32">
        <f t="shared" si="4"/>
        <v>360</v>
      </c>
      <c r="P42" s="32">
        <f t="shared" si="5"/>
        <v>40</v>
      </c>
      <c r="Q42" s="32">
        <f t="shared" si="6"/>
        <v>1.548</v>
      </c>
      <c r="R42" s="32">
        <v>0.0</v>
      </c>
      <c r="S42" s="36">
        <f t="shared" si="7"/>
        <v>1.548</v>
      </c>
      <c r="T42" s="36">
        <f t="shared" si="8"/>
        <v>0.129</v>
      </c>
    </row>
    <row r="43" hidden="1">
      <c r="A43" s="40" t="s">
        <v>44</v>
      </c>
      <c r="B43" s="30" t="s">
        <v>50</v>
      </c>
      <c r="C43" s="7">
        <v>5275.0</v>
      </c>
      <c r="D43" s="7" t="s">
        <v>19</v>
      </c>
      <c r="E43" s="32">
        <v>3.0</v>
      </c>
      <c r="F43" s="33">
        <f>VLOOKUP(D43,'Profil vaccinal'!A$1:E$15,5)</f>
        <v>0.032</v>
      </c>
      <c r="G43" s="34">
        <v>1.0</v>
      </c>
      <c r="H43" s="34">
        <v>10.0</v>
      </c>
      <c r="I43" s="37">
        <v>10.0</v>
      </c>
      <c r="J43" s="32">
        <f t="shared" si="1"/>
        <v>1.111111111</v>
      </c>
      <c r="K43" s="34">
        <v>12.0</v>
      </c>
      <c r="L43" s="34">
        <v>11.9</v>
      </c>
      <c r="M43" s="32">
        <f t="shared" si="2"/>
        <v>168.8</v>
      </c>
      <c r="N43" s="32">
        <f t="shared" si="3"/>
        <v>562.6666667</v>
      </c>
      <c r="O43" s="32">
        <f t="shared" si="4"/>
        <v>570</v>
      </c>
      <c r="P43" s="32">
        <f t="shared" si="5"/>
        <v>50</v>
      </c>
      <c r="Q43" s="32">
        <f t="shared" si="6"/>
        <v>6.783</v>
      </c>
      <c r="R43" s="32">
        <v>0.0</v>
      </c>
      <c r="S43" s="36">
        <f t="shared" si="7"/>
        <v>6.783</v>
      </c>
      <c r="T43" s="36">
        <f t="shared" si="8"/>
        <v>0.56525</v>
      </c>
    </row>
    <row r="44" hidden="1">
      <c r="A44" s="40" t="s">
        <v>44</v>
      </c>
      <c r="B44" s="30" t="s">
        <v>50</v>
      </c>
      <c r="C44" s="7">
        <v>5275.0</v>
      </c>
      <c r="D44" s="7" t="s">
        <v>13</v>
      </c>
      <c r="E44" s="32">
        <v>2.0</v>
      </c>
      <c r="F44" s="33">
        <f>VLOOKUP(D44,'Profil vaccinal'!A$1:E$15,5)</f>
        <v>0.032</v>
      </c>
      <c r="G44" s="34">
        <v>1.0</v>
      </c>
      <c r="H44" s="34">
        <v>5.0</v>
      </c>
      <c r="I44" s="37">
        <v>15.0</v>
      </c>
      <c r="J44" s="32">
        <f t="shared" si="1"/>
        <v>1.176470588</v>
      </c>
      <c r="K44" s="34">
        <v>12.0</v>
      </c>
      <c r="L44" s="34">
        <v>10.0</v>
      </c>
      <c r="M44" s="32">
        <f t="shared" si="2"/>
        <v>168.8</v>
      </c>
      <c r="N44" s="32">
        <f t="shared" si="3"/>
        <v>397.1764706</v>
      </c>
      <c r="O44" s="32">
        <f t="shared" si="4"/>
        <v>400</v>
      </c>
      <c r="P44" s="32">
        <f t="shared" si="5"/>
        <v>35</v>
      </c>
      <c r="Q44" s="32">
        <f t="shared" si="6"/>
        <v>4</v>
      </c>
      <c r="R44" s="32">
        <v>0.0</v>
      </c>
      <c r="S44" s="36">
        <f t="shared" si="7"/>
        <v>4</v>
      </c>
      <c r="T44" s="36">
        <f t="shared" si="8"/>
        <v>0.3333333333</v>
      </c>
    </row>
    <row r="45" hidden="1">
      <c r="A45" s="40" t="s">
        <v>44</v>
      </c>
      <c r="B45" s="30" t="s">
        <v>50</v>
      </c>
      <c r="C45" s="7">
        <v>5275.0</v>
      </c>
      <c r="D45" s="7" t="s">
        <v>15</v>
      </c>
      <c r="E45" s="32">
        <v>1.0</v>
      </c>
      <c r="F45" s="33">
        <f>VLOOKUP(D45,'Profil vaccinal'!A$1:E$15,5)</f>
        <v>0.032</v>
      </c>
      <c r="G45" s="34">
        <v>1.0</v>
      </c>
      <c r="H45" s="34">
        <v>10.0</v>
      </c>
      <c r="I45" s="37">
        <v>25.0</v>
      </c>
      <c r="J45" s="32">
        <f t="shared" si="1"/>
        <v>1.333333333</v>
      </c>
      <c r="K45" s="34">
        <v>12.0</v>
      </c>
      <c r="L45" s="34">
        <v>9.5</v>
      </c>
      <c r="M45" s="32">
        <f t="shared" si="2"/>
        <v>168.8</v>
      </c>
      <c r="N45" s="32">
        <f t="shared" si="3"/>
        <v>225.0666667</v>
      </c>
      <c r="O45" s="32">
        <f t="shared" si="4"/>
        <v>230</v>
      </c>
      <c r="P45" s="32">
        <f t="shared" si="5"/>
        <v>20</v>
      </c>
      <c r="Q45" s="32">
        <f t="shared" si="6"/>
        <v>2.185</v>
      </c>
      <c r="R45" s="32">
        <v>0.0</v>
      </c>
      <c r="S45" s="36">
        <f t="shared" si="7"/>
        <v>2.185</v>
      </c>
      <c r="T45" s="36">
        <f t="shared" si="8"/>
        <v>0.1820833333</v>
      </c>
    </row>
    <row r="46" hidden="1">
      <c r="A46" s="40" t="s">
        <v>44</v>
      </c>
      <c r="B46" s="30" t="s">
        <v>50</v>
      </c>
      <c r="C46" s="7">
        <v>5275.0</v>
      </c>
      <c r="D46" s="7" t="s">
        <v>21</v>
      </c>
      <c r="E46" s="32">
        <v>3.0</v>
      </c>
      <c r="F46" s="33">
        <f>VLOOKUP(D46,'Profil vaccinal'!A$1:E$15,5)</f>
        <v>0.032</v>
      </c>
      <c r="G46" s="34">
        <v>1.0</v>
      </c>
      <c r="H46" s="34">
        <v>2.0</v>
      </c>
      <c r="I46" s="34">
        <v>10.0</v>
      </c>
      <c r="J46" s="32">
        <f t="shared" si="1"/>
        <v>1.111111111</v>
      </c>
      <c r="K46" s="34">
        <v>12.0</v>
      </c>
      <c r="L46" s="34">
        <v>38.1</v>
      </c>
      <c r="M46" s="32">
        <f t="shared" si="2"/>
        <v>168.8</v>
      </c>
      <c r="N46" s="32">
        <f t="shared" si="3"/>
        <v>562.6666667</v>
      </c>
      <c r="O46" s="32">
        <f t="shared" si="4"/>
        <v>564</v>
      </c>
      <c r="P46" s="32">
        <f t="shared" si="5"/>
        <v>48</v>
      </c>
      <c r="Q46" s="32">
        <f t="shared" si="6"/>
        <v>21.4884</v>
      </c>
      <c r="R46" s="32">
        <v>0.0</v>
      </c>
      <c r="S46" s="36">
        <f t="shared" si="7"/>
        <v>21.4884</v>
      </c>
      <c r="T46" s="36">
        <f t="shared" si="8"/>
        <v>1.7907</v>
      </c>
    </row>
    <row r="47" hidden="1">
      <c r="A47" s="40" t="s">
        <v>44</v>
      </c>
      <c r="B47" s="30" t="s">
        <v>50</v>
      </c>
      <c r="C47" s="7">
        <v>5275.0</v>
      </c>
      <c r="D47" s="7" t="s">
        <v>22</v>
      </c>
      <c r="E47" s="32">
        <v>2.0</v>
      </c>
      <c r="F47" s="33">
        <f>VLOOKUP(D47,'Profil vaccinal'!A$1:E$15,5)</f>
        <v>0.032</v>
      </c>
      <c r="G47" s="34">
        <v>1.0</v>
      </c>
      <c r="H47" s="32">
        <f>VLOOKUP(D47,'Profil vaccinal'!A$1:E$15,4)</f>
        <v>10</v>
      </c>
      <c r="I47" s="37">
        <v>20.0</v>
      </c>
      <c r="J47" s="32">
        <f t="shared" si="1"/>
        <v>1.25</v>
      </c>
      <c r="K47" s="34">
        <v>12.0</v>
      </c>
      <c r="L47" s="34">
        <v>5.5</v>
      </c>
      <c r="M47" s="32">
        <f t="shared" si="2"/>
        <v>168.8</v>
      </c>
      <c r="N47" s="32">
        <f t="shared" si="3"/>
        <v>422</v>
      </c>
      <c r="O47" s="32">
        <f t="shared" si="4"/>
        <v>430</v>
      </c>
      <c r="P47" s="32">
        <f t="shared" si="5"/>
        <v>40</v>
      </c>
      <c r="Q47" s="32">
        <f t="shared" si="6"/>
        <v>2.365</v>
      </c>
      <c r="R47" s="32">
        <v>0.0</v>
      </c>
      <c r="S47" s="36">
        <f t="shared" si="7"/>
        <v>2.365</v>
      </c>
      <c r="T47" s="36">
        <f t="shared" si="8"/>
        <v>0.1970833333</v>
      </c>
    </row>
    <row r="48" hidden="1">
      <c r="A48" s="40" t="s">
        <v>44</v>
      </c>
      <c r="B48" s="30" t="s">
        <v>50</v>
      </c>
      <c r="C48" s="7">
        <v>5275.0</v>
      </c>
      <c r="D48" s="38" t="s">
        <v>12</v>
      </c>
      <c r="E48" s="32">
        <v>4.0</v>
      </c>
      <c r="F48" s="33">
        <f>VLOOKUP(D48,'Profil vaccinal'!A$1:E$15,5)</f>
        <v>0.032</v>
      </c>
      <c r="G48" s="34">
        <v>1.0</v>
      </c>
      <c r="H48" s="32">
        <f>VLOOKUP(D48,'Profil vaccinal'!A$1:E$15,4)</f>
        <v>10</v>
      </c>
      <c r="I48" s="39">
        <v>25.0</v>
      </c>
      <c r="J48" s="32">
        <f t="shared" si="1"/>
        <v>1.333333333</v>
      </c>
      <c r="K48" s="34">
        <v>12.0</v>
      </c>
      <c r="L48" s="34">
        <v>7.4</v>
      </c>
      <c r="M48" s="32">
        <f t="shared" si="2"/>
        <v>168.8</v>
      </c>
      <c r="N48" s="32">
        <f t="shared" si="3"/>
        <v>900.2666667</v>
      </c>
      <c r="O48" s="32">
        <f t="shared" si="4"/>
        <v>910</v>
      </c>
      <c r="P48" s="32">
        <f t="shared" si="5"/>
        <v>80</v>
      </c>
      <c r="Q48" s="32">
        <f t="shared" si="6"/>
        <v>6.734</v>
      </c>
      <c r="R48" s="32">
        <v>0.0</v>
      </c>
      <c r="S48" s="36">
        <f t="shared" si="7"/>
        <v>6.734</v>
      </c>
      <c r="T48" s="36">
        <f t="shared" si="8"/>
        <v>0.5611666667</v>
      </c>
    </row>
    <row r="49" hidden="1">
      <c r="A49" s="40" t="s">
        <v>44</v>
      </c>
      <c r="B49" s="30" t="s">
        <v>50</v>
      </c>
      <c r="C49" s="7">
        <v>5275.0</v>
      </c>
      <c r="D49" s="7" t="s">
        <v>17</v>
      </c>
      <c r="E49" s="32">
        <v>3.0</v>
      </c>
      <c r="F49" s="33">
        <f>VLOOKUP(D49,'Profil vaccinal'!A$1:E$15,5)</f>
        <v>0.032</v>
      </c>
      <c r="G49" s="34">
        <v>1.0</v>
      </c>
      <c r="H49" s="34">
        <v>4.0</v>
      </c>
      <c r="I49" s="39">
        <v>10.0</v>
      </c>
      <c r="J49" s="32">
        <f t="shared" si="1"/>
        <v>1.111111111</v>
      </c>
      <c r="K49" s="34">
        <v>12.0</v>
      </c>
      <c r="L49" s="34">
        <v>7.8</v>
      </c>
      <c r="M49" s="32">
        <f t="shared" si="2"/>
        <v>168.8</v>
      </c>
      <c r="N49" s="32">
        <f t="shared" si="3"/>
        <v>562.6666667</v>
      </c>
      <c r="O49" s="32">
        <f t="shared" si="4"/>
        <v>564</v>
      </c>
      <c r="P49" s="32">
        <f t="shared" si="5"/>
        <v>48</v>
      </c>
      <c r="Q49" s="32">
        <f t="shared" si="6"/>
        <v>4.3992</v>
      </c>
      <c r="R49" s="32">
        <v>0.0</v>
      </c>
      <c r="S49" s="36">
        <f t="shared" si="7"/>
        <v>4.3992</v>
      </c>
      <c r="T49" s="36">
        <f t="shared" si="8"/>
        <v>0.3666</v>
      </c>
    </row>
    <row r="50" hidden="1">
      <c r="A50" s="40" t="s">
        <v>44</v>
      </c>
      <c r="B50" s="30" t="s">
        <v>50</v>
      </c>
      <c r="C50" s="7">
        <v>5275.0</v>
      </c>
      <c r="D50" s="7" t="s">
        <v>16</v>
      </c>
      <c r="E50" s="32">
        <v>1.0</v>
      </c>
      <c r="F50" s="33">
        <f>VLOOKUP(D50,'Profil vaccinal'!A$1:E$15,5)</f>
        <v>0.032</v>
      </c>
      <c r="G50" s="34">
        <v>1.0</v>
      </c>
      <c r="H50" s="34">
        <v>10.0</v>
      </c>
      <c r="I50" s="34">
        <v>50.0</v>
      </c>
      <c r="J50" s="32">
        <f t="shared" si="1"/>
        <v>2</v>
      </c>
      <c r="K50" s="34">
        <v>12.0</v>
      </c>
      <c r="L50" s="34">
        <v>9.8</v>
      </c>
      <c r="M50" s="32">
        <f t="shared" si="2"/>
        <v>168.8</v>
      </c>
      <c r="N50" s="32">
        <f t="shared" si="3"/>
        <v>337.6</v>
      </c>
      <c r="O50" s="32">
        <f t="shared" si="4"/>
        <v>340</v>
      </c>
      <c r="P50" s="32">
        <f t="shared" si="5"/>
        <v>30</v>
      </c>
      <c r="Q50" s="32">
        <f t="shared" si="6"/>
        <v>3.332</v>
      </c>
      <c r="R50" s="32">
        <f>Q50*25%</f>
        <v>0.833</v>
      </c>
      <c r="S50" s="36">
        <f t="shared" si="7"/>
        <v>4.165</v>
      </c>
      <c r="T50" s="36">
        <f t="shared" si="8"/>
        <v>0.3470833333</v>
      </c>
    </row>
    <row r="51" hidden="1">
      <c r="A51" s="40" t="s">
        <v>44</v>
      </c>
      <c r="B51" s="30" t="s">
        <v>50</v>
      </c>
      <c r="C51" s="7">
        <v>5275.0</v>
      </c>
      <c r="D51" s="40" t="s">
        <v>23</v>
      </c>
      <c r="E51" s="29">
        <v>1.0</v>
      </c>
      <c r="F51" s="33">
        <f>VLOOKUP(D51,'Profil vaccinal'!A$1:E$15,5)</f>
        <v>0.03335</v>
      </c>
      <c r="G51" s="34">
        <v>1.0</v>
      </c>
      <c r="H51" s="34">
        <v>10.0</v>
      </c>
      <c r="I51" s="37">
        <v>25.0</v>
      </c>
      <c r="J51" s="32">
        <f t="shared" si="1"/>
        <v>1.333333333</v>
      </c>
      <c r="K51" s="34">
        <v>12.0</v>
      </c>
      <c r="L51" s="34">
        <v>5.6</v>
      </c>
      <c r="M51" s="32">
        <f t="shared" si="2"/>
        <v>175.92125</v>
      </c>
      <c r="N51" s="32">
        <f t="shared" si="3"/>
        <v>234.5616667</v>
      </c>
      <c r="O51" s="32">
        <f t="shared" si="4"/>
        <v>240</v>
      </c>
      <c r="P51" s="32">
        <f t="shared" si="5"/>
        <v>20</v>
      </c>
      <c r="Q51" s="32">
        <f t="shared" si="6"/>
        <v>1.344</v>
      </c>
      <c r="R51" s="32">
        <v>0.0</v>
      </c>
      <c r="S51" s="36">
        <f t="shared" si="7"/>
        <v>1.344</v>
      </c>
      <c r="T51" s="36">
        <f t="shared" si="8"/>
        <v>0.112</v>
      </c>
    </row>
    <row r="52" hidden="1">
      <c r="A52" s="40" t="s">
        <v>44</v>
      </c>
      <c r="B52" s="30" t="s">
        <v>51</v>
      </c>
      <c r="C52" s="7">
        <v>3755.0</v>
      </c>
      <c r="D52" s="31" t="s">
        <v>46</v>
      </c>
      <c r="E52" s="32">
        <v>1.0</v>
      </c>
      <c r="F52" s="33">
        <f>VLOOKUP(D52,'Profil vaccinal'!A$1:E$15,5)</f>
        <v>0.03335</v>
      </c>
      <c r="G52" s="34">
        <v>1.0</v>
      </c>
      <c r="H52" s="34">
        <v>20.0</v>
      </c>
      <c r="I52" s="35">
        <v>50.0</v>
      </c>
      <c r="J52" s="32">
        <f t="shared" si="1"/>
        <v>2</v>
      </c>
      <c r="K52" s="34">
        <v>12.0</v>
      </c>
      <c r="L52" s="34">
        <v>4.3</v>
      </c>
      <c r="M52" s="32">
        <f t="shared" si="2"/>
        <v>125.22925</v>
      </c>
      <c r="N52" s="32">
        <f t="shared" si="3"/>
        <v>250.4585</v>
      </c>
      <c r="O52" s="32">
        <f t="shared" si="4"/>
        <v>260</v>
      </c>
      <c r="P52" s="32">
        <f t="shared" si="5"/>
        <v>40</v>
      </c>
      <c r="Q52" s="32">
        <f t="shared" si="6"/>
        <v>1.118</v>
      </c>
      <c r="R52" s="32">
        <v>0.0</v>
      </c>
      <c r="S52" s="36">
        <f t="shared" si="7"/>
        <v>1.118</v>
      </c>
      <c r="T52" s="36">
        <f t="shared" si="8"/>
        <v>0.09316666667</v>
      </c>
    </row>
    <row r="53" hidden="1">
      <c r="A53" s="40" t="s">
        <v>44</v>
      </c>
      <c r="B53" s="30" t="s">
        <v>51</v>
      </c>
      <c r="C53" s="7">
        <v>3755.0</v>
      </c>
      <c r="D53" s="7" t="s">
        <v>19</v>
      </c>
      <c r="E53" s="32">
        <v>3.0</v>
      </c>
      <c r="F53" s="33">
        <f>VLOOKUP(D53,'Profil vaccinal'!A$1:E$15,5)</f>
        <v>0.032</v>
      </c>
      <c r="G53" s="34">
        <v>1.0</v>
      </c>
      <c r="H53" s="34">
        <v>10.0</v>
      </c>
      <c r="I53" s="37">
        <v>10.0</v>
      </c>
      <c r="J53" s="32">
        <f t="shared" si="1"/>
        <v>1.111111111</v>
      </c>
      <c r="K53" s="34">
        <v>12.0</v>
      </c>
      <c r="L53" s="34">
        <v>11.9</v>
      </c>
      <c r="M53" s="32">
        <f t="shared" si="2"/>
        <v>120.16</v>
      </c>
      <c r="N53" s="32">
        <f t="shared" si="3"/>
        <v>400.5333333</v>
      </c>
      <c r="O53" s="32">
        <f t="shared" si="4"/>
        <v>410</v>
      </c>
      <c r="P53" s="32">
        <f t="shared" si="5"/>
        <v>40</v>
      </c>
      <c r="Q53" s="32">
        <f t="shared" si="6"/>
        <v>4.879</v>
      </c>
      <c r="R53" s="32">
        <v>0.0</v>
      </c>
      <c r="S53" s="36">
        <f t="shared" si="7"/>
        <v>4.879</v>
      </c>
      <c r="T53" s="36">
        <f t="shared" si="8"/>
        <v>0.4065833333</v>
      </c>
    </row>
    <row r="54" hidden="1">
      <c r="A54" s="40" t="s">
        <v>44</v>
      </c>
      <c r="B54" s="30" t="s">
        <v>51</v>
      </c>
      <c r="C54" s="7">
        <v>3755.0</v>
      </c>
      <c r="D54" s="7" t="s">
        <v>13</v>
      </c>
      <c r="E54" s="32">
        <v>2.0</v>
      </c>
      <c r="F54" s="33">
        <f>VLOOKUP(D54,'Profil vaccinal'!A$1:E$15,5)</f>
        <v>0.032</v>
      </c>
      <c r="G54" s="34">
        <v>1.0</v>
      </c>
      <c r="H54" s="34">
        <v>5.0</v>
      </c>
      <c r="I54" s="37">
        <v>15.0</v>
      </c>
      <c r="J54" s="32">
        <f t="shared" si="1"/>
        <v>1.176470588</v>
      </c>
      <c r="K54" s="34">
        <v>12.0</v>
      </c>
      <c r="L54" s="34">
        <v>10.0</v>
      </c>
      <c r="M54" s="32">
        <f t="shared" si="2"/>
        <v>120.16</v>
      </c>
      <c r="N54" s="32">
        <f t="shared" si="3"/>
        <v>282.7294118</v>
      </c>
      <c r="O54" s="32">
        <f t="shared" si="4"/>
        <v>285</v>
      </c>
      <c r="P54" s="32">
        <f t="shared" si="5"/>
        <v>25</v>
      </c>
      <c r="Q54" s="32">
        <f t="shared" si="6"/>
        <v>2.85</v>
      </c>
      <c r="R54" s="32">
        <v>0.0</v>
      </c>
      <c r="S54" s="36">
        <f t="shared" si="7"/>
        <v>2.85</v>
      </c>
      <c r="T54" s="36">
        <f t="shared" si="8"/>
        <v>0.2375</v>
      </c>
    </row>
    <row r="55" hidden="1">
      <c r="A55" s="40" t="s">
        <v>44</v>
      </c>
      <c r="B55" s="30" t="s">
        <v>51</v>
      </c>
      <c r="C55" s="7">
        <v>3755.0</v>
      </c>
      <c r="D55" s="7" t="s">
        <v>15</v>
      </c>
      <c r="E55" s="32">
        <v>1.0</v>
      </c>
      <c r="F55" s="33">
        <f>VLOOKUP(D55,'Profil vaccinal'!A$1:E$15,5)</f>
        <v>0.032</v>
      </c>
      <c r="G55" s="34">
        <v>1.0</v>
      </c>
      <c r="H55" s="34">
        <v>10.0</v>
      </c>
      <c r="I55" s="37">
        <v>25.0</v>
      </c>
      <c r="J55" s="32">
        <f t="shared" si="1"/>
        <v>1.333333333</v>
      </c>
      <c r="K55" s="34">
        <v>12.0</v>
      </c>
      <c r="L55" s="34">
        <v>9.5</v>
      </c>
      <c r="M55" s="32">
        <f t="shared" si="2"/>
        <v>120.16</v>
      </c>
      <c r="N55" s="32">
        <f t="shared" si="3"/>
        <v>160.2133333</v>
      </c>
      <c r="O55" s="32">
        <f t="shared" si="4"/>
        <v>170</v>
      </c>
      <c r="P55" s="32">
        <f t="shared" si="5"/>
        <v>20</v>
      </c>
      <c r="Q55" s="32">
        <f t="shared" si="6"/>
        <v>1.615</v>
      </c>
      <c r="R55" s="32">
        <v>0.0</v>
      </c>
      <c r="S55" s="36">
        <f t="shared" si="7"/>
        <v>1.615</v>
      </c>
      <c r="T55" s="36">
        <f t="shared" si="8"/>
        <v>0.1345833333</v>
      </c>
    </row>
    <row r="56" hidden="1">
      <c r="A56" s="40" t="s">
        <v>44</v>
      </c>
      <c r="B56" s="30" t="s">
        <v>51</v>
      </c>
      <c r="C56" s="7">
        <v>3755.0</v>
      </c>
      <c r="D56" s="7" t="s">
        <v>21</v>
      </c>
      <c r="E56" s="32">
        <v>3.0</v>
      </c>
      <c r="F56" s="33">
        <f>VLOOKUP(D56,'Profil vaccinal'!A$1:E$15,5)</f>
        <v>0.032</v>
      </c>
      <c r="G56" s="34">
        <v>1.0</v>
      </c>
      <c r="H56" s="34">
        <v>2.0</v>
      </c>
      <c r="I56" s="34">
        <v>10.0</v>
      </c>
      <c r="J56" s="32">
        <f t="shared" si="1"/>
        <v>1.111111111</v>
      </c>
      <c r="K56" s="34">
        <v>12.0</v>
      </c>
      <c r="L56" s="34">
        <v>38.1</v>
      </c>
      <c r="M56" s="32">
        <f t="shared" si="2"/>
        <v>120.16</v>
      </c>
      <c r="N56" s="32">
        <f t="shared" si="3"/>
        <v>400.5333333</v>
      </c>
      <c r="O56" s="32">
        <f t="shared" si="4"/>
        <v>402</v>
      </c>
      <c r="P56" s="32">
        <f t="shared" si="5"/>
        <v>34</v>
      </c>
      <c r="Q56" s="32">
        <f t="shared" si="6"/>
        <v>15.3162</v>
      </c>
      <c r="R56" s="32">
        <v>0.0</v>
      </c>
      <c r="S56" s="36">
        <f t="shared" si="7"/>
        <v>15.3162</v>
      </c>
      <c r="T56" s="36">
        <f t="shared" si="8"/>
        <v>1.27635</v>
      </c>
    </row>
    <row r="57" hidden="1">
      <c r="A57" s="40" t="s">
        <v>44</v>
      </c>
      <c r="B57" s="30" t="s">
        <v>51</v>
      </c>
      <c r="C57" s="7">
        <v>3755.0</v>
      </c>
      <c r="D57" s="7" t="s">
        <v>22</v>
      </c>
      <c r="E57" s="32">
        <v>2.0</v>
      </c>
      <c r="F57" s="33">
        <f>VLOOKUP(D57,'Profil vaccinal'!A$1:E$15,5)</f>
        <v>0.032</v>
      </c>
      <c r="G57" s="34">
        <v>1.0</v>
      </c>
      <c r="H57" s="32">
        <f>VLOOKUP(D57,'Profil vaccinal'!A$1:E$15,4)</f>
        <v>10</v>
      </c>
      <c r="I57" s="37">
        <v>20.0</v>
      </c>
      <c r="J57" s="32">
        <f t="shared" si="1"/>
        <v>1.25</v>
      </c>
      <c r="K57" s="34">
        <v>12.0</v>
      </c>
      <c r="L57" s="34">
        <v>5.5</v>
      </c>
      <c r="M57" s="32">
        <f t="shared" si="2"/>
        <v>120.16</v>
      </c>
      <c r="N57" s="32">
        <f t="shared" si="3"/>
        <v>300.4</v>
      </c>
      <c r="O57" s="32">
        <f t="shared" si="4"/>
        <v>310</v>
      </c>
      <c r="P57" s="32">
        <f t="shared" si="5"/>
        <v>30</v>
      </c>
      <c r="Q57" s="32">
        <f t="shared" si="6"/>
        <v>1.705</v>
      </c>
      <c r="R57" s="32">
        <v>0.0</v>
      </c>
      <c r="S57" s="36">
        <f t="shared" si="7"/>
        <v>1.705</v>
      </c>
      <c r="T57" s="36">
        <f t="shared" si="8"/>
        <v>0.1420833333</v>
      </c>
    </row>
    <row r="58" hidden="1">
      <c r="A58" s="40" t="s">
        <v>44</v>
      </c>
      <c r="B58" s="30" t="s">
        <v>51</v>
      </c>
      <c r="C58" s="7">
        <v>3755.0</v>
      </c>
      <c r="D58" s="38" t="s">
        <v>12</v>
      </c>
      <c r="E58" s="32">
        <v>4.0</v>
      </c>
      <c r="F58" s="33">
        <f>VLOOKUP(D58,'Profil vaccinal'!A$1:E$15,5)</f>
        <v>0.032</v>
      </c>
      <c r="G58" s="34">
        <v>1.0</v>
      </c>
      <c r="H58" s="32">
        <f>VLOOKUP(D58,'Profil vaccinal'!A$1:E$15,4)</f>
        <v>10</v>
      </c>
      <c r="I58" s="39">
        <v>25.0</v>
      </c>
      <c r="J58" s="32">
        <f t="shared" si="1"/>
        <v>1.333333333</v>
      </c>
      <c r="K58" s="34">
        <v>12.0</v>
      </c>
      <c r="L58" s="34">
        <v>7.4</v>
      </c>
      <c r="M58" s="32">
        <f t="shared" si="2"/>
        <v>120.16</v>
      </c>
      <c r="N58" s="32">
        <f t="shared" si="3"/>
        <v>640.8533333</v>
      </c>
      <c r="O58" s="32">
        <f t="shared" si="4"/>
        <v>650</v>
      </c>
      <c r="P58" s="32">
        <f t="shared" si="5"/>
        <v>60</v>
      </c>
      <c r="Q58" s="32">
        <f t="shared" si="6"/>
        <v>4.81</v>
      </c>
      <c r="R58" s="32">
        <v>0.0</v>
      </c>
      <c r="S58" s="36">
        <f t="shared" si="7"/>
        <v>4.81</v>
      </c>
      <c r="T58" s="36">
        <f t="shared" si="8"/>
        <v>0.4008333333</v>
      </c>
    </row>
    <row r="59" hidden="1">
      <c r="A59" s="40" t="s">
        <v>44</v>
      </c>
      <c r="B59" s="30" t="s">
        <v>51</v>
      </c>
      <c r="C59" s="7">
        <v>3755.0</v>
      </c>
      <c r="D59" s="7" t="s">
        <v>17</v>
      </c>
      <c r="E59" s="32">
        <v>3.0</v>
      </c>
      <c r="F59" s="33">
        <f>VLOOKUP(D59,'Profil vaccinal'!A$1:E$15,5)</f>
        <v>0.032</v>
      </c>
      <c r="G59" s="34">
        <v>1.0</v>
      </c>
      <c r="H59" s="34">
        <v>4.0</v>
      </c>
      <c r="I59" s="39">
        <v>10.0</v>
      </c>
      <c r="J59" s="32">
        <f t="shared" si="1"/>
        <v>1.111111111</v>
      </c>
      <c r="K59" s="34">
        <v>12.0</v>
      </c>
      <c r="L59" s="34">
        <v>7.8</v>
      </c>
      <c r="M59" s="32">
        <f t="shared" si="2"/>
        <v>120.16</v>
      </c>
      <c r="N59" s="32">
        <f t="shared" si="3"/>
        <v>400.5333333</v>
      </c>
      <c r="O59" s="32">
        <f t="shared" si="4"/>
        <v>404</v>
      </c>
      <c r="P59" s="32">
        <f t="shared" si="5"/>
        <v>36</v>
      </c>
      <c r="Q59" s="32">
        <f t="shared" si="6"/>
        <v>3.1512</v>
      </c>
      <c r="R59" s="32">
        <v>0.0</v>
      </c>
      <c r="S59" s="36">
        <f t="shared" si="7"/>
        <v>3.1512</v>
      </c>
      <c r="T59" s="36">
        <f t="shared" si="8"/>
        <v>0.2626</v>
      </c>
    </row>
    <row r="60" hidden="1">
      <c r="A60" s="40" t="s">
        <v>44</v>
      </c>
      <c r="B60" s="30" t="s">
        <v>51</v>
      </c>
      <c r="C60" s="7">
        <v>3755.0</v>
      </c>
      <c r="D60" s="7" t="s">
        <v>16</v>
      </c>
      <c r="E60" s="32">
        <v>1.0</v>
      </c>
      <c r="F60" s="33">
        <f>VLOOKUP(D60,'Profil vaccinal'!A$1:E$15,5)</f>
        <v>0.032</v>
      </c>
      <c r="G60" s="34">
        <v>1.0</v>
      </c>
      <c r="H60" s="34">
        <v>10.0</v>
      </c>
      <c r="I60" s="34">
        <v>50.0</v>
      </c>
      <c r="J60" s="32">
        <f t="shared" si="1"/>
        <v>2</v>
      </c>
      <c r="K60" s="34">
        <v>12.0</v>
      </c>
      <c r="L60" s="34">
        <v>9.8</v>
      </c>
      <c r="M60" s="32">
        <f t="shared" si="2"/>
        <v>120.16</v>
      </c>
      <c r="N60" s="32">
        <f t="shared" si="3"/>
        <v>240.32</v>
      </c>
      <c r="O60" s="32">
        <f t="shared" si="4"/>
        <v>250</v>
      </c>
      <c r="P60" s="32">
        <f t="shared" si="5"/>
        <v>30</v>
      </c>
      <c r="Q60" s="32">
        <f t="shared" si="6"/>
        <v>2.45</v>
      </c>
      <c r="R60" s="32">
        <f>Q60*25%</f>
        <v>0.6125</v>
      </c>
      <c r="S60" s="36">
        <f t="shared" si="7"/>
        <v>3.0625</v>
      </c>
      <c r="T60" s="36">
        <f t="shared" si="8"/>
        <v>0.2552083333</v>
      </c>
    </row>
    <row r="61" hidden="1">
      <c r="A61" s="40" t="s">
        <v>44</v>
      </c>
      <c r="B61" s="30" t="s">
        <v>51</v>
      </c>
      <c r="C61" s="7">
        <v>3755.0</v>
      </c>
      <c r="D61" s="40" t="s">
        <v>23</v>
      </c>
      <c r="E61" s="29">
        <v>1.0</v>
      </c>
      <c r="F61" s="33">
        <f>VLOOKUP(D61,'Profil vaccinal'!A$1:E$15,5)</f>
        <v>0.03335</v>
      </c>
      <c r="G61" s="34">
        <v>1.0</v>
      </c>
      <c r="H61" s="34">
        <v>10.0</v>
      </c>
      <c r="I61" s="37">
        <v>25.0</v>
      </c>
      <c r="J61" s="32">
        <f t="shared" si="1"/>
        <v>1.333333333</v>
      </c>
      <c r="K61" s="34">
        <v>12.0</v>
      </c>
      <c r="L61" s="34">
        <v>5.6</v>
      </c>
      <c r="M61" s="32">
        <f t="shared" si="2"/>
        <v>125.22925</v>
      </c>
      <c r="N61" s="32">
        <f t="shared" si="3"/>
        <v>166.9723333</v>
      </c>
      <c r="O61" s="32">
        <f t="shared" si="4"/>
        <v>170</v>
      </c>
      <c r="P61" s="32">
        <f t="shared" si="5"/>
        <v>20</v>
      </c>
      <c r="Q61" s="32">
        <f t="shared" si="6"/>
        <v>0.952</v>
      </c>
      <c r="R61" s="32">
        <v>0.0</v>
      </c>
      <c r="S61" s="36">
        <f t="shared" si="7"/>
        <v>0.952</v>
      </c>
      <c r="T61" s="36">
        <f t="shared" si="8"/>
        <v>0.07933333333</v>
      </c>
    </row>
    <row r="62" hidden="1">
      <c r="A62" s="40" t="s">
        <v>44</v>
      </c>
      <c r="B62" s="30" t="s">
        <v>52</v>
      </c>
      <c r="C62" s="7">
        <v>4664.0</v>
      </c>
      <c r="D62" s="31" t="s">
        <v>46</v>
      </c>
      <c r="E62" s="32">
        <v>1.0</v>
      </c>
      <c r="F62" s="33">
        <f>VLOOKUP(D62,'Profil vaccinal'!A$1:E$15,5)</f>
        <v>0.03335</v>
      </c>
      <c r="G62" s="34">
        <v>1.0</v>
      </c>
      <c r="H62" s="34">
        <v>20.0</v>
      </c>
      <c r="I62" s="35">
        <v>50.0</v>
      </c>
      <c r="J62" s="32">
        <f t="shared" si="1"/>
        <v>2</v>
      </c>
      <c r="K62" s="34">
        <v>12.0</v>
      </c>
      <c r="L62" s="34">
        <v>4.3</v>
      </c>
      <c r="M62" s="32">
        <f t="shared" si="2"/>
        <v>155.5444</v>
      </c>
      <c r="N62" s="32">
        <f t="shared" si="3"/>
        <v>311.0888</v>
      </c>
      <c r="O62" s="32">
        <f t="shared" si="4"/>
        <v>320</v>
      </c>
      <c r="P62" s="32">
        <f t="shared" si="5"/>
        <v>40</v>
      </c>
      <c r="Q62" s="32">
        <f t="shared" si="6"/>
        <v>1.376</v>
      </c>
      <c r="R62" s="32">
        <v>0.0</v>
      </c>
      <c r="S62" s="36">
        <f t="shared" si="7"/>
        <v>1.376</v>
      </c>
      <c r="T62" s="36">
        <f t="shared" si="8"/>
        <v>0.1146666667</v>
      </c>
    </row>
    <row r="63" hidden="1">
      <c r="A63" s="40" t="s">
        <v>44</v>
      </c>
      <c r="B63" s="30" t="s">
        <v>52</v>
      </c>
      <c r="C63" s="7">
        <v>4664.0</v>
      </c>
      <c r="D63" s="7" t="s">
        <v>19</v>
      </c>
      <c r="E63" s="32">
        <v>3.0</v>
      </c>
      <c r="F63" s="33">
        <f>VLOOKUP(D63,'Profil vaccinal'!A$1:E$15,5)</f>
        <v>0.032</v>
      </c>
      <c r="G63" s="34">
        <v>1.0</v>
      </c>
      <c r="H63" s="34">
        <v>10.0</v>
      </c>
      <c r="I63" s="37">
        <v>10.0</v>
      </c>
      <c r="J63" s="32">
        <f t="shared" si="1"/>
        <v>1.111111111</v>
      </c>
      <c r="K63" s="34">
        <v>12.0</v>
      </c>
      <c r="L63" s="34">
        <v>11.9</v>
      </c>
      <c r="M63" s="32">
        <f t="shared" si="2"/>
        <v>149.248</v>
      </c>
      <c r="N63" s="32">
        <f t="shared" si="3"/>
        <v>497.4933333</v>
      </c>
      <c r="O63" s="32">
        <f t="shared" si="4"/>
        <v>500</v>
      </c>
      <c r="P63" s="32">
        <f t="shared" si="5"/>
        <v>50</v>
      </c>
      <c r="Q63" s="32">
        <f t="shared" si="6"/>
        <v>5.95</v>
      </c>
      <c r="R63" s="32">
        <v>0.0</v>
      </c>
      <c r="S63" s="36">
        <f t="shared" si="7"/>
        <v>5.95</v>
      </c>
      <c r="T63" s="36">
        <f t="shared" si="8"/>
        <v>0.4958333333</v>
      </c>
    </row>
    <row r="64" hidden="1">
      <c r="A64" s="40" t="s">
        <v>44</v>
      </c>
      <c r="B64" s="30" t="s">
        <v>52</v>
      </c>
      <c r="C64" s="7">
        <v>4664.0</v>
      </c>
      <c r="D64" s="7" t="s">
        <v>13</v>
      </c>
      <c r="E64" s="32">
        <v>2.0</v>
      </c>
      <c r="F64" s="33">
        <f>VLOOKUP(D64,'Profil vaccinal'!A$1:E$15,5)</f>
        <v>0.032</v>
      </c>
      <c r="G64" s="34">
        <v>1.0</v>
      </c>
      <c r="H64" s="34">
        <v>5.0</v>
      </c>
      <c r="I64" s="37">
        <v>15.0</v>
      </c>
      <c r="J64" s="32">
        <f t="shared" si="1"/>
        <v>1.176470588</v>
      </c>
      <c r="K64" s="34">
        <v>12.0</v>
      </c>
      <c r="L64" s="34">
        <v>10.0</v>
      </c>
      <c r="M64" s="32">
        <f t="shared" si="2"/>
        <v>149.248</v>
      </c>
      <c r="N64" s="32">
        <f t="shared" si="3"/>
        <v>351.1717647</v>
      </c>
      <c r="O64" s="32">
        <f t="shared" si="4"/>
        <v>355</v>
      </c>
      <c r="P64" s="32">
        <f t="shared" si="5"/>
        <v>30</v>
      </c>
      <c r="Q64" s="32">
        <f t="shared" si="6"/>
        <v>3.55</v>
      </c>
      <c r="R64" s="32">
        <v>0.0</v>
      </c>
      <c r="S64" s="36">
        <f t="shared" si="7"/>
        <v>3.55</v>
      </c>
      <c r="T64" s="36">
        <f t="shared" si="8"/>
        <v>0.2958333333</v>
      </c>
    </row>
    <row r="65" hidden="1">
      <c r="A65" s="40" t="s">
        <v>44</v>
      </c>
      <c r="B65" s="30" t="s">
        <v>52</v>
      </c>
      <c r="C65" s="7">
        <v>4664.0</v>
      </c>
      <c r="D65" s="7" t="s">
        <v>15</v>
      </c>
      <c r="E65" s="32">
        <v>1.0</v>
      </c>
      <c r="F65" s="33">
        <f>VLOOKUP(D65,'Profil vaccinal'!A$1:E$15,5)</f>
        <v>0.032</v>
      </c>
      <c r="G65" s="34">
        <v>1.0</v>
      </c>
      <c r="H65" s="34">
        <v>10.0</v>
      </c>
      <c r="I65" s="37">
        <v>25.0</v>
      </c>
      <c r="J65" s="32">
        <f t="shared" si="1"/>
        <v>1.333333333</v>
      </c>
      <c r="K65" s="34">
        <v>12.0</v>
      </c>
      <c r="L65" s="34">
        <v>9.5</v>
      </c>
      <c r="M65" s="32">
        <f t="shared" si="2"/>
        <v>149.248</v>
      </c>
      <c r="N65" s="32">
        <f t="shared" si="3"/>
        <v>198.9973333</v>
      </c>
      <c r="O65" s="32">
        <f t="shared" si="4"/>
        <v>200</v>
      </c>
      <c r="P65" s="32">
        <f t="shared" si="5"/>
        <v>20</v>
      </c>
      <c r="Q65" s="32">
        <f t="shared" si="6"/>
        <v>1.9</v>
      </c>
      <c r="R65" s="32">
        <v>0.0</v>
      </c>
      <c r="S65" s="36">
        <f t="shared" si="7"/>
        <v>1.9</v>
      </c>
      <c r="T65" s="36">
        <f t="shared" si="8"/>
        <v>0.1583333333</v>
      </c>
    </row>
    <row r="66" hidden="1">
      <c r="A66" s="40" t="s">
        <v>44</v>
      </c>
      <c r="B66" s="30" t="s">
        <v>52</v>
      </c>
      <c r="C66" s="7">
        <v>4664.0</v>
      </c>
      <c r="D66" s="7" t="s">
        <v>21</v>
      </c>
      <c r="E66" s="32">
        <v>3.0</v>
      </c>
      <c r="F66" s="33">
        <f>VLOOKUP(D66,'Profil vaccinal'!A$1:E$15,5)</f>
        <v>0.032</v>
      </c>
      <c r="G66" s="34">
        <v>1.0</v>
      </c>
      <c r="H66" s="34">
        <v>2.0</v>
      </c>
      <c r="I66" s="34">
        <v>10.0</v>
      </c>
      <c r="J66" s="32">
        <f t="shared" si="1"/>
        <v>1.111111111</v>
      </c>
      <c r="K66" s="34">
        <v>12.0</v>
      </c>
      <c r="L66" s="34">
        <v>38.1</v>
      </c>
      <c r="M66" s="32">
        <f t="shared" si="2"/>
        <v>149.248</v>
      </c>
      <c r="N66" s="32">
        <f t="shared" si="3"/>
        <v>497.4933333</v>
      </c>
      <c r="O66" s="32">
        <f t="shared" si="4"/>
        <v>498</v>
      </c>
      <c r="P66" s="32">
        <f t="shared" si="5"/>
        <v>42</v>
      </c>
      <c r="Q66" s="32">
        <f t="shared" si="6"/>
        <v>18.9738</v>
      </c>
      <c r="R66" s="32">
        <v>0.0</v>
      </c>
      <c r="S66" s="36">
        <f t="shared" si="7"/>
        <v>18.9738</v>
      </c>
      <c r="T66" s="36">
        <f t="shared" si="8"/>
        <v>1.58115</v>
      </c>
    </row>
    <row r="67" hidden="1">
      <c r="A67" s="40" t="s">
        <v>44</v>
      </c>
      <c r="B67" s="30" t="s">
        <v>52</v>
      </c>
      <c r="C67" s="7">
        <v>4664.0</v>
      </c>
      <c r="D67" s="7" t="s">
        <v>22</v>
      </c>
      <c r="E67" s="32">
        <v>2.0</v>
      </c>
      <c r="F67" s="33">
        <f>VLOOKUP(D67,'Profil vaccinal'!A$1:E$15,5)</f>
        <v>0.032</v>
      </c>
      <c r="G67" s="34">
        <v>1.0</v>
      </c>
      <c r="H67" s="32">
        <f>VLOOKUP(D67,'Profil vaccinal'!A$1:E$15,4)</f>
        <v>10</v>
      </c>
      <c r="I67" s="37">
        <v>20.0</v>
      </c>
      <c r="J67" s="32">
        <f t="shared" si="1"/>
        <v>1.25</v>
      </c>
      <c r="K67" s="34">
        <v>12.0</v>
      </c>
      <c r="L67" s="34">
        <v>5.5</v>
      </c>
      <c r="M67" s="32">
        <f t="shared" si="2"/>
        <v>149.248</v>
      </c>
      <c r="N67" s="32">
        <f t="shared" si="3"/>
        <v>373.12</v>
      </c>
      <c r="O67" s="32">
        <f t="shared" si="4"/>
        <v>380</v>
      </c>
      <c r="P67" s="32">
        <f t="shared" si="5"/>
        <v>40</v>
      </c>
      <c r="Q67" s="32">
        <f t="shared" si="6"/>
        <v>2.09</v>
      </c>
      <c r="R67" s="32">
        <v>0.0</v>
      </c>
      <c r="S67" s="36">
        <f t="shared" si="7"/>
        <v>2.09</v>
      </c>
      <c r="T67" s="36">
        <f t="shared" si="8"/>
        <v>0.1741666667</v>
      </c>
    </row>
    <row r="68" hidden="1">
      <c r="A68" s="40" t="s">
        <v>44</v>
      </c>
      <c r="B68" s="30" t="s">
        <v>52</v>
      </c>
      <c r="C68" s="7">
        <v>4664.0</v>
      </c>
      <c r="D68" s="38" t="s">
        <v>12</v>
      </c>
      <c r="E68" s="32">
        <v>4.0</v>
      </c>
      <c r="F68" s="33">
        <f>VLOOKUP(D68,'Profil vaccinal'!A$1:E$15,5)</f>
        <v>0.032</v>
      </c>
      <c r="G68" s="34">
        <v>1.0</v>
      </c>
      <c r="H68" s="32">
        <f>VLOOKUP(D68,'Profil vaccinal'!A$1:E$15,4)</f>
        <v>10</v>
      </c>
      <c r="I68" s="39">
        <v>25.0</v>
      </c>
      <c r="J68" s="32">
        <f t="shared" si="1"/>
        <v>1.333333333</v>
      </c>
      <c r="K68" s="34">
        <v>12.0</v>
      </c>
      <c r="L68" s="34">
        <v>7.4</v>
      </c>
      <c r="M68" s="32">
        <f t="shared" si="2"/>
        <v>149.248</v>
      </c>
      <c r="N68" s="32">
        <f t="shared" si="3"/>
        <v>795.9893333</v>
      </c>
      <c r="O68" s="32">
        <f t="shared" si="4"/>
        <v>800</v>
      </c>
      <c r="P68" s="32">
        <f t="shared" si="5"/>
        <v>70</v>
      </c>
      <c r="Q68" s="32">
        <f t="shared" si="6"/>
        <v>5.92</v>
      </c>
      <c r="R68" s="32">
        <v>0.0</v>
      </c>
      <c r="S68" s="36">
        <f t="shared" si="7"/>
        <v>5.92</v>
      </c>
      <c r="T68" s="36">
        <f t="shared" si="8"/>
        <v>0.4933333333</v>
      </c>
    </row>
    <row r="69" hidden="1">
      <c r="A69" s="40" t="s">
        <v>44</v>
      </c>
      <c r="B69" s="30" t="s">
        <v>52</v>
      </c>
      <c r="C69" s="7">
        <v>4664.0</v>
      </c>
      <c r="D69" s="7" t="s">
        <v>17</v>
      </c>
      <c r="E69" s="32">
        <v>3.0</v>
      </c>
      <c r="F69" s="33">
        <f>VLOOKUP(D69,'Profil vaccinal'!A$1:E$15,5)</f>
        <v>0.032</v>
      </c>
      <c r="G69" s="34">
        <v>1.0</v>
      </c>
      <c r="H69" s="34">
        <v>4.0</v>
      </c>
      <c r="I69" s="39">
        <v>10.0</v>
      </c>
      <c r="J69" s="32">
        <f t="shared" si="1"/>
        <v>1.111111111</v>
      </c>
      <c r="K69" s="34">
        <v>12.0</v>
      </c>
      <c r="L69" s="34">
        <v>7.8</v>
      </c>
      <c r="M69" s="32">
        <f t="shared" si="2"/>
        <v>149.248</v>
      </c>
      <c r="N69" s="32">
        <f t="shared" si="3"/>
        <v>497.4933333</v>
      </c>
      <c r="O69" s="32">
        <f t="shared" si="4"/>
        <v>500</v>
      </c>
      <c r="P69" s="32">
        <f t="shared" si="5"/>
        <v>44</v>
      </c>
      <c r="Q69" s="32">
        <f t="shared" si="6"/>
        <v>3.9</v>
      </c>
      <c r="R69" s="32">
        <v>0.0</v>
      </c>
      <c r="S69" s="36">
        <f t="shared" si="7"/>
        <v>3.9</v>
      </c>
      <c r="T69" s="36">
        <f t="shared" si="8"/>
        <v>0.325</v>
      </c>
    </row>
    <row r="70" hidden="1">
      <c r="A70" s="40" t="s">
        <v>44</v>
      </c>
      <c r="B70" s="30" t="s">
        <v>52</v>
      </c>
      <c r="C70" s="7">
        <v>4664.0</v>
      </c>
      <c r="D70" s="7" t="s">
        <v>16</v>
      </c>
      <c r="E70" s="32">
        <v>1.0</v>
      </c>
      <c r="F70" s="33">
        <f>VLOOKUP(D70,'Profil vaccinal'!A$1:E$15,5)</f>
        <v>0.032</v>
      </c>
      <c r="G70" s="34">
        <v>1.0</v>
      </c>
      <c r="H70" s="34">
        <v>10.0</v>
      </c>
      <c r="I70" s="34">
        <v>50.0</v>
      </c>
      <c r="J70" s="32">
        <f t="shared" si="1"/>
        <v>2</v>
      </c>
      <c r="K70" s="34">
        <v>12.0</v>
      </c>
      <c r="L70" s="34">
        <v>9.8</v>
      </c>
      <c r="M70" s="32">
        <f t="shared" si="2"/>
        <v>149.248</v>
      </c>
      <c r="N70" s="32">
        <f t="shared" si="3"/>
        <v>298.496</v>
      </c>
      <c r="O70" s="32">
        <f t="shared" si="4"/>
        <v>300</v>
      </c>
      <c r="P70" s="32">
        <f t="shared" si="5"/>
        <v>30</v>
      </c>
      <c r="Q70" s="32">
        <f t="shared" si="6"/>
        <v>2.94</v>
      </c>
      <c r="R70" s="32">
        <f>Q70*25%</f>
        <v>0.735</v>
      </c>
      <c r="S70" s="36">
        <f t="shared" si="7"/>
        <v>3.675</v>
      </c>
      <c r="T70" s="36">
        <f t="shared" si="8"/>
        <v>0.30625</v>
      </c>
    </row>
    <row r="71" hidden="1">
      <c r="A71" s="40" t="s">
        <v>44</v>
      </c>
      <c r="B71" s="30" t="s">
        <v>52</v>
      </c>
      <c r="C71" s="7">
        <v>4664.0</v>
      </c>
      <c r="D71" s="40" t="s">
        <v>23</v>
      </c>
      <c r="E71" s="29">
        <v>1.0</v>
      </c>
      <c r="F71" s="33">
        <f>VLOOKUP(D71,'Profil vaccinal'!A$1:E$15,5)</f>
        <v>0.03335</v>
      </c>
      <c r="G71" s="34">
        <v>1.0</v>
      </c>
      <c r="H71" s="34">
        <v>10.0</v>
      </c>
      <c r="I71" s="37">
        <v>25.0</v>
      </c>
      <c r="J71" s="32">
        <f t="shared" si="1"/>
        <v>1.333333333</v>
      </c>
      <c r="K71" s="34">
        <v>12.0</v>
      </c>
      <c r="L71" s="34">
        <v>5.6</v>
      </c>
      <c r="M71" s="32">
        <f t="shared" si="2"/>
        <v>155.5444</v>
      </c>
      <c r="N71" s="32">
        <f t="shared" si="3"/>
        <v>207.3925333</v>
      </c>
      <c r="O71" s="32">
        <f t="shared" si="4"/>
        <v>210</v>
      </c>
      <c r="P71" s="32">
        <f t="shared" si="5"/>
        <v>20</v>
      </c>
      <c r="Q71" s="32">
        <f t="shared" si="6"/>
        <v>1.176</v>
      </c>
      <c r="R71" s="32">
        <v>0.0</v>
      </c>
      <c r="S71" s="36">
        <f t="shared" si="7"/>
        <v>1.176</v>
      </c>
      <c r="T71" s="36">
        <f t="shared" si="8"/>
        <v>0.098</v>
      </c>
    </row>
    <row r="72" hidden="1">
      <c r="A72" s="40" t="s">
        <v>44</v>
      </c>
      <c r="B72" s="30" t="s">
        <v>53</v>
      </c>
      <c r="C72" s="7">
        <v>7336.0</v>
      </c>
      <c r="D72" s="31" t="s">
        <v>46</v>
      </c>
      <c r="E72" s="32">
        <v>1.0</v>
      </c>
      <c r="F72" s="33">
        <f>VLOOKUP(D72,'Profil vaccinal'!A$1:E$15,5)</f>
        <v>0.03335</v>
      </c>
      <c r="G72" s="34">
        <v>1.0</v>
      </c>
      <c r="H72" s="34">
        <v>20.0</v>
      </c>
      <c r="I72" s="35">
        <v>50.0</v>
      </c>
      <c r="J72" s="32">
        <f t="shared" si="1"/>
        <v>2</v>
      </c>
      <c r="K72" s="34">
        <v>12.0</v>
      </c>
      <c r="L72" s="34">
        <v>4.3</v>
      </c>
      <c r="M72" s="32">
        <f t="shared" si="2"/>
        <v>244.6556</v>
      </c>
      <c r="N72" s="32">
        <f t="shared" si="3"/>
        <v>489.3112</v>
      </c>
      <c r="O72" s="32">
        <f t="shared" si="4"/>
        <v>500</v>
      </c>
      <c r="P72" s="32">
        <f t="shared" si="5"/>
        <v>60</v>
      </c>
      <c r="Q72" s="32">
        <f t="shared" si="6"/>
        <v>2.15</v>
      </c>
      <c r="R72" s="32">
        <v>0.0</v>
      </c>
      <c r="S72" s="36">
        <f t="shared" si="7"/>
        <v>2.15</v>
      </c>
      <c r="T72" s="36">
        <f t="shared" si="8"/>
        <v>0.1791666667</v>
      </c>
    </row>
    <row r="73" hidden="1">
      <c r="A73" s="40" t="s">
        <v>44</v>
      </c>
      <c r="B73" s="30" t="s">
        <v>53</v>
      </c>
      <c r="C73" s="7">
        <v>7336.0</v>
      </c>
      <c r="D73" s="7" t="s">
        <v>19</v>
      </c>
      <c r="E73" s="32">
        <v>3.0</v>
      </c>
      <c r="F73" s="33">
        <f>VLOOKUP(D73,'Profil vaccinal'!A$1:E$15,5)</f>
        <v>0.032</v>
      </c>
      <c r="G73" s="34">
        <v>1.0</v>
      </c>
      <c r="H73" s="34">
        <v>10.0</v>
      </c>
      <c r="I73" s="37">
        <v>10.0</v>
      </c>
      <c r="J73" s="32">
        <f t="shared" si="1"/>
        <v>1.111111111</v>
      </c>
      <c r="K73" s="34">
        <v>12.0</v>
      </c>
      <c r="L73" s="34">
        <v>11.9</v>
      </c>
      <c r="M73" s="32">
        <f t="shared" si="2"/>
        <v>234.752</v>
      </c>
      <c r="N73" s="32">
        <f t="shared" si="3"/>
        <v>782.5066667</v>
      </c>
      <c r="O73" s="32">
        <f t="shared" si="4"/>
        <v>790</v>
      </c>
      <c r="P73" s="32">
        <f t="shared" si="5"/>
        <v>70</v>
      </c>
      <c r="Q73" s="32">
        <f t="shared" si="6"/>
        <v>9.401</v>
      </c>
      <c r="R73" s="32">
        <v>0.0</v>
      </c>
      <c r="S73" s="36">
        <f t="shared" si="7"/>
        <v>9.401</v>
      </c>
      <c r="T73" s="36">
        <f t="shared" si="8"/>
        <v>0.7834166667</v>
      </c>
    </row>
    <row r="74" hidden="1">
      <c r="A74" s="40" t="s">
        <v>44</v>
      </c>
      <c r="B74" s="30" t="s">
        <v>53</v>
      </c>
      <c r="C74" s="7">
        <v>7336.0</v>
      </c>
      <c r="D74" s="7" t="s">
        <v>13</v>
      </c>
      <c r="E74" s="32">
        <v>2.0</v>
      </c>
      <c r="F74" s="33">
        <f>VLOOKUP(D74,'Profil vaccinal'!A$1:E$15,5)</f>
        <v>0.032</v>
      </c>
      <c r="G74" s="34">
        <v>1.0</v>
      </c>
      <c r="H74" s="34">
        <v>5.0</v>
      </c>
      <c r="I74" s="37">
        <v>15.0</v>
      </c>
      <c r="J74" s="32">
        <f t="shared" si="1"/>
        <v>1.176470588</v>
      </c>
      <c r="K74" s="34">
        <v>12.0</v>
      </c>
      <c r="L74" s="34">
        <v>10.0</v>
      </c>
      <c r="M74" s="32">
        <f t="shared" si="2"/>
        <v>234.752</v>
      </c>
      <c r="N74" s="32">
        <f t="shared" si="3"/>
        <v>552.3576471</v>
      </c>
      <c r="O74" s="32">
        <f t="shared" si="4"/>
        <v>555</v>
      </c>
      <c r="P74" s="32">
        <f t="shared" si="5"/>
        <v>50</v>
      </c>
      <c r="Q74" s="32">
        <f t="shared" si="6"/>
        <v>5.55</v>
      </c>
      <c r="R74" s="32">
        <v>0.0</v>
      </c>
      <c r="S74" s="36">
        <f t="shared" si="7"/>
        <v>5.55</v>
      </c>
      <c r="T74" s="36">
        <f t="shared" si="8"/>
        <v>0.4625</v>
      </c>
    </row>
    <row r="75" hidden="1">
      <c r="A75" s="40" t="s">
        <v>44</v>
      </c>
      <c r="B75" s="30" t="s">
        <v>53</v>
      </c>
      <c r="C75" s="7">
        <v>7336.0</v>
      </c>
      <c r="D75" s="7" t="s">
        <v>15</v>
      </c>
      <c r="E75" s="32">
        <v>1.0</v>
      </c>
      <c r="F75" s="33">
        <f>VLOOKUP(D75,'Profil vaccinal'!A$1:E$15,5)</f>
        <v>0.032</v>
      </c>
      <c r="G75" s="34">
        <v>1.0</v>
      </c>
      <c r="H75" s="34">
        <v>10.0</v>
      </c>
      <c r="I75" s="37">
        <v>25.0</v>
      </c>
      <c r="J75" s="32">
        <f t="shared" si="1"/>
        <v>1.333333333</v>
      </c>
      <c r="K75" s="34">
        <v>12.0</v>
      </c>
      <c r="L75" s="34">
        <v>9.5</v>
      </c>
      <c r="M75" s="32">
        <f t="shared" si="2"/>
        <v>234.752</v>
      </c>
      <c r="N75" s="32">
        <f t="shared" si="3"/>
        <v>313.0026667</v>
      </c>
      <c r="O75" s="32">
        <f t="shared" si="4"/>
        <v>320</v>
      </c>
      <c r="P75" s="32">
        <f t="shared" si="5"/>
        <v>30</v>
      </c>
      <c r="Q75" s="32">
        <f t="shared" si="6"/>
        <v>3.04</v>
      </c>
      <c r="R75" s="32">
        <v>0.0</v>
      </c>
      <c r="S75" s="36">
        <f t="shared" si="7"/>
        <v>3.04</v>
      </c>
      <c r="T75" s="36">
        <f t="shared" si="8"/>
        <v>0.2533333333</v>
      </c>
    </row>
    <row r="76" hidden="1">
      <c r="A76" s="40" t="s">
        <v>44</v>
      </c>
      <c r="B76" s="30" t="s">
        <v>53</v>
      </c>
      <c r="C76" s="7">
        <v>7336.0</v>
      </c>
      <c r="D76" s="7" t="s">
        <v>21</v>
      </c>
      <c r="E76" s="32">
        <v>3.0</v>
      </c>
      <c r="F76" s="33">
        <f>VLOOKUP(D76,'Profil vaccinal'!A$1:E$15,5)</f>
        <v>0.032</v>
      </c>
      <c r="G76" s="34">
        <v>1.0</v>
      </c>
      <c r="H76" s="34">
        <v>2.0</v>
      </c>
      <c r="I76" s="34">
        <v>10.0</v>
      </c>
      <c r="J76" s="32">
        <f t="shared" si="1"/>
        <v>1.111111111</v>
      </c>
      <c r="K76" s="34">
        <v>12.0</v>
      </c>
      <c r="L76" s="34">
        <v>38.1</v>
      </c>
      <c r="M76" s="32">
        <f t="shared" si="2"/>
        <v>234.752</v>
      </c>
      <c r="N76" s="32">
        <f t="shared" si="3"/>
        <v>782.5066667</v>
      </c>
      <c r="O76" s="32">
        <f t="shared" si="4"/>
        <v>784</v>
      </c>
      <c r="P76" s="32">
        <f t="shared" si="5"/>
        <v>66</v>
      </c>
      <c r="Q76" s="32">
        <f t="shared" si="6"/>
        <v>29.8704</v>
      </c>
      <c r="R76" s="32">
        <v>0.0</v>
      </c>
      <c r="S76" s="36">
        <f t="shared" si="7"/>
        <v>29.8704</v>
      </c>
      <c r="T76" s="36">
        <f t="shared" si="8"/>
        <v>2.4892</v>
      </c>
    </row>
    <row r="77" hidden="1">
      <c r="A77" s="40" t="s">
        <v>44</v>
      </c>
      <c r="B77" s="30" t="s">
        <v>53</v>
      </c>
      <c r="C77" s="7">
        <v>7336.0</v>
      </c>
      <c r="D77" s="7" t="s">
        <v>22</v>
      </c>
      <c r="E77" s="32">
        <v>2.0</v>
      </c>
      <c r="F77" s="33">
        <f>VLOOKUP(D77,'Profil vaccinal'!A$1:E$15,5)</f>
        <v>0.032</v>
      </c>
      <c r="G77" s="34">
        <v>1.0</v>
      </c>
      <c r="H77" s="32">
        <f>VLOOKUP(D77,'Profil vaccinal'!A$1:E$15,4)</f>
        <v>10</v>
      </c>
      <c r="I77" s="37">
        <v>20.0</v>
      </c>
      <c r="J77" s="32">
        <f t="shared" si="1"/>
        <v>1.25</v>
      </c>
      <c r="K77" s="34">
        <v>12.0</v>
      </c>
      <c r="L77" s="34">
        <v>5.5</v>
      </c>
      <c r="M77" s="32">
        <f t="shared" si="2"/>
        <v>234.752</v>
      </c>
      <c r="N77" s="32">
        <f t="shared" si="3"/>
        <v>586.88</v>
      </c>
      <c r="O77" s="32">
        <f t="shared" si="4"/>
        <v>590</v>
      </c>
      <c r="P77" s="32">
        <f t="shared" si="5"/>
        <v>50</v>
      </c>
      <c r="Q77" s="32">
        <f t="shared" si="6"/>
        <v>3.245</v>
      </c>
      <c r="R77" s="32">
        <v>0.0</v>
      </c>
      <c r="S77" s="36">
        <f t="shared" si="7"/>
        <v>3.245</v>
      </c>
      <c r="T77" s="36">
        <f t="shared" si="8"/>
        <v>0.2704166667</v>
      </c>
    </row>
    <row r="78" hidden="1">
      <c r="A78" s="40" t="s">
        <v>44</v>
      </c>
      <c r="B78" s="30" t="s">
        <v>53</v>
      </c>
      <c r="C78" s="7">
        <v>7336.0</v>
      </c>
      <c r="D78" s="38" t="s">
        <v>12</v>
      </c>
      <c r="E78" s="32">
        <v>4.0</v>
      </c>
      <c r="F78" s="33">
        <f>VLOOKUP(D78,'Profil vaccinal'!A$1:E$15,5)</f>
        <v>0.032</v>
      </c>
      <c r="G78" s="34">
        <v>1.0</v>
      </c>
      <c r="H78" s="32">
        <f>VLOOKUP(D78,'Profil vaccinal'!A$1:E$15,4)</f>
        <v>10</v>
      </c>
      <c r="I78" s="39">
        <v>25.0</v>
      </c>
      <c r="J78" s="32">
        <f t="shared" si="1"/>
        <v>1.333333333</v>
      </c>
      <c r="K78" s="34">
        <v>12.0</v>
      </c>
      <c r="L78" s="34">
        <v>7.4</v>
      </c>
      <c r="M78" s="32">
        <f t="shared" si="2"/>
        <v>234.752</v>
      </c>
      <c r="N78" s="32">
        <f t="shared" si="3"/>
        <v>1252.010667</v>
      </c>
      <c r="O78" s="32">
        <f t="shared" si="4"/>
        <v>1260</v>
      </c>
      <c r="P78" s="32">
        <f t="shared" si="5"/>
        <v>110</v>
      </c>
      <c r="Q78" s="32">
        <f t="shared" si="6"/>
        <v>9.324</v>
      </c>
      <c r="R78" s="32">
        <v>0.0</v>
      </c>
      <c r="S78" s="36">
        <f t="shared" si="7"/>
        <v>9.324</v>
      </c>
      <c r="T78" s="36">
        <f t="shared" si="8"/>
        <v>0.777</v>
      </c>
    </row>
    <row r="79" hidden="1">
      <c r="A79" s="40" t="s">
        <v>44</v>
      </c>
      <c r="B79" s="30" t="s">
        <v>53</v>
      </c>
      <c r="C79" s="7">
        <v>7336.0</v>
      </c>
      <c r="D79" s="7" t="s">
        <v>17</v>
      </c>
      <c r="E79" s="32">
        <v>3.0</v>
      </c>
      <c r="F79" s="33">
        <f>VLOOKUP(D79,'Profil vaccinal'!A$1:E$15,5)</f>
        <v>0.032</v>
      </c>
      <c r="G79" s="34">
        <v>1.0</v>
      </c>
      <c r="H79" s="34">
        <v>4.0</v>
      </c>
      <c r="I79" s="39">
        <v>10.0</v>
      </c>
      <c r="J79" s="32">
        <f t="shared" si="1"/>
        <v>1.111111111</v>
      </c>
      <c r="K79" s="34">
        <v>12.0</v>
      </c>
      <c r="L79" s="34">
        <v>7.8</v>
      </c>
      <c r="M79" s="32">
        <f t="shared" si="2"/>
        <v>234.752</v>
      </c>
      <c r="N79" s="32">
        <f t="shared" si="3"/>
        <v>782.5066667</v>
      </c>
      <c r="O79" s="32">
        <f t="shared" si="4"/>
        <v>784</v>
      </c>
      <c r="P79" s="32">
        <f t="shared" si="5"/>
        <v>68</v>
      </c>
      <c r="Q79" s="32">
        <f t="shared" si="6"/>
        <v>6.1152</v>
      </c>
      <c r="R79" s="32">
        <v>0.0</v>
      </c>
      <c r="S79" s="36">
        <f t="shared" si="7"/>
        <v>6.1152</v>
      </c>
      <c r="T79" s="36">
        <f t="shared" si="8"/>
        <v>0.5096</v>
      </c>
    </row>
    <row r="80" hidden="1">
      <c r="A80" s="40" t="s">
        <v>44</v>
      </c>
      <c r="B80" s="30" t="s">
        <v>53</v>
      </c>
      <c r="C80" s="7">
        <v>7336.0</v>
      </c>
      <c r="D80" s="7" t="s">
        <v>16</v>
      </c>
      <c r="E80" s="32">
        <v>1.0</v>
      </c>
      <c r="F80" s="33">
        <f>VLOOKUP(D80,'Profil vaccinal'!A$1:E$15,5)</f>
        <v>0.032</v>
      </c>
      <c r="G80" s="34">
        <v>1.0</v>
      </c>
      <c r="H80" s="34">
        <v>10.0</v>
      </c>
      <c r="I80" s="34">
        <v>50.0</v>
      </c>
      <c r="J80" s="32">
        <f t="shared" si="1"/>
        <v>2</v>
      </c>
      <c r="K80" s="34">
        <v>12.0</v>
      </c>
      <c r="L80" s="34">
        <v>9.8</v>
      </c>
      <c r="M80" s="32">
        <f t="shared" si="2"/>
        <v>234.752</v>
      </c>
      <c r="N80" s="32">
        <f t="shared" si="3"/>
        <v>469.504</v>
      </c>
      <c r="O80" s="32">
        <f t="shared" si="4"/>
        <v>470</v>
      </c>
      <c r="P80" s="32">
        <f t="shared" si="5"/>
        <v>40</v>
      </c>
      <c r="Q80" s="32">
        <f t="shared" si="6"/>
        <v>4.606</v>
      </c>
      <c r="R80" s="32">
        <f>Q80*25%</f>
        <v>1.1515</v>
      </c>
      <c r="S80" s="36">
        <f t="shared" si="7"/>
        <v>5.7575</v>
      </c>
      <c r="T80" s="36">
        <f t="shared" si="8"/>
        <v>0.4797916667</v>
      </c>
    </row>
    <row r="81" hidden="1">
      <c r="A81" s="40" t="s">
        <v>44</v>
      </c>
      <c r="B81" s="30" t="s">
        <v>53</v>
      </c>
      <c r="C81" s="7">
        <v>7336.0</v>
      </c>
      <c r="D81" s="40" t="s">
        <v>23</v>
      </c>
      <c r="E81" s="29">
        <v>1.0</v>
      </c>
      <c r="F81" s="33">
        <f>VLOOKUP(D81,'Profil vaccinal'!A$1:E$15,5)</f>
        <v>0.03335</v>
      </c>
      <c r="G81" s="34">
        <v>1.0</v>
      </c>
      <c r="H81" s="34">
        <v>10.0</v>
      </c>
      <c r="I81" s="37">
        <v>25.0</v>
      </c>
      <c r="J81" s="32">
        <f t="shared" si="1"/>
        <v>1.333333333</v>
      </c>
      <c r="K81" s="34">
        <v>12.0</v>
      </c>
      <c r="L81" s="34">
        <v>5.6</v>
      </c>
      <c r="M81" s="32">
        <f t="shared" si="2"/>
        <v>244.6556</v>
      </c>
      <c r="N81" s="32">
        <f t="shared" si="3"/>
        <v>326.2074667</v>
      </c>
      <c r="O81" s="32">
        <f t="shared" si="4"/>
        <v>330</v>
      </c>
      <c r="P81" s="32">
        <f t="shared" si="5"/>
        <v>30</v>
      </c>
      <c r="Q81" s="32">
        <f t="shared" si="6"/>
        <v>1.848</v>
      </c>
      <c r="R81" s="32">
        <v>0.0</v>
      </c>
      <c r="S81" s="36">
        <f t="shared" si="7"/>
        <v>1.848</v>
      </c>
      <c r="T81" s="36">
        <f t="shared" si="8"/>
        <v>0.154</v>
      </c>
    </row>
    <row r="82" hidden="1">
      <c r="A82" s="40" t="s">
        <v>44</v>
      </c>
      <c r="B82" s="30" t="s">
        <v>54</v>
      </c>
      <c r="C82" s="7">
        <v>4217.0</v>
      </c>
      <c r="D82" s="31" t="s">
        <v>46</v>
      </c>
      <c r="E82" s="32">
        <v>1.0</v>
      </c>
      <c r="F82" s="33">
        <f>VLOOKUP(D82,'Profil vaccinal'!A$1:E$15,5)</f>
        <v>0.03335</v>
      </c>
      <c r="G82" s="34">
        <v>1.0</v>
      </c>
      <c r="H82" s="34">
        <v>20.0</v>
      </c>
      <c r="I82" s="35">
        <v>50.0</v>
      </c>
      <c r="J82" s="32">
        <f t="shared" si="1"/>
        <v>2</v>
      </c>
      <c r="K82" s="34">
        <v>12.0</v>
      </c>
      <c r="L82" s="34">
        <v>4.3</v>
      </c>
      <c r="M82" s="32">
        <f t="shared" si="2"/>
        <v>140.63695</v>
      </c>
      <c r="N82" s="32">
        <f t="shared" si="3"/>
        <v>281.2739</v>
      </c>
      <c r="O82" s="32">
        <f t="shared" si="4"/>
        <v>300</v>
      </c>
      <c r="P82" s="32">
        <f t="shared" si="5"/>
        <v>40</v>
      </c>
      <c r="Q82" s="32">
        <f t="shared" si="6"/>
        <v>1.29</v>
      </c>
      <c r="R82" s="32">
        <v>0.0</v>
      </c>
      <c r="S82" s="36">
        <f t="shared" si="7"/>
        <v>1.29</v>
      </c>
      <c r="T82" s="36">
        <f t="shared" si="8"/>
        <v>0.1075</v>
      </c>
    </row>
    <row r="83" hidden="1">
      <c r="A83" s="40" t="s">
        <v>44</v>
      </c>
      <c r="B83" s="30" t="s">
        <v>54</v>
      </c>
      <c r="C83" s="7">
        <v>4217.0</v>
      </c>
      <c r="D83" s="7" t="s">
        <v>19</v>
      </c>
      <c r="E83" s="32">
        <v>3.0</v>
      </c>
      <c r="F83" s="33">
        <f>VLOOKUP(D83,'Profil vaccinal'!A$1:E$15,5)</f>
        <v>0.032</v>
      </c>
      <c r="G83" s="34">
        <v>1.0</v>
      </c>
      <c r="H83" s="34">
        <v>10.0</v>
      </c>
      <c r="I83" s="37">
        <v>10.0</v>
      </c>
      <c r="J83" s="32">
        <f t="shared" si="1"/>
        <v>1.111111111</v>
      </c>
      <c r="K83" s="34">
        <v>12.0</v>
      </c>
      <c r="L83" s="34">
        <v>11.9</v>
      </c>
      <c r="M83" s="32">
        <f t="shared" si="2"/>
        <v>134.944</v>
      </c>
      <c r="N83" s="32">
        <f t="shared" si="3"/>
        <v>449.8133333</v>
      </c>
      <c r="O83" s="32">
        <f t="shared" si="4"/>
        <v>450</v>
      </c>
      <c r="P83" s="32">
        <f t="shared" si="5"/>
        <v>40</v>
      </c>
      <c r="Q83" s="32">
        <f t="shared" si="6"/>
        <v>5.355</v>
      </c>
      <c r="R83" s="32">
        <v>0.0</v>
      </c>
      <c r="S83" s="36">
        <f t="shared" si="7"/>
        <v>5.355</v>
      </c>
      <c r="T83" s="36">
        <f t="shared" si="8"/>
        <v>0.44625</v>
      </c>
    </row>
    <row r="84" hidden="1">
      <c r="A84" s="40" t="s">
        <v>44</v>
      </c>
      <c r="B84" s="30" t="s">
        <v>54</v>
      </c>
      <c r="C84" s="7">
        <v>4217.0</v>
      </c>
      <c r="D84" s="7" t="s">
        <v>13</v>
      </c>
      <c r="E84" s="32">
        <v>2.0</v>
      </c>
      <c r="F84" s="33">
        <f>VLOOKUP(D84,'Profil vaccinal'!A$1:E$15,5)</f>
        <v>0.032</v>
      </c>
      <c r="G84" s="34">
        <v>1.0</v>
      </c>
      <c r="H84" s="34">
        <v>5.0</v>
      </c>
      <c r="I84" s="37">
        <v>15.0</v>
      </c>
      <c r="J84" s="32">
        <f t="shared" si="1"/>
        <v>1.176470588</v>
      </c>
      <c r="K84" s="34">
        <v>12.0</v>
      </c>
      <c r="L84" s="34">
        <v>10.0</v>
      </c>
      <c r="M84" s="32">
        <f t="shared" si="2"/>
        <v>134.944</v>
      </c>
      <c r="N84" s="32">
        <f t="shared" si="3"/>
        <v>317.5152941</v>
      </c>
      <c r="O84" s="32">
        <f t="shared" si="4"/>
        <v>320</v>
      </c>
      <c r="P84" s="32">
        <f t="shared" si="5"/>
        <v>30</v>
      </c>
      <c r="Q84" s="32">
        <f t="shared" si="6"/>
        <v>3.2</v>
      </c>
      <c r="R84" s="32">
        <v>0.0</v>
      </c>
      <c r="S84" s="36">
        <f t="shared" si="7"/>
        <v>3.2</v>
      </c>
      <c r="T84" s="36">
        <f t="shared" si="8"/>
        <v>0.2666666667</v>
      </c>
    </row>
    <row r="85" hidden="1">
      <c r="A85" s="40" t="s">
        <v>44</v>
      </c>
      <c r="B85" s="30" t="s">
        <v>54</v>
      </c>
      <c r="C85" s="7">
        <v>4217.0</v>
      </c>
      <c r="D85" s="7" t="s">
        <v>15</v>
      </c>
      <c r="E85" s="32">
        <v>1.0</v>
      </c>
      <c r="F85" s="33">
        <f>VLOOKUP(D85,'Profil vaccinal'!A$1:E$15,5)</f>
        <v>0.032</v>
      </c>
      <c r="G85" s="34">
        <v>1.0</v>
      </c>
      <c r="H85" s="34">
        <v>10.0</v>
      </c>
      <c r="I85" s="37">
        <v>25.0</v>
      </c>
      <c r="J85" s="32">
        <f t="shared" si="1"/>
        <v>1.333333333</v>
      </c>
      <c r="K85" s="34">
        <v>12.0</v>
      </c>
      <c r="L85" s="34">
        <v>9.5</v>
      </c>
      <c r="M85" s="32">
        <f t="shared" si="2"/>
        <v>134.944</v>
      </c>
      <c r="N85" s="32">
        <f t="shared" si="3"/>
        <v>179.9253333</v>
      </c>
      <c r="O85" s="32">
        <f t="shared" si="4"/>
        <v>180</v>
      </c>
      <c r="P85" s="32">
        <f t="shared" si="5"/>
        <v>20</v>
      </c>
      <c r="Q85" s="32">
        <f t="shared" si="6"/>
        <v>1.71</v>
      </c>
      <c r="R85" s="32">
        <v>0.0</v>
      </c>
      <c r="S85" s="36">
        <f t="shared" si="7"/>
        <v>1.71</v>
      </c>
      <c r="T85" s="36">
        <f t="shared" si="8"/>
        <v>0.1425</v>
      </c>
    </row>
    <row r="86" hidden="1">
      <c r="A86" s="40" t="s">
        <v>44</v>
      </c>
      <c r="B86" s="30" t="s">
        <v>54</v>
      </c>
      <c r="C86" s="7">
        <v>4217.0</v>
      </c>
      <c r="D86" s="7" t="s">
        <v>21</v>
      </c>
      <c r="E86" s="32">
        <v>3.0</v>
      </c>
      <c r="F86" s="33">
        <f>VLOOKUP(D86,'Profil vaccinal'!A$1:E$15,5)</f>
        <v>0.032</v>
      </c>
      <c r="G86" s="34">
        <v>1.0</v>
      </c>
      <c r="H86" s="34">
        <v>2.0</v>
      </c>
      <c r="I86" s="34">
        <v>10.0</v>
      </c>
      <c r="J86" s="32">
        <f t="shared" si="1"/>
        <v>1.111111111</v>
      </c>
      <c r="K86" s="34">
        <v>12.0</v>
      </c>
      <c r="L86" s="34">
        <v>38.1</v>
      </c>
      <c r="M86" s="32">
        <f t="shared" si="2"/>
        <v>134.944</v>
      </c>
      <c r="N86" s="32">
        <f t="shared" si="3"/>
        <v>449.8133333</v>
      </c>
      <c r="O86" s="32">
        <f t="shared" si="4"/>
        <v>450</v>
      </c>
      <c r="P86" s="32">
        <f t="shared" si="5"/>
        <v>38</v>
      </c>
      <c r="Q86" s="32">
        <f t="shared" si="6"/>
        <v>17.145</v>
      </c>
      <c r="R86" s="32">
        <v>0.0</v>
      </c>
      <c r="S86" s="36">
        <f t="shared" si="7"/>
        <v>17.145</v>
      </c>
      <c r="T86" s="36">
        <f t="shared" si="8"/>
        <v>1.42875</v>
      </c>
    </row>
    <row r="87" hidden="1">
      <c r="A87" s="40" t="s">
        <v>44</v>
      </c>
      <c r="B87" s="30" t="s">
        <v>54</v>
      </c>
      <c r="C87" s="7">
        <v>4217.0</v>
      </c>
      <c r="D87" s="7" t="s">
        <v>22</v>
      </c>
      <c r="E87" s="32">
        <v>2.0</v>
      </c>
      <c r="F87" s="33">
        <f>VLOOKUP(D87,'Profil vaccinal'!A$1:E$15,5)</f>
        <v>0.032</v>
      </c>
      <c r="G87" s="34">
        <v>1.0</v>
      </c>
      <c r="H87" s="32">
        <f>VLOOKUP(D87,'Profil vaccinal'!A$1:E$15,4)</f>
        <v>10</v>
      </c>
      <c r="I87" s="37">
        <v>20.0</v>
      </c>
      <c r="J87" s="32">
        <f t="shared" si="1"/>
        <v>1.25</v>
      </c>
      <c r="K87" s="34">
        <v>12.0</v>
      </c>
      <c r="L87" s="34">
        <v>5.5</v>
      </c>
      <c r="M87" s="32">
        <f t="shared" si="2"/>
        <v>134.944</v>
      </c>
      <c r="N87" s="32">
        <f t="shared" si="3"/>
        <v>337.36</v>
      </c>
      <c r="O87" s="32">
        <f t="shared" si="4"/>
        <v>340</v>
      </c>
      <c r="P87" s="32">
        <f t="shared" si="5"/>
        <v>30</v>
      </c>
      <c r="Q87" s="32">
        <f t="shared" si="6"/>
        <v>1.87</v>
      </c>
      <c r="R87" s="32">
        <v>0.0</v>
      </c>
      <c r="S87" s="36">
        <f t="shared" si="7"/>
        <v>1.87</v>
      </c>
      <c r="T87" s="36">
        <f t="shared" si="8"/>
        <v>0.1558333333</v>
      </c>
    </row>
    <row r="88" hidden="1">
      <c r="A88" s="40" t="s">
        <v>44</v>
      </c>
      <c r="B88" s="30" t="s">
        <v>54</v>
      </c>
      <c r="C88" s="7">
        <v>4217.0</v>
      </c>
      <c r="D88" s="38" t="s">
        <v>12</v>
      </c>
      <c r="E88" s="32">
        <v>4.0</v>
      </c>
      <c r="F88" s="33">
        <f>VLOOKUP(D88,'Profil vaccinal'!A$1:E$15,5)</f>
        <v>0.032</v>
      </c>
      <c r="G88" s="34">
        <v>1.0</v>
      </c>
      <c r="H88" s="32">
        <f>VLOOKUP(D88,'Profil vaccinal'!A$1:E$15,4)</f>
        <v>10</v>
      </c>
      <c r="I88" s="39">
        <v>25.0</v>
      </c>
      <c r="J88" s="32">
        <f t="shared" si="1"/>
        <v>1.333333333</v>
      </c>
      <c r="K88" s="34">
        <v>12.0</v>
      </c>
      <c r="L88" s="34">
        <v>7.4</v>
      </c>
      <c r="M88" s="32">
        <f t="shared" si="2"/>
        <v>134.944</v>
      </c>
      <c r="N88" s="32">
        <f t="shared" si="3"/>
        <v>719.7013333</v>
      </c>
      <c r="O88" s="32">
        <f t="shared" si="4"/>
        <v>720</v>
      </c>
      <c r="P88" s="32">
        <f t="shared" si="5"/>
        <v>60</v>
      </c>
      <c r="Q88" s="32">
        <f t="shared" si="6"/>
        <v>5.328</v>
      </c>
      <c r="R88" s="32">
        <v>0.0</v>
      </c>
      <c r="S88" s="36">
        <f t="shared" si="7"/>
        <v>5.328</v>
      </c>
      <c r="T88" s="36">
        <f t="shared" si="8"/>
        <v>0.444</v>
      </c>
    </row>
    <row r="89" hidden="1">
      <c r="A89" s="40" t="s">
        <v>44</v>
      </c>
      <c r="B89" s="30" t="s">
        <v>54</v>
      </c>
      <c r="C89" s="7">
        <v>4217.0</v>
      </c>
      <c r="D89" s="7" t="s">
        <v>17</v>
      </c>
      <c r="E89" s="32">
        <v>3.0</v>
      </c>
      <c r="F89" s="33">
        <f>VLOOKUP(D89,'Profil vaccinal'!A$1:E$15,5)</f>
        <v>0.032</v>
      </c>
      <c r="G89" s="34">
        <v>1.0</v>
      </c>
      <c r="H89" s="34">
        <v>4.0</v>
      </c>
      <c r="I89" s="39">
        <v>10.0</v>
      </c>
      <c r="J89" s="32">
        <f t="shared" si="1"/>
        <v>1.111111111</v>
      </c>
      <c r="K89" s="34">
        <v>12.0</v>
      </c>
      <c r="L89" s="34">
        <v>7.8</v>
      </c>
      <c r="M89" s="32">
        <f t="shared" si="2"/>
        <v>134.944</v>
      </c>
      <c r="N89" s="32">
        <f t="shared" si="3"/>
        <v>449.8133333</v>
      </c>
      <c r="O89" s="32">
        <f t="shared" si="4"/>
        <v>452</v>
      </c>
      <c r="P89" s="32">
        <f t="shared" si="5"/>
        <v>40</v>
      </c>
      <c r="Q89" s="32">
        <f t="shared" si="6"/>
        <v>3.5256</v>
      </c>
      <c r="R89" s="32">
        <v>0.0</v>
      </c>
      <c r="S89" s="36">
        <f t="shared" si="7"/>
        <v>3.5256</v>
      </c>
      <c r="T89" s="36">
        <f t="shared" si="8"/>
        <v>0.2938</v>
      </c>
    </row>
    <row r="90" hidden="1">
      <c r="A90" s="40" t="s">
        <v>44</v>
      </c>
      <c r="B90" s="30" t="s">
        <v>54</v>
      </c>
      <c r="C90" s="7">
        <v>4217.0</v>
      </c>
      <c r="D90" s="7" t="s">
        <v>16</v>
      </c>
      <c r="E90" s="32">
        <v>1.0</v>
      </c>
      <c r="F90" s="33">
        <f>VLOOKUP(D90,'Profil vaccinal'!A$1:E$15,5)</f>
        <v>0.032</v>
      </c>
      <c r="G90" s="34">
        <v>1.0</v>
      </c>
      <c r="H90" s="34">
        <v>10.0</v>
      </c>
      <c r="I90" s="34">
        <v>50.0</v>
      </c>
      <c r="J90" s="32">
        <f t="shared" si="1"/>
        <v>2</v>
      </c>
      <c r="K90" s="34">
        <v>12.0</v>
      </c>
      <c r="L90" s="34">
        <v>9.8</v>
      </c>
      <c r="M90" s="32">
        <f t="shared" si="2"/>
        <v>134.944</v>
      </c>
      <c r="N90" s="32">
        <f t="shared" si="3"/>
        <v>269.888</v>
      </c>
      <c r="O90" s="32">
        <f t="shared" si="4"/>
        <v>270</v>
      </c>
      <c r="P90" s="32">
        <f t="shared" si="5"/>
        <v>30</v>
      </c>
      <c r="Q90" s="32">
        <f t="shared" si="6"/>
        <v>2.646</v>
      </c>
      <c r="R90" s="32">
        <f>Q90*25%</f>
        <v>0.6615</v>
      </c>
      <c r="S90" s="36">
        <f t="shared" si="7"/>
        <v>3.3075</v>
      </c>
      <c r="T90" s="36">
        <f t="shared" si="8"/>
        <v>0.275625</v>
      </c>
    </row>
    <row r="91" hidden="1">
      <c r="A91" s="40" t="s">
        <v>44</v>
      </c>
      <c r="B91" s="30" t="s">
        <v>54</v>
      </c>
      <c r="C91" s="7">
        <v>4217.0</v>
      </c>
      <c r="D91" s="40" t="s">
        <v>23</v>
      </c>
      <c r="E91" s="29">
        <v>1.0</v>
      </c>
      <c r="F91" s="33">
        <f>VLOOKUP(D91,'Profil vaccinal'!A$1:E$15,5)</f>
        <v>0.03335</v>
      </c>
      <c r="G91" s="34">
        <v>1.0</v>
      </c>
      <c r="H91" s="34">
        <v>10.0</v>
      </c>
      <c r="I91" s="37">
        <v>25.0</v>
      </c>
      <c r="J91" s="32">
        <f t="shared" si="1"/>
        <v>1.333333333</v>
      </c>
      <c r="K91" s="34">
        <v>12.0</v>
      </c>
      <c r="L91" s="34">
        <v>5.6</v>
      </c>
      <c r="M91" s="32">
        <f t="shared" si="2"/>
        <v>140.63695</v>
      </c>
      <c r="N91" s="32">
        <f t="shared" si="3"/>
        <v>187.5159333</v>
      </c>
      <c r="O91" s="32">
        <f t="shared" si="4"/>
        <v>190</v>
      </c>
      <c r="P91" s="32">
        <f t="shared" si="5"/>
        <v>20</v>
      </c>
      <c r="Q91" s="32">
        <f t="shared" si="6"/>
        <v>1.064</v>
      </c>
      <c r="R91" s="32">
        <v>0.0</v>
      </c>
      <c r="S91" s="36">
        <f t="shared" si="7"/>
        <v>1.064</v>
      </c>
      <c r="T91" s="36">
        <f t="shared" si="8"/>
        <v>0.08866666667</v>
      </c>
    </row>
    <row r="92" hidden="1">
      <c r="A92" s="40" t="s">
        <v>44</v>
      </c>
      <c r="B92" s="30" t="s">
        <v>55</v>
      </c>
      <c r="C92" s="7">
        <v>3654.0</v>
      </c>
      <c r="D92" s="31" t="s">
        <v>46</v>
      </c>
      <c r="E92" s="32">
        <v>1.0</v>
      </c>
      <c r="F92" s="33">
        <f>VLOOKUP(D92,'Profil vaccinal'!A$1:E$15,5)</f>
        <v>0.03335</v>
      </c>
      <c r="G92" s="34">
        <v>1.0</v>
      </c>
      <c r="H92" s="34">
        <v>20.0</v>
      </c>
      <c r="I92" s="35">
        <v>50.0</v>
      </c>
      <c r="J92" s="32">
        <f t="shared" si="1"/>
        <v>2</v>
      </c>
      <c r="K92" s="34">
        <v>12.0</v>
      </c>
      <c r="L92" s="34">
        <v>4.3</v>
      </c>
      <c r="M92" s="32">
        <f t="shared" si="2"/>
        <v>121.8609</v>
      </c>
      <c r="N92" s="32">
        <f t="shared" si="3"/>
        <v>243.7218</v>
      </c>
      <c r="O92" s="32">
        <f t="shared" si="4"/>
        <v>260</v>
      </c>
      <c r="P92" s="32">
        <f t="shared" si="5"/>
        <v>40</v>
      </c>
      <c r="Q92" s="32">
        <f t="shared" si="6"/>
        <v>1.118</v>
      </c>
      <c r="R92" s="32">
        <v>0.0</v>
      </c>
      <c r="S92" s="36">
        <f t="shared" si="7"/>
        <v>1.118</v>
      </c>
      <c r="T92" s="36">
        <f t="shared" si="8"/>
        <v>0.09316666667</v>
      </c>
    </row>
    <row r="93" hidden="1">
      <c r="A93" s="40" t="s">
        <v>44</v>
      </c>
      <c r="B93" s="30" t="s">
        <v>55</v>
      </c>
      <c r="C93" s="7">
        <v>3654.0</v>
      </c>
      <c r="D93" s="7" t="s">
        <v>19</v>
      </c>
      <c r="E93" s="32">
        <v>3.0</v>
      </c>
      <c r="F93" s="33">
        <f>VLOOKUP(D93,'Profil vaccinal'!A$1:E$15,5)</f>
        <v>0.032</v>
      </c>
      <c r="G93" s="34">
        <v>1.0</v>
      </c>
      <c r="H93" s="34">
        <v>10.0</v>
      </c>
      <c r="I93" s="37">
        <v>10.0</v>
      </c>
      <c r="J93" s="32">
        <f t="shared" si="1"/>
        <v>1.111111111</v>
      </c>
      <c r="K93" s="34">
        <v>12.0</v>
      </c>
      <c r="L93" s="34">
        <v>11.9</v>
      </c>
      <c r="M93" s="32">
        <f t="shared" si="2"/>
        <v>116.928</v>
      </c>
      <c r="N93" s="32">
        <f t="shared" si="3"/>
        <v>389.76</v>
      </c>
      <c r="O93" s="32">
        <f t="shared" si="4"/>
        <v>390</v>
      </c>
      <c r="P93" s="32">
        <f t="shared" si="5"/>
        <v>40</v>
      </c>
      <c r="Q93" s="32">
        <f t="shared" si="6"/>
        <v>4.641</v>
      </c>
      <c r="R93" s="32">
        <v>0.0</v>
      </c>
      <c r="S93" s="36">
        <f t="shared" si="7"/>
        <v>4.641</v>
      </c>
      <c r="T93" s="36">
        <f t="shared" si="8"/>
        <v>0.38675</v>
      </c>
    </row>
    <row r="94" hidden="1">
      <c r="A94" s="40" t="s">
        <v>44</v>
      </c>
      <c r="B94" s="30" t="s">
        <v>55</v>
      </c>
      <c r="C94" s="7">
        <v>3654.0</v>
      </c>
      <c r="D94" s="7" t="s">
        <v>13</v>
      </c>
      <c r="E94" s="32">
        <v>2.0</v>
      </c>
      <c r="F94" s="33">
        <f>VLOOKUP(D94,'Profil vaccinal'!A$1:E$15,5)</f>
        <v>0.032</v>
      </c>
      <c r="G94" s="34">
        <v>1.0</v>
      </c>
      <c r="H94" s="34">
        <v>5.0</v>
      </c>
      <c r="I94" s="37">
        <v>15.0</v>
      </c>
      <c r="J94" s="32">
        <f t="shared" si="1"/>
        <v>1.176470588</v>
      </c>
      <c r="K94" s="34">
        <v>12.0</v>
      </c>
      <c r="L94" s="34">
        <v>10.0</v>
      </c>
      <c r="M94" s="32">
        <f t="shared" si="2"/>
        <v>116.928</v>
      </c>
      <c r="N94" s="32">
        <f t="shared" si="3"/>
        <v>275.1247059</v>
      </c>
      <c r="O94" s="32">
        <f t="shared" si="4"/>
        <v>280</v>
      </c>
      <c r="P94" s="32">
        <f t="shared" si="5"/>
        <v>25</v>
      </c>
      <c r="Q94" s="32">
        <f t="shared" si="6"/>
        <v>2.8</v>
      </c>
      <c r="R94" s="32">
        <v>0.0</v>
      </c>
      <c r="S94" s="36">
        <f t="shared" si="7"/>
        <v>2.8</v>
      </c>
      <c r="T94" s="36">
        <f t="shared" si="8"/>
        <v>0.2333333333</v>
      </c>
    </row>
    <row r="95" hidden="1">
      <c r="A95" s="40" t="s">
        <v>44</v>
      </c>
      <c r="B95" s="30" t="s">
        <v>55</v>
      </c>
      <c r="C95" s="7">
        <v>3654.0</v>
      </c>
      <c r="D95" s="7" t="s">
        <v>15</v>
      </c>
      <c r="E95" s="32">
        <v>1.0</v>
      </c>
      <c r="F95" s="33">
        <f>VLOOKUP(D95,'Profil vaccinal'!A$1:E$15,5)</f>
        <v>0.032</v>
      </c>
      <c r="G95" s="34">
        <v>1.0</v>
      </c>
      <c r="H95" s="34">
        <v>10.0</v>
      </c>
      <c r="I95" s="37">
        <v>25.0</v>
      </c>
      <c r="J95" s="32">
        <f t="shared" si="1"/>
        <v>1.333333333</v>
      </c>
      <c r="K95" s="34">
        <v>12.0</v>
      </c>
      <c r="L95" s="34">
        <v>9.5</v>
      </c>
      <c r="M95" s="32">
        <f t="shared" si="2"/>
        <v>116.928</v>
      </c>
      <c r="N95" s="32">
        <f t="shared" si="3"/>
        <v>155.904</v>
      </c>
      <c r="O95" s="32">
        <f t="shared" si="4"/>
        <v>160</v>
      </c>
      <c r="P95" s="32">
        <f t="shared" si="5"/>
        <v>20</v>
      </c>
      <c r="Q95" s="32">
        <f t="shared" si="6"/>
        <v>1.52</v>
      </c>
      <c r="R95" s="32">
        <v>0.0</v>
      </c>
      <c r="S95" s="36">
        <f t="shared" si="7"/>
        <v>1.52</v>
      </c>
      <c r="T95" s="36">
        <f t="shared" si="8"/>
        <v>0.1266666667</v>
      </c>
    </row>
    <row r="96" hidden="1">
      <c r="A96" s="40" t="s">
        <v>44</v>
      </c>
      <c r="B96" s="30" t="s">
        <v>55</v>
      </c>
      <c r="C96" s="7">
        <v>3654.0</v>
      </c>
      <c r="D96" s="7" t="s">
        <v>21</v>
      </c>
      <c r="E96" s="32">
        <v>3.0</v>
      </c>
      <c r="F96" s="33">
        <f>VLOOKUP(D96,'Profil vaccinal'!A$1:E$15,5)</f>
        <v>0.032</v>
      </c>
      <c r="G96" s="34">
        <v>1.0</v>
      </c>
      <c r="H96" s="34">
        <v>2.0</v>
      </c>
      <c r="I96" s="34">
        <v>10.0</v>
      </c>
      <c r="J96" s="32">
        <f t="shared" si="1"/>
        <v>1.111111111</v>
      </c>
      <c r="K96" s="34">
        <v>12.0</v>
      </c>
      <c r="L96" s="34">
        <v>38.1</v>
      </c>
      <c r="M96" s="32">
        <f t="shared" si="2"/>
        <v>116.928</v>
      </c>
      <c r="N96" s="32">
        <f t="shared" si="3"/>
        <v>389.76</v>
      </c>
      <c r="O96" s="32">
        <f t="shared" si="4"/>
        <v>390</v>
      </c>
      <c r="P96" s="32">
        <f t="shared" si="5"/>
        <v>34</v>
      </c>
      <c r="Q96" s="32">
        <f t="shared" si="6"/>
        <v>14.859</v>
      </c>
      <c r="R96" s="32">
        <v>0.0</v>
      </c>
      <c r="S96" s="36">
        <f t="shared" si="7"/>
        <v>14.859</v>
      </c>
      <c r="T96" s="36">
        <f t="shared" si="8"/>
        <v>1.23825</v>
      </c>
    </row>
    <row r="97" hidden="1">
      <c r="A97" s="40" t="s">
        <v>44</v>
      </c>
      <c r="B97" s="30" t="s">
        <v>55</v>
      </c>
      <c r="C97" s="7">
        <v>3654.0</v>
      </c>
      <c r="D97" s="7" t="s">
        <v>22</v>
      </c>
      <c r="E97" s="32">
        <v>2.0</v>
      </c>
      <c r="F97" s="33">
        <f>VLOOKUP(D97,'Profil vaccinal'!A$1:E$15,5)</f>
        <v>0.032</v>
      </c>
      <c r="G97" s="34">
        <v>1.0</v>
      </c>
      <c r="H97" s="32">
        <f>VLOOKUP(D97,'Profil vaccinal'!A$1:E$15,4)</f>
        <v>10</v>
      </c>
      <c r="I97" s="37">
        <v>20.0</v>
      </c>
      <c r="J97" s="32">
        <f t="shared" si="1"/>
        <v>1.25</v>
      </c>
      <c r="K97" s="34">
        <v>12.0</v>
      </c>
      <c r="L97" s="34">
        <v>5.5</v>
      </c>
      <c r="M97" s="32">
        <f t="shared" si="2"/>
        <v>116.928</v>
      </c>
      <c r="N97" s="32">
        <f t="shared" si="3"/>
        <v>292.32</v>
      </c>
      <c r="O97" s="32">
        <f t="shared" si="4"/>
        <v>300</v>
      </c>
      <c r="P97" s="32">
        <f t="shared" si="5"/>
        <v>30</v>
      </c>
      <c r="Q97" s="32">
        <f t="shared" si="6"/>
        <v>1.65</v>
      </c>
      <c r="R97" s="32">
        <v>0.0</v>
      </c>
      <c r="S97" s="36">
        <f t="shared" si="7"/>
        <v>1.65</v>
      </c>
      <c r="T97" s="36">
        <f t="shared" si="8"/>
        <v>0.1375</v>
      </c>
    </row>
    <row r="98" hidden="1">
      <c r="A98" s="40" t="s">
        <v>44</v>
      </c>
      <c r="B98" s="30" t="s">
        <v>55</v>
      </c>
      <c r="C98" s="7">
        <v>3654.0</v>
      </c>
      <c r="D98" s="38" t="s">
        <v>12</v>
      </c>
      <c r="E98" s="32">
        <v>4.0</v>
      </c>
      <c r="F98" s="33">
        <f>VLOOKUP(D98,'Profil vaccinal'!A$1:E$15,5)</f>
        <v>0.032</v>
      </c>
      <c r="G98" s="34">
        <v>1.0</v>
      </c>
      <c r="H98" s="32">
        <f>VLOOKUP(D98,'Profil vaccinal'!A$1:E$15,4)</f>
        <v>10</v>
      </c>
      <c r="I98" s="39">
        <v>25.0</v>
      </c>
      <c r="J98" s="32">
        <f t="shared" si="1"/>
        <v>1.333333333</v>
      </c>
      <c r="K98" s="34">
        <v>12.0</v>
      </c>
      <c r="L98" s="34">
        <v>7.4</v>
      </c>
      <c r="M98" s="32">
        <f t="shared" si="2"/>
        <v>116.928</v>
      </c>
      <c r="N98" s="32">
        <f t="shared" si="3"/>
        <v>623.616</v>
      </c>
      <c r="O98" s="32">
        <f t="shared" si="4"/>
        <v>630</v>
      </c>
      <c r="P98" s="32">
        <f t="shared" si="5"/>
        <v>60</v>
      </c>
      <c r="Q98" s="32">
        <f t="shared" si="6"/>
        <v>4.662</v>
      </c>
      <c r="R98" s="32">
        <v>0.0</v>
      </c>
      <c r="S98" s="36">
        <f t="shared" si="7"/>
        <v>4.662</v>
      </c>
      <c r="T98" s="36">
        <f t="shared" si="8"/>
        <v>0.3885</v>
      </c>
    </row>
    <row r="99" hidden="1">
      <c r="A99" s="40" t="s">
        <v>44</v>
      </c>
      <c r="B99" s="30" t="s">
        <v>55</v>
      </c>
      <c r="C99" s="7">
        <v>3654.0</v>
      </c>
      <c r="D99" s="7" t="s">
        <v>17</v>
      </c>
      <c r="E99" s="32">
        <v>3.0</v>
      </c>
      <c r="F99" s="33">
        <f>VLOOKUP(D99,'Profil vaccinal'!A$1:E$15,5)</f>
        <v>0.032</v>
      </c>
      <c r="G99" s="34">
        <v>1.0</v>
      </c>
      <c r="H99" s="34">
        <v>4.0</v>
      </c>
      <c r="I99" s="39">
        <v>10.0</v>
      </c>
      <c r="J99" s="32">
        <f t="shared" si="1"/>
        <v>1.111111111</v>
      </c>
      <c r="K99" s="34">
        <v>12.0</v>
      </c>
      <c r="L99" s="34">
        <v>7.8</v>
      </c>
      <c r="M99" s="32">
        <f t="shared" si="2"/>
        <v>116.928</v>
      </c>
      <c r="N99" s="32">
        <f t="shared" si="3"/>
        <v>389.76</v>
      </c>
      <c r="O99" s="32">
        <f t="shared" si="4"/>
        <v>392</v>
      </c>
      <c r="P99" s="32">
        <f t="shared" si="5"/>
        <v>36</v>
      </c>
      <c r="Q99" s="32">
        <f t="shared" si="6"/>
        <v>3.0576</v>
      </c>
      <c r="R99" s="32">
        <v>0.0</v>
      </c>
      <c r="S99" s="36">
        <f t="shared" si="7"/>
        <v>3.0576</v>
      </c>
      <c r="T99" s="36">
        <f t="shared" si="8"/>
        <v>0.2548</v>
      </c>
    </row>
    <row r="100" hidden="1">
      <c r="A100" s="40" t="s">
        <v>44</v>
      </c>
      <c r="B100" s="30" t="s">
        <v>55</v>
      </c>
      <c r="C100" s="7">
        <v>3654.0</v>
      </c>
      <c r="D100" s="7" t="s">
        <v>16</v>
      </c>
      <c r="E100" s="32">
        <v>1.0</v>
      </c>
      <c r="F100" s="33">
        <f>VLOOKUP(D100,'Profil vaccinal'!A$1:E$15,5)</f>
        <v>0.032</v>
      </c>
      <c r="G100" s="34">
        <v>1.0</v>
      </c>
      <c r="H100" s="34">
        <v>10.0</v>
      </c>
      <c r="I100" s="34">
        <v>50.0</v>
      </c>
      <c r="J100" s="32">
        <f t="shared" si="1"/>
        <v>2</v>
      </c>
      <c r="K100" s="34">
        <v>12.0</v>
      </c>
      <c r="L100" s="34">
        <v>9.8</v>
      </c>
      <c r="M100" s="32">
        <f t="shared" si="2"/>
        <v>116.928</v>
      </c>
      <c r="N100" s="32">
        <f t="shared" si="3"/>
        <v>233.856</v>
      </c>
      <c r="O100" s="32">
        <f t="shared" si="4"/>
        <v>240</v>
      </c>
      <c r="P100" s="32">
        <f t="shared" si="5"/>
        <v>20</v>
      </c>
      <c r="Q100" s="32">
        <f t="shared" si="6"/>
        <v>2.352</v>
      </c>
      <c r="R100" s="32">
        <f>Q100*25%</f>
        <v>0.588</v>
      </c>
      <c r="S100" s="36">
        <f t="shared" si="7"/>
        <v>2.94</v>
      </c>
      <c r="T100" s="36">
        <f t="shared" si="8"/>
        <v>0.245</v>
      </c>
    </row>
    <row r="101" hidden="1">
      <c r="A101" s="40" t="s">
        <v>44</v>
      </c>
      <c r="B101" s="30" t="s">
        <v>55</v>
      </c>
      <c r="C101" s="7">
        <v>3654.0</v>
      </c>
      <c r="D101" s="40" t="s">
        <v>23</v>
      </c>
      <c r="E101" s="29">
        <v>1.0</v>
      </c>
      <c r="F101" s="33">
        <f>VLOOKUP(D101,'Profil vaccinal'!A$1:E$15,5)</f>
        <v>0.03335</v>
      </c>
      <c r="G101" s="34">
        <v>1.0</v>
      </c>
      <c r="H101" s="34">
        <v>10.0</v>
      </c>
      <c r="I101" s="37">
        <v>25.0</v>
      </c>
      <c r="J101" s="32">
        <f t="shared" si="1"/>
        <v>1.333333333</v>
      </c>
      <c r="K101" s="34">
        <v>12.0</v>
      </c>
      <c r="L101" s="34">
        <v>5.6</v>
      </c>
      <c r="M101" s="32">
        <f t="shared" si="2"/>
        <v>121.8609</v>
      </c>
      <c r="N101" s="32">
        <f t="shared" si="3"/>
        <v>162.4812</v>
      </c>
      <c r="O101" s="32">
        <f t="shared" si="4"/>
        <v>170</v>
      </c>
      <c r="P101" s="32">
        <f t="shared" si="5"/>
        <v>20</v>
      </c>
      <c r="Q101" s="32">
        <f t="shared" si="6"/>
        <v>0.952</v>
      </c>
      <c r="R101" s="32">
        <v>0.0</v>
      </c>
      <c r="S101" s="36">
        <f t="shared" si="7"/>
        <v>0.952</v>
      </c>
      <c r="T101" s="36">
        <f t="shared" si="8"/>
        <v>0.07933333333</v>
      </c>
    </row>
    <row r="102" hidden="1">
      <c r="A102" s="40" t="s">
        <v>44</v>
      </c>
      <c r="B102" s="30" t="s">
        <v>56</v>
      </c>
      <c r="C102" s="7">
        <v>9506.0</v>
      </c>
      <c r="D102" s="31" t="s">
        <v>46</v>
      </c>
      <c r="E102" s="32">
        <v>1.0</v>
      </c>
      <c r="F102" s="33">
        <f>VLOOKUP(D102,'Profil vaccinal'!A$1:E$15,5)</f>
        <v>0.03335</v>
      </c>
      <c r="G102" s="34">
        <v>1.0</v>
      </c>
      <c r="H102" s="34">
        <v>20.0</v>
      </c>
      <c r="I102" s="35">
        <v>50.0</v>
      </c>
      <c r="J102" s="32">
        <f t="shared" si="1"/>
        <v>2</v>
      </c>
      <c r="K102" s="34">
        <v>12.0</v>
      </c>
      <c r="L102" s="34">
        <v>4.3</v>
      </c>
      <c r="M102" s="32">
        <f t="shared" si="2"/>
        <v>317.0251</v>
      </c>
      <c r="N102" s="32">
        <f t="shared" si="3"/>
        <v>634.0502</v>
      </c>
      <c r="O102" s="32">
        <f t="shared" si="4"/>
        <v>640</v>
      </c>
      <c r="P102" s="32">
        <f t="shared" si="5"/>
        <v>60</v>
      </c>
      <c r="Q102" s="32">
        <f t="shared" si="6"/>
        <v>2.752</v>
      </c>
      <c r="R102" s="32">
        <v>0.0</v>
      </c>
      <c r="S102" s="36">
        <f t="shared" si="7"/>
        <v>2.752</v>
      </c>
      <c r="T102" s="36">
        <f t="shared" si="8"/>
        <v>0.2293333333</v>
      </c>
    </row>
    <row r="103" hidden="1">
      <c r="A103" s="40" t="s">
        <v>44</v>
      </c>
      <c r="B103" s="30" t="s">
        <v>56</v>
      </c>
      <c r="C103" s="7">
        <v>9506.0</v>
      </c>
      <c r="D103" s="7" t="s">
        <v>19</v>
      </c>
      <c r="E103" s="32">
        <v>3.0</v>
      </c>
      <c r="F103" s="33">
        <f>VLOOKUP(D103,'Profil vaccinal'!A$1:E$15,5)</f>
        <v>0.032</v>
      </c>
      <c r="G103" s="34">
        <v>1.0</v>
      </c>
      <c r="H103" s="34">
        <v>10.0</v>
      </c>
      <c r="I103" s="37">
        <v>10.0</v>
      </c>
      <c r="J103" s="32">
        <f t="shared" si="1"/>
        <v>1.111111111</v>
      </c>
      <c r="K103" s="34">
        <v>12.0</v>
      </c>
      <c r="L103" s="34">
        <v>11.9</v>
      </c>
      <c r="M103" s="32">
        <f t="shared" si="2"/>
        <v>304.192</v>
      </c>
      <c r="N103" s="32">
        <f t="shared" si="3"/>
        <v>1013.973333</v>
      </c>
      <c r="O103" s="32">
        <f t="shared" si="4"/>
        <v>1020</v>
      </c>
      <c r="P103" s="32">
        <f t="shared" si="5"/>
        <v>90</v>
      </c>
      <c r="Q103" s="32">
        <f t="shared" si="6"/>
        <v>12.138</v>
      </c>
      <c r="R103" s="32">
        <v>0.0</v>
      </c>
      <c r="S103" s="36">
        <f t="shared" si="7"/>
        <v>12.138</v>
      </c>
      <c r="T103" s="36">
        <f t="shared" si="8"/>
        <v>1.0115</v>
      </c>
    </row>
    <row r="104" hidden="1">
      <c r="A104" s="40" t="s">
        <v>44</v>
      </c>
      <c r="B104" s="30" t="s">
        <v>56</v>
      </c>
      <c r="C104" s="7">
        <v>9506.0</v>
      </c>
      <c r="D104" s="7" t="s">
        <v>13</v>
      </c>
      <c r="E104" s="32">
        <v>2.0</v>
      </c>
      <c r="F104" s="33">
        <f>VLOOKUP(D104,'Profil vaccinal'!A$1:E$15,5)</f>
        <v>0.032</v>
      </c>
      <c r="G104" s="34">
        <v>1.0</v>
      </c>
      <c r="H104" s="34">
        <v>5.0</v>
      </c>
      <c r="I104" s="37">
        <v>15.0</v>
      </c>
      <c r="J104" s="32">
        <f t="shared" si="1"/>
        <v>1.176470588</v>
      </c>
      <c r="K104" s="34">
        <v>12.0</v>
      </c>
      <c r="L104" s="34">
        <v>10.0</v>
      </c>
      <c r="M104" s="32">
        <f t="shared" si="2"/>
        <v>304.192</v>
      </c>
      <c r="N104" s="32">
        <f t="shared" si="3"/>
        <v>715.7458824</v>
      </c>
      <c r="O104" s="32">
        <f t="shared" si="4"/>
        <v>720</v>
      </c>
      <c r="P104" s="32">
        <f t="shared" si="5"/>
        <v>60</v>
      </c>
      <c r="Q104" s="32">
        <f t="shared" si="6"/>
        <v>7.2</v>
      </c>
      <c r="R104" s="32">
        <v>0.0</v>
      </c>
      <c r="S104" s="36">
        <f t="shared" si="7"/>
        <v>7.2</v>
      </c>
      <c r="T104" s="36">
        <f t="shared" si="8"/>
        <v>0.6</v>
      </c>
    </row>
    <row r="105" hidden="1">
      <c r="A105" s="40" t="s">
        <v>44</v>
      </c>
      <c r="B105" s="30" t="s">
        <v>56</v>
      </c>
      <c r="C105" s="7">
        <v>9506.0</v>
      </c>
      <c r="D105" s="7" t="s">
        <v>15</v>
      </c>
      <c r="E105" s="32">
        <v>1.0</v>
      </c>
      <c r="F105" s="33">
        <f>VLOOKUP(D105,'Profil vaccinal'!A$1:E$15,5)</f>
        <v>0.032</v>
      </c>
      <c r="G105" s="34">
        <v>1.0</v>
      </c>
      <c r="H105" s="34">
        <v>10.0</v>
      </c>
      <c r="I105" s="37">
        <v>25.0</v>
      </c>
      <c r="J105" s="32">
        <f t="shared" si="1"/>
        <v>1.333333333</v>
      </c>
      <c r="K105" s="34">
        <v>12.0</v>
      </c>
      <c r="L105" s="34">
        <v>9.5</v>
      </c>
      <c r="M105" s="32">
        <f t="shared" si="2"/>
        <v>304.192</v>
      </c>
      <c r="N105" s="32">
        <f t="shared" si="3"/>
        <v>405.5893333</v>
      </c>
      <c r="O105" s="32">
        <f t="shared" si="4"/>
        <v>410</v>
      </c>
      <c r="P105" s="32">
        <f t="shared" si="5"/>
        <v>40</v>
      </c>
      <c r="Q105" s="32">
        <f t="shared" si="6"/>
        <v>3.895</v>
      </c>
      <c r="R105" s="32">
        <v>0.0</v>
      </c>
      <c r="S105" s="36">
        <f t="shared" si="7"/>
        <v>3.895</v>
      </c>
      <c r="T105" s="36">
        <f t="shared" si="8"/>
        <v>0.3245833333</v>
      </c>
    </row>
    <row r="106" hidden="1">
      <c r="A106" s="40" t="s">
        <v>44</v>
      </c>
      <c r="B106" s="30" t="s">
        <v>56</v>
      </c>
      <c r="C106" s="7">
        <v>9506.0</v>
      </c>
      <c r="D106" s="7" t="s">
        <v>21</v>
      </c>
      <c r="E106" s="32">
        <v>3.0</v>
      </c>
      <c r="F106" s="33">
        <f>VLOOKUP(D106,'Profil vaccinal'!A$1:E$15,5)</f>
        <v>0.032</v>
      </c>
      <c r="G106" s="34">
        <v>1.0</v>
      </c>
      <c r="H106" s="34">
        <v>2.0</v>
      </c>
      <c r="I106" s="34">
        <v>10.0</v>
      </c>
      <c r="J106" s="32">
        <f t="shared" si="1"/>
        <v>1.111111111</v>
      </c>
      <c r="K106" s="34">
        <v>12.0</v>
      </c>
      <c r="L106" s="34">
        <v>38.1</v>
      </c>
      <c r="M106" s="32">
        <f t="shared" si="2"/>
        <v>304.192</v>
      </c>
      <c r="N106" s="32">
        <f t="shared" si="3"/>
        <v>1013.973333</v>
      </c>
      <c r="O106" s="32">
        <f t="shared" si="4"/>
        <v>1014</v>
      </c>
      <c r="P106" s="32">
        <f t="shared" si="5"/>
        <v>86</v>
      </c>
      <c r="Q106" s="32">
        <f t="shared" si="6"/>
        <v>38.6334</v>
      </c>
      <c r="R106" s="32">
        <v>0.0</v>
      </c>
      <c r="S106" s="36">
        <f t="shared" si="7"/>
        <v>38.6334</v>
      </c>
      <c r="T106" s="36">
        <f t="shared" si="8"/>
        <v>3.21945</v>
      </c>
    </row>
    <row r="107" hidden="1">
      <c r="A107" s="40" t="s">
        <v>44</v>
      </c>
      <c r="B107" s="30" t="s">
        <v>56</v>
      </c>
      <c r="C107" s="7">
        <v>9506.0</v>
      </c>
      <c r="D107" s="7" t="s">
        <v>22</v>
      </c>
      <c r="E107" s="32">
        <v>2.0</v>
      </c>
      <c r="F107" s="33">
        <f>VLOOKUP(D107,'Profil vaccinal'!A$1:E$15,5)</f>
        <v>0.032</v>
      </c>
      <c r="G107" s="34">
        <v>1.0</v>
      </c>
      <c r="H107" s="32">
        <f>VLOOKUP(D107,'Profil vaccinal'!A$1:E$15,4)</f>
        <v>10</v>
      </c>
      <c r="I107" s="37">
        <v>20.0</v>
      </c>
      <c r="J107" s="32">
        <f t="shared" si="1"/>
        <v>1.25</v>
      </c>
      <c r="K107" s="34">
        <v>12.0</v>
      </c>
      <c r="L107" s="34">
        <v>5.5</v>
      </c>
      <c r="M107" s="32">
        <f t="shared" si="2"/>
        <v>304.192</v>
      </c>
      <c r="N107" s="32">
        <f t="shared" si="3"/>
        <v>760.48</v>
      </c>
      <c r="O107" s="32">
        <f t="shared" si="4"/>
        <v>770</v>
      </c>
      <c r="P107" s="32">
        <f t="shared" si="5"/>
        <v>70</v>
      </c>
      <c r="Q107" s="32">
        <f t="shared" si="6"/>
        <v>4.235</v>
      </c>
      <c r="R107" s="32">
        <v>0.0</v>
      </c>
      <c r="S107" s="36">
        <f t="shared" si="7"/>
        <v>4.235</v>
      </c>
      <c r="T107" s="36">
        <f t="shared" si="8"/>
        <v>0.3529166667</v>
      </c>
    </row>
    <row r="108" hidden="1">
      <c r="A108" s="40" t="s">
        <v>44</v>
      </c>
      <c r="B108" s="30" t="s">
        <v>56</v>
      </c>
      <c r="C108" s="7">
        <v>9506.0</v>
      </c>
      <c r="D108" s="38" t="s">
        <v>12</v>
      </c>
      <c r="E108" s="32">
        <v>4.0</v>
      </c>
      <c r="F108" s="33">
        <f>VLOOKUP(D108,'Profil vaccinal'!A$1:E$15,5)</f>
        <v>0.032</v>
      </c>
      <c r="G108" s="34">
        <v>1.0</v>
      </c>
      <c r="H108" s="32">
        <f>VLOOKUP(D108,'Profil vaccinal'!A$1:E$15,4)</f>
        <v>10</v>
      </c>
      <c r="I108" s="39">
        <v>25.0</v>
      </c>
      <c r="J108" s="32">
        <f t="shared" si="1"/>
        <v>1.333333333</v>
      </c>
      <c r="K108" s="34">
        <v>12.0</v>
      </c>
      <c r="L108" s="34">
        <v>7.4</v>
      </c>
      <c r="M108" s="32">
        <f t="shared" si="2"/>
        <v>304.192</v>
      </c>
      <c r="N108" s="32">
        <f t="shared" si="3"/>
        <v>1622.357333</v>
      </c>
      <c r="O108" s="32">
        <f t="shared" si="4"/>
        <v>1630</v>
      </c>
      <c r="P108" s="32">
        <f t="shared" si="5"/>
        <v>140</v>
      </c>
      <c r="Q108" s="32">
        <f t="shared" si="6"/>
        <v>12.062</v>
      </c>
      <c r="R108" s="32">
        <v>0.0</v>
      </c>
      <c r="S108" s="36">
        <f t="shared" si="7"/>
        <v>12.062</v>
      </c>
      <c r="T108" s="36">
        <f t="shared" si="8"/>
        <v>1.005166667</v>
      </c>
    </row>
    <row r="109" hidden="1">
      <c r="A109" s="40" t="s">
        <v>44</v>
      </c>
      <c r="B109" s="30" t="s">
        <v>56</v>
      </c>
      <c r="C109" s="7">
        <v>9506.0</v>
      </c>
      <c r="D109" s="7" t="s">
        <v>17</v>
      </c>
      <c r="E109" s="32">
        <v>3.0</v>
      </c>
      <c r="F109" s="33">
        <f>VLOOKUP(D109,'Profil vaccinal'!A$1:E$15,5)</f>
        <v>0.032</v>
      </c>
      <c r="G109" s="34">
        <v>1.0</v>
      </c>
      <c r="H109" s="34">
        <v>4.0</v>
      </c>
      <c r="I109" s="39">
        <v>10.0</v>
      </c>
      <c r="J109" s="32">
        <f t="shared" si="1"/>
        <v>1.111111111</v>
      </c>
      <c r="K109" s="34">
        <v>12.0</v>
      </c>
      <c r="L109" s="34">
        <v>7.8</v>
      </c>
      <c r="M109" s="32">
        <f t="shared" si="2"/>
        <v>304.192</v>
      </c>
      <c r="N109" s="32">
        <f t="shared" si="3"/>
        <v>1013.973333</v>
      </c>
      <c r="O109" s="32">
        <f t="shared" si="4"/>
        <v>1016</v>
      </c>
      <c r="P109" s="32">
        <f t="shared" si="5"/>
        <v>88</v>
      </c>
      <c r="Q109" s="32">
        <f t="shared" si="6"/>
        <v>7.9248</v>
      </c>
      <c r="R109" s="32">
        <v>0.0</v>
      </c>
      <c r="S109" s="36">
        <f t="shared" si="7"/>
        <v>7.9248</v>
      </c>
      <c r="T109" s="36">
        <f t="shared" si="8"/>
        <v>0.6604</v>
      </c>
    </row>
    <row r="110" hidden="1">
      <c r="A110" s="40" t="s">
        <v>44</v>
      </c>
      <c r="B110" s="30" t="s">
        <v>56</v>
      </c>
      <c r="C110" s="7">
        <v>9506.0</v>
      </c>
      <c r="D110" s="7" t="s">
        <v>16</v>
      </c>
      <c r="E110" s="32">
        <v>1.0</v>
      </c>
      <c r="F110" s="33">
        <f>VLOOKUP(D110,'Profil vaccinal'!A$1:E$15,5)</f>
        <v>0.032</v>
      </c>
      <c r="G110" s="34">
        <v>1.0</v>
      </c>
      <c r="H110" s="34">
        <v>10.0</v>
      </c>
      <c r="I110" s="34">
        <v>50.0</v>
      </c>
      <c r="J110" s="32">
        <f t="shared" si="1"/>
        <v>2</v>
      </c>
      <c r="K110" s="34">
        <v>12.0</v>
      </c>
      <c r="L110" s="34">
        <v>9.8</v>
      </c>
      <c r="M110" s="32">
        <f t="shared" si="2"/>
        <v>304.192</v>
      </c>
      <c r="N110" s="32">
        <f t="shared" si="3"/>
        <v>608.384</v>
      </c>
      <c r="O110" s="32">
        <f t="shared" si="4"/>
        <v>610</v>
      </c>
      <c r="P110" s="32">
        <f t="shared" si="5"/>
        <v>60</v>
      </c>
      <c r="Q110" s="32">
        <f t="shared" si="6"/>
        <v>5.978</v>
      </c>
      <c r="R110" s="32">
        <f>Q110*25%</f>
        <v>1.4945</v>
      </c>
      <c r="S110" s="36">
        <f t="shared" si="7"/>
        <v>7.4725</v>
      </c>
      <c r="T110" s="36">
        <f t="shared" si="8"/>
        <v>0.6227083333</v>
      </c>
    </row>
    <row r="111" hidden="1">
      <c r="A111" s="40" t="s">
        <v>44</v>
      </c>
      <c r="B111" s="30" t="s">
        <v>56</v>
      </c>
      <c r="C111" s="7">
        <v>9506.0</v>
      </c>
      <c r="D111" s="40" t="s">
        <v>23</v>
      </c>
      <c r="E111" s="29">
        <v>1.0</v>
      </c>
      <c r="F111" s="33">
        <f>VLOOKUP(D111,'Profil vaccinal'!A$1:E$15,5)</f>
        <v>0.03335</v>
      </c>
      <c r="G111" s="34">
        <v>1.0</v>
      </c>
      <c r="H111" s="34">
        <v>10.0</v>
      </c>
      <c r="I111" s="37">
        <v>25.0</v>
      </c>
      <c r="J111" s="32">
        <f t="shared" si="1"/>
        <v>1.333333333</v>
      </c>
      <c r="K111" s="34">
        <v>12.0</v>
      </c>
      <c r="L111" s="34">
        <v>5.6</v>
      </c>
      <c r="M111" s="32">
        <f t="shared" si="2"/>
        <v>317.0251</v>
      </c>
      <c r="N111" s="32">
        <f t="shared" si="3"/>
        <v>422.7001333</v>
      </c>
      <c r="O111" s="32">
        <f t="shared" si="4"/>
        <v>430</v>
      </c>
      <c r="P111" s="32">
        <f t="shared" si="5"/>
        <v>40</v>
      </c>
      <c r="Q111" s="32">
        <f t="shared" si="6"/>
        <v>2.408</v>
      </c>
      <c r="R111" s="32">
        <v>0.0</v>
      </c>
      <c r="S111" s="36">
        <f t="shared" si="7"/>
        <v>2.408</v>
      </c>
      <c r="T111" s="36">
        <f t="shared" si="8"/>
        <v>0.2006666667</v>
      </c>
    </row>
    <row r="112">
      <c r="A112" s="43" t="s">
        <v>57</v>
      </c>
      <c r="B112" s="43" t="s">
        <v>58</v>
      </c>
      <c r="C112" s="44">
        <v>78644.0</v>
      </c>
      <c r="D112" s="31" t="s">
        <v>46</v>
      </c>
      <c r="E112" s="32">
        <v>1.0</v>
      </c>
      <c r="F112" s="33">
        <f>VLOOKUP(D112,'Profil vaccinal'!A$1:E$15,5)</f>
        <v>0.03335</v>
      </c>
      <c r="G112" s="34">
        <v>1.0</v>
      </c>
      <c r="H112" s="34">
        <v>20.0</v>
      </c>
      <c r="I112" s="35">
        <v>50.0</v>
      </c>
      <c r="J112" s="32">
        <f t="shared" si="1"/>
        <v>2</v>
      </c>
      <c r="K112" s="34">
        <v>6.0</v>
      </c>
      <c r="L112" s="34">
        <v>4.3</v>
      </c>
      <c r="M112" s="32">
        <f t="shared" si="2"/>
        <v>2622.7774</v>
      </c>
      <c r="N112" s="32">
        <f t="shared" si="3"/>
        <v>5245.5548</v>
      </c>
      <c r="O112" s="32">
        <f t="shared" si="4"/>
        <v>5260</v>
      </c>
      <c r="P112" s="32">
        <f t="shared" si="5"/>
        <v>880</v>
      </c>
      <c r="Q112" s="32">
        <f t="shared" si="6"/>
        <v>22.618</v>
      </c>
      <c r="R112" s="32">
        <v>0.0</v>
      </c>
      <c r="S112" s="36">
        <f t="shared" si="7"/>
        <v>22.618</v>
      </c>
      <c r="T112" s="36">
        <f t="shared" si="8"/>
        <v>3.769666667</v>
      </c>
    </row>
    <row r="113" hidden="1">
      <c r="A113" s="43" t="s">
        <v>57</v>
      </c>
      <c r="B113" s="43" t="s">
        <v>58</v>
      </c>
      <c r="C113" s="44">
        <v>78644.0</v>
      </c>
      <c r="D113" s="7" t="s">
        <v>19</v>
      </c>
      <c r="E113" s="32">
        <v>3.0</v>
      </c>
      <c r="F113" s="33">
        <f>VLOOKUP(D113,'Profil vaccinal'!A$1:E$15,5)</f>
        <v>0.032</v>
      </c>
      <c r="G113" s="34">
        <v>1.0</v>
      </c>
      <c r="H113" s="34">
        <v>10.0</v>
      </c>
      <c r="I113" s="37">
        <v>10.0</v>
      </c>
      <c r="J113" s="32">
        <f t="shared" si="1"/>
        <v>1.111111111</v>
      </c>
      <c r="K113" s="34">
        <v>6.0</v>
      </c>
      <c r="L113" s="34">
        <v>11.9</v>
      </c>
      <c r="M113" s="32">
        <f t="shared" si="2"/>
        <v>2516.608</v>
      </c>
      <c r="N113" s="32">
        <f t="shared" si="3"/>
        <v>8388.693333</v>
      </c>
      <c r="O113" s="32">
        <f t="shared" si="4"/>
        <v>8390</v>
      </c>
      <c r="P113" s="32">
        <f t="shared" si="5"/>
        <v>1400</v>
      </c>
      <c r="Q113" s="32">
        <f t="shared" si="6"/>
        <v>99.841</v>
      </c>
      <c r="R113" s="32">
        <v>0.0</v>
      </c>
      <c r="S113" s="36">
        <f t="shared" si="7"/>
        <v>99.841</v>
      </c>
      <c r="T113" s="36">
        <f t="shared" si="8"/>
        <v>16.64016667</v>
      </c>
    </row>
    <row r="114" hidden="1">
      <c r="A114" s="43" t="s">
        <v>57</v>
      </c>
      <c r="B114" s="43" t="s">
        <v>58</v>
      </c>
      <c r="C114" s="44">
        <v>78644.0</v>
      </c>
      <c r="D114" s="7" t="s">
        <v>13</v>
      </c>
      <c r="E114" s="32">
        <v>2.0</v>
      </c>
      <c r="F114" s="33">
        <f>VLOOKUP(D114,'Profil vaccinal'!A$1:E$15,5)</f>
        <v>0.032</v>
      </c>
      <c r="G114" s="34">
        <v>1.0</v>
      </c>
      <c r="H114" s="34">
        <v>5.0</v>
      </c>
      <c r="I114" s="37">
        <v>15.0</v>
      </c>
      <c r="J114" s="32">
        <f t="shared" si="1"/>
        <v>1.176470588</v>
      </c>
      <c r="K114" s="34">
        <v>6.0</v>
      </c>
      <c r="L114" s="34">
        <v>10.0</v>
      </c>
      <c r="M114" s="32">
        <f t="shared" si="2"/>
        <v>2516.608</v>
      </c>
      <c r="N114" s="32">
        <f t="shared" si="3"/>
        <v>5921.430588</v>
      </c>
      <c r="O114" s="32">
        <f t="shared" si="4"/>
        <v>5925</v>
      </c>
      <c r="P114" s="32">
        <f t="shared" si="5"/>
        <v>990</v>
      </c>
      <c r="Q114" s="32">
        <f t="shared" si="6"/>
        <v>59.25</v>
      </c>
      <c r="R114" s="32">
        <v>0.0</v>
      </c>
      <c r="S114" s="36">
        <f t="shared" si="7"/>
        <v>59.25</v>
      </c>
      <c r="T114" s="36">
        <f t="shared" si="8"/>
        <v>9.875</v>
      </c>
    </row>
    <row r="115" hidden="1">
      <c r="A115" s="43" t="s">
        <v>57</v>
      </c>
      <c r="B115" s="43" t="s">
        <v>58</v>
      </c>
      <c r="C115" s="44">
        <v>78644.0</v>
      </c>
      <c r="D115" s="7" t="s">
        <v>15</v>
      </c>
      <c r="E115" s="32">
        <v>1.0</v>
      </c>
      <c r="F115" s="33">
        <f>VLOOKUP(D115,'Profil vaccinal'!A$1:E$15,5)</f>
        <v>0.032</v>
      </c>
      <c r="G115" s="34">
        <v>1.0</v>
      </c>
      <c r="H115" s="34">
        <v>10.0</v>
      </c>
      <c r="I115" s="37">
        <v>25.0</v>
      </c>
      <c r="J115" s="32">
        <f t="shared" si="1"/>
        <v>1.333333333</v>
      </c>
      <c r="K115" s="34">
        <v>6.0</v>
      </c>
      <c r="L115" s="34">
        <v>9.5</v>
      </c>
      <c r="M115" s="32">
        <f t="shared" si="2"/>
        <v>2516.608</v>
      </c>
      <c r="N115" s="32">
        <f t="shared" si="3"/>
        <v>3355.477333</v>
      </c>
      <c r="O115" s="32">
        <f t="shared" si="4"/>
        <v>3360</v>
      </c>
      <c r="P115" s="32">
        <f t="shared" si="5"/>
        <v>560</v>
      </c>
      <c r="Q115" s="32">
        <f t="shared" si="6"/>
        <v>31.92</v>
      </c>
      <c r="R115" s="32">
        <v>0.0</v>
      </c>
      <c r="S115" s="36">
        <f t="shared" si="7"/>
        <v>31.92</v>
      </c>
      <c r="T115" s="36">
        <f t="shared" si="8"/>
        <v>5.32</v>
      </c>
    </row>
    <row r="116" hidden="1">
      <c r="A116" s="43" t="s">
        <v>57</v>
      </c>
      <c r="B116" s="43" t="s">
        <v>58</v>
      </c>
      <c r="C116" s="44">
        <v>78644.0</v>
      </c>
      <c r="D116" s="7" t="s">
        <v>21</v>
      </c>
      <c r="E116" s="32">
        <v>3.0</v>
      </c>
      <c r="F116" s="33">
        <f>VLOOKUP(D116,'Profil vaccinal'!A$1:E$15,5)</f>
        <v>0.032</v>
      </c>
      <c r="G116" s="34">
        <v>1.0</v>
      </c>
      <c r="H116" s="34">
        <v>2.0</v>
      </c>
      <c r="I116" s="34">
        <v>10.0</v>
      </c>
      <c r="J116" s="32">
        <f t="shared" si="1"/>
        <v>1.111111111</v>
      </c>
      <c r="K116" s="34">
        <v>6.0</v>
      </c>
      <c r="L116" s="34">
        <v>38.1</v>
      </c>
      <c r="M116" s="32">
        <f t="shared" si="2"/>
        <v>2516.608</v>
      </c>
      <c r="N116" s="32">
        <f t="shared" si="3"/>
        <v>8388.693333</v>
      </c>
      <c r="O116" s="32">
        <f t="shared" si="4"/>
        <v>8390</v>
      </c>
      <c r="P116" s="32">
        <f t="shared" si="5"/>
        <v>1400</v>
      </c>
      <c r="Q116" s="32">
        <f t="shared" si="6"/>
        <v>319.659</v>
      </c>
      <c r="R116" s="32">
        <v>0.0</v>
      </c>
      <c r="S116" s="36">
        <f t="shared" si="7"/>
        <v>319.659</v>
      </c>
      <c r="T116" s="36">
        <f t="shared" si="8"/>
        <v>53.2765</v>
      </c>
    </row>
    <row r="117" hidden="1">
      <c r="A117" s="43" t="s">
        <v>57</v>
      </c>
      <c r="B117" s="43" t="s">
        <v>58</v>
      </c>
      <c r="C117" s="44">
        <v>78644.0</v>
      </c>
      <c r="D117" s="7" t="s">
        <v>22</v>
      </c>
      <c r="E117" s="32">
        <v>2.0</v>
      </c>
      <c r="F117" s="33">
        <f>VLOOKUP(D117,'Profil vaccinal'!A$1:E$15,5)</f>
        <v>0.032</v>
      </c>
      <c r="G117" s="34">
        <v>1.0</v>
      </c>
      <c r="H117" s="32">
        <f>VLOOKUP(D117,'Profil vaccinal'!A$1:E$15,4)</f>
        <v>10</v>
      </c>
      <c r="I117" s="37">
        <v>20.0</v>
      </c>
      <c r="J117" s="32">
        <f t="shared" si="1"/>
        <v>1.25</v>
      </c>
      <c r="K117" s="34">
        <v>6.0</v>
      </c>
      <c r="L117" s="34">
        <v>5.5</v>
      </c>
      <c r="M117" s="32">
        <f t="shared" si="2"/>
        <v>2516.608</v>
      </c>
      <c r="N117" s="32">
        <f t="shared" si="3"/>
        <v>6291.52</v>
      </c>
      <c r="O117" s="32">
        <f t="shared" si="4"/>
        <v>6300</v>
      </c>
      <c r="P117" s="32">
        <f t="shared" si="5"/>
        <v>1050</v>
      </c>
      <c r="Q117" s="32">
        <f t="shared" si="6"/>
        <v>34.65</v>
      </c>
      <c r="R117" s="32">
        <v>0.0</v>
      </c>
      <c r="S117" s="36">
        <f t="shared" si="7"/>
        <v>34.65</v>
      </c>
      <c r="T117" s="36">
        <f t="shared" si="8"/>
        <v>5.775</v>
      </c>
    </row>
    <row r="118" hidden="1">
      <c r="A118" s="43" t="s">
        <v>57</v>
      </c>
      <c r="B118" s="43" t="s">
        <v>58</v>
      </c>
      <c r="C118" s="44">
        <v>78644.0</v>
      </c>
      <c r="D118" s="38" t="s">
        <v>12</v>
      </c>
      <c r="E118" s="32">
        <v>4.0</v>
      </c>
      <c r="F118" s="33">
        <f>VLOOKUP(D118,'Profil vaccinal'!A$1:E$15,5)</f>
        <v>0.032</v>
      </c>
      <c r="G118" s="34">
        <v>1.0</v>
      </c>
      <c r="H118" s="32">
        <f>VLOOKUP(D118,'Profil vaccinal'!A$1:E$15,4)</f>
        <v>10</v>
      </c>
      <c r="I118" s="39">
        <v>25.0</v>
      </c>
      <c r="J118" s="32">
        <f t="shared" si="1"/>
        <v>1.333333333</v>
      </c>
      <c r="K118" s="34">
        <v>6.0</v>
      </c>
      <c r="L118" s="34">
        <v>7.4</v>
      </c>
      <c r="M118" s="32">
        <f t="shared" si="2"/>
        <v>2516.608</v>
      </c>
      <c r="N118" s="32">
        <f t="shared" si="3"/>
        <v>13421.90933</v>
      </c>
      <c r="O118" s="32">
        <f t="shared" si="4"/>
        <v>13430</v>
      </c>
      <c r="P118" s="32">
        <f t="shared" si="5"/>
        <v>2240</v>
      </c>
      <c r="Q118" s="32">
        <f t="shared" si="6"/>
        <v>99.382</v>
      </c>
      <c r="R118" s="32">
        <v>0.0</v>
      </c>
      <c r="S118" s="36">
        <f t="shared" si="7"/>
        <v>99.382</v>
      </c>
      <c r="T118" s="36">
        <f t="shared" si="8"/>
        <v>16.56366667</v>
      </c>
    </row>
    <row r="119" hidden="1">
      <c r="A119" s="43" t="s">
        <v>57</v>
      </c>
      <c r="B119" s="43" t="s">
        <v>58</v>
      </c>
      <c r="C119" s="44">
        <v>78644.0</v>
      </c>
      <c r="D119" s="7" t="s">
        <v>17</v>
      </c>
      <c r="E119" s="32">
        <v>3.0</v>
      </c>
      <c r="F119" s="33">
        <f>VLOOKUP(D119,'Profil vaccinal'!A$1:E$15,5)</f>
        <v>0.032</v>
      </c>
      <c r="G119" s="34">
        <v>1.0</v>
      </c>
      <c r="H119" s="34">
        <v>4.0</v>
      </c>
      <c r="I119" s="39">
        <v>10.0</v>
      </c>
      <c r="J119" s="32">
        <f t="shared" si="1"/>
        <v>1.111111111</v>
      </c>
      <c r="K119" s="34">
        <v>6.0</v>
      </c>
      <c r="L119" s="34">
        <v>7.8</v>
      </c>
      <c r="M119" s="32">
        <f t="shared" si="2"/>
        <v>2516.608</v>
      </c>
      <c r="N119" s="32">
        <f t="shared" si="3"/>
        <v>8388.693333</v>
      </c>
      <c r="O119" s="32">
        <f t="shared" si="4"/>
        <v>8392</v>
      </c>
      <c r="P119" s="32">
        <f t="shared" si="5"/>
        <v>1400</v>
      </c>
      <c r="Q119" s="32">
        <f t="shared" si="6"/>
        <v>65.4576</v>
      </c>
      <c r="R119" s="32">
        <v>0.0</v>
      </c>
      <c r="S119" s="36">
        <f t="shared" si="7"/>
        <v>65.4576</v>
      </c>
      <c r="T119" s="36">
        <f t="shared" si="8"/>
        <v>10.9096</v>
      </c>
    </row>
    <row r="120" hidden="1">
      <c r="A120" s="43" t="s">
        <v>57</v>
      </c>
      <c r="B120" s="43" t="s">
        <v>58</v>
      </c>
      <c r="C120" s="44">
        <v>78644.0</v>
      </c>
      <c r="D120" s="7" t="s">
        <v>16</v>
      </c>
      <c r="E120" s="32">
        <v>1.0</v>
      </c>
      <c r="F120" s="33">
        <f>VLOOKUP(D120,'Profil vaccinal'!A$1:E$15,5)</f>
        <v>0.032</v>
      </c>
      <c r="G120" s="34">
        <v>1.0</v>
      </c>
      <c r="H120" s="34">
        <v>10.0</v>
      </c>
      <c r="I120" s="34">
        <v>50.0</v>
      </c>
      <c r="J120" s="32">
        <f t="shared" si="1"/>
        <v>2</v>
      </c>
      <c r="K120" s="34">
        <v>6.0</v>
      </c>
      <c r="L120" s="34">
        <v>9.8</v>
      </c>
      <c r="M120" s="32">
        <f t="shared" si="2"/>
        <v>2516.608</v>
      </c>
      <c r="N120" s="32">
        <f t="shared" si="3"/>
        <v>5033.216</v>
      </c>
      <c r="O120" s="32">
        <f t="shared" si="4"/>
        <v>5040</v>
      </c>
      <c r="P120" s="32">
        <f t="shared" si="5"/>
        <v>840</v>
      </c>
      <c r="Q120" s="32">
        <f t="shared" si="6"/>
        <v>49.392</v>
      </c>
      <c r="R120" s="32">
        <f>Q120*25%</f>
        <v>12.348</v>
      </c>
      <c r="S120" s="36">
        <f t="shared" si="7"/>
        <v>61.74</v>
      </c>
      <c r="T120" s="36">
        <f t="shared" si="8"/>
        <v>10.29</v>
      </c>
    </row>
    <row r="121" hidden="1">
      <c r="A121" s="43" t="s">
        <v>57</v>
      </c>
      <c r="B121" s="43" t="s">
        <v>58</v>
      </c>
      <c r="C121" s="44">
        <v>78644.0</v>
      </c>
      <c r="D121" s="40" t="s">
        <v>23</v>
      </c>
      <c r="E121" s="29">
        <v>1.0</v>
      </c>
      <c r="F121" s="33">
        <f>VLOOKUP(D121,'Profil vaccinal'!A$1:E$15,5)</f>
        <v>0.03335</v>
      </c>
      <c r="G121" s="34">
        <v>1.0</v>
      </c>
      <c r="H121" s="34">
        <v>10.0</v>
      </c>
      <c r="I121" s="37">
        <v>25.0</v>
      </c>
      <c r="J121" s="32">
        <f t="shared" si="1"/>
        <v>1.333333333</v>
      </c>
      <c r="K121" s="34">
        <v>6.0</v>
      </c>
      <c r="L121" s="34">
        <v>5.6</v>
      </c>
      <c r="M121" s="32">
        <f t="shared" si="2"/>
        <v>2622.7774</v>
      </c>
      <c r="N121" s="32">
        <f t="shared" si="3"/>
        <v>3497.036533</v>
      </c>
      <c r="O121" s="32">
        <f t="shared" si="4"/>
        <v>3500</v>
      </c>
      <c r="P121" s="32">
        <f t="shared" si="5"/>
        <v>590</v>
      </c>
      <c r="Q121" s="32">
        <f t="shared" si="6"/>
        <v>19.6</v>
      </c>
      <c r="R121" s="32">
        <v>0.0</v>
      </c>
      <c r="S121" s="36">
        <f t="shared" si="7"/>
        <v>19.6</v>
      </c>
      <c r="T121" s="36">
        <f t="shared" si="8"/>
        <v>3.266666667</v>
      </c>
    </row>
    <row r="122" hidden="1">
      <c r="A122" s="40" t="s">
        <v>44</v>
      </c>
      <c r="B122" s="30" t="s">
        <v>59</v>
      </c>
      <c r="C122" s="7">
        <v>4201.0</v>
      </c>
      <c r="D122" s="45" t="s">
        <v>46</v>
      </c>
      <c r="E122" s="46">
        <v>1.0</v>
      </c>
      <c r="F122" s="47">
        <f>VLOOKUP(D122,'Profil vaccinal'!A$1:E$15,5)</f>
        <v>0.03335</v>
      </c>
      <c r="G122" s="46">
        <v>1.0</v>
      </c>
      <c r="H122" s="46">
        <v>20.0</v>
      </c>
      <c r="I122" s="48">
        <v>50.0</v>
      </c>
      <c r="J122" s="46">
        <f t="shared" si="1"/>
        <v>2</v>
      </c>
      <c r="K122" s="34">
        <v>12.0</v>
      </c>
      <c r="L122" s="46">
        <v>4.3</v>
      </c>
      <c r="M122" s="46">
        <f t="shared" si="2"/>
        <v>140.10335</v>
      </c>
      <c r="N122" s="46">
        <f t="shared" si="3"/>
        <v>280.2067</v>
      </c>
      <c r="O122" s="46">
        <f t="shared" si="4"/>
        <v>300</v>
      </c>
      <c r="P122" s="46">
        <f t="shared" si="5"/>
        <v>40</v>
      </c>
      <c r="Q122" s="46">
        <f t="shared" si="6"/>
        <v>1.29</v>
      </c>
      <c r="R122" s="46">
        <v>0.0</v>
      </c>
      <c r="S122" s="49">
        <f t="shared" si="7"/>
        <v>1.29</v>
      </c>
      <c r="T122" s="49">
        <f t="shared" si="8"/>
        <v>0.1075</v>
      </c>
    </row>
    <row r="123" hidden="1">
      <c r="A123" s="40" t="s">
        <v>44</v>
      </c>
      <c r="B123" s="30" t="s">
        <v>59</v>
      </c>
      <c r="C123" s="7">
        <v>4201.0</v>
      </c>
      <c r="D123" s="50" t="s">
        <v>19</v>
      </c>
      <c r="E123" s="46">
        <v>3.0</v>
      </c>
      <c r="F123" s="47">
        <f>VLOOKUP(D123,'Profil vaccinal'!A$1:E$15,5)</f>
        <v>0.032</v>
      </c>
      <c r="G123" s="46">
        <v>1.0</v>
      </c>
      <c r="H123" s="46">
        <v>10.0</v>
      </c>
      <c r="I123" s="51">
        <v>10.0</v>
      </c>
      <c r="J123" s="46">
        <f t="shared" si="1"/>
        <v>1.111111111</v>
      </c>
      <c r="K123" s="34">
        <v>12.0</v>
      </c>
      <c r="L123" s="46">
        <v>11.9</v>
      </c>
      <c r="M123" s="46">
        <f t="shared" si="2"/>
        <v>134.432</v>
      </c>
      <c r="N123" s="46">
        <f t="shared" si="3"/>
        <v>448.1066667</v>
      </c>
      <c r="O123" s="46">
        <f t="shared" si="4"/>
        <v>450</v>
      </c>
      <c r="P123" s="46">
        <f t="shared" si="5"/>
        <v>40</v>
      </c>
      <c r="Q123" s="46">
        <f t="shared" si="6"/>
        <v>5.355</v>
      </c>
      <c r="R123" s="46">
        <v>0.0</v>
      </c>
      <c r="S123" s="49">
        <f t="shared" si="7"/>
        <v>5.355</v>
      </c>
      <c r="T123" s="49">
        <f t="shared" si="8"/>
        <v>0.44625</v>
      </c>
    </row>
    <row r="124" hidden="1">
      <c r="A124" s="40" t="s">
        <v>44</v>
      </c>
      <c r="B124" s="30" t="s">
        <v>59</v>
      </c>
      <c r="C124" s="7">
        <v>4201.0</v>
      </c>
      <c r="D124" s="50" t="s">
        <v>13</v>
      </c>
      <c r="E124" s="46">
        <v>2.0</v>
      </c>
      <c r="F124" s="47">
        <f>VLOOKUP(D124,'Profil vaccinal'!A$1:E$15,5)</f>
        <v>0.032</v>
      </c>
      <c r="G124" s="46">
        <v>1.0</v>
      </c>
      <c r="H124" s="46">
        <v>5.0</v>
      </c>
      <c r="I124" s="51">
        <v>15.0</v>
      </c>
      <c r="J124" s="46">
        <f t="shared" si="1"/>
        <v>1.176470588</v>
      </c>
      <c r="K124" s="34">
        <v>12.0</v>
      </c>
      <c r="L124" s="46">
        <v>10.0</v>
      </c>
      <c r="M124" s="46">
        <f t="shared" si="2"/>
        <v>134.432</v>
      </c>
      <c r="N124" s="46">
        <f t="shared" si="3"/>
        <v>316.3105882</v>
      </c>
      <c r="O124" s="46">
        <f t="shared" si="4"/>
        <v>320</v>
      </c>
      <c r="P124" s="46">
        <f t="shared" si="5"/>
        <v>30</v>
      </c>
      <c r="Q124" s="46">
        <f t="shared" si="6"/>
        <v>3.2</v>
      </c>
      <c r="R124" s="46">
        <v>0.0</v>
      </c>
      <c r="S124" s="49">
        <f t="shared" si="7"/>
        <v>3.2</v>
      </c>
      <c r="T124" s="49">
        <f t="shared" si="8"/>
        <v>0.2666666667</v>
      </c>
    </row>
    <row r="125" hidden="1">
      <c r="A125" s="40" t="s">
        <v>44</v>
      </c>
      <c r="B125" s="30" t="s">
        <v>59</v>
      </c>
      <c r="C125" s="7">
        <v>4201.0</v>
      </c>
      <c r="D125" s="50" t="s">
        <v>15</v>
      </c>
      <c r="E125" s="46">
        <v>1.0</v>
      </c>
      <c r="F125" s="47">
        <f>VLOOKUP(D125,'Profil vaccinal'!A$1:E$15,5)</f>
        <v>0.032</v>
      </c>
      <c r="G125" s="46">
        <v>1.0</v>
      </c>
      <c r="H125" s="46">
        <v>10.0</v>
      </c>
      <c r="I125" s="51">
        <v>25.0</v>
      </c>
      <c r="J125" s="46">
        <f t="shared" si="1"/>
        <v>1.333333333</v>
      </c>
      <c r="K125" s="34">
        <v>12.0</v>
      </c>
      <c r="L125" s="46">
        <v>9.5</v>
      </c>
      <c r="M125" s="46">
        <f t="shared" si="2"/>
        <v>134.432</v>
      </c>
      <c r="N125" s="46">
        <f t="shared" si="3"/>
        <v>179.2426667</v>
      </c>
      <c r="O125" s="46">
        <f t="shared" si="4"/>
        <v>180</v>
      </c>
      <c r="P125" s="46">
        <f t="shared" si="5"/>
        <v>20</v>
      </c>
      <c r="Q125" s="46">
        <f t="shared" si="6"/>
        <v>1.71</v>
      </c>
      <c r="R125" s="46">
        <v>0.0</v>
      </c>
      <c r="S125" s="49">
        <f t="shared" si="7"/>
        <v>1.71</v>
      </c>
      <c r="T125" s="49">
        <f t="shared" si="8"/>
        <v>0.1425</v>
      </c>
    </row>
    <row r="126" hidden="1">
      <c r="A126" s="40" t="s">
        <v>44</v>
      </c>
      <c r="B126" s="30" t="s">
        <v>59</v>
      </c>
      <c r="C126" s="7">
        <v>4201.0</v>
      </c>
      <c r="D126" s="50" t="s">
        <v>21</v>
      </c>
      <c r="E126" s="46">
        <v>3.0</v>
      </c>
      <c r="F126" s="47">
        <f>VLOOKUP(D126,'Profil vaccinal'!A$1:E$15,5)</f>
        <v>0.032</v>
      </c>
      <c r="G126" s="46">
        <v>1.0</v>
      </c>
      <c r="H126" s="46">
        <v>2.0</v>
      </c>
      <c r="I126" s="46">
        <v>10.0</v>
      </c>
      <c r="J126" s="46">
        <f t="shared" si="1"/>
        <v>1.111111111</v>
      </c>
      <c r="K126" s="34">
        <v>12.0</v>
      </c>
      <c r="L126" s="46">
        <v>38.1</v>
      </c>
      <c r="M126" s="46">
        <f t="shared" si="2"/>
        <v>134.432</v>
      </c>
      <c r="N126" s="46">
        <f t="shared" si="3"/>
        <v>448.1066667</v>
      </c>
      <c r="O126" s="46">
        <f t="shared" si="4"/>
        <v>450</v>
      </c>
      <c r="P126" s="46">
        <f t="shared" si="5"/>
        <v>38</v>
      </c>
      <c r="Q126" s="46">
        <f t="shared" si="6"/>
        <v>17.145</v>
      </c>
      <c r="R126" s="46">
        <v>0.0</v>
      </c>
      <c r="S126" s="49">
        <f t="shared" si="7"/>
        <v>17.145</v>
      </c>
      <c r="T126" s="49">
        <f t="shared" si="8"/>
        <v>1.42875</v>
      </c>
    </row>
    <row r="127" hidden="1">
      <c r="A127" s="40" t="s">
        <v>44</v>
      </c>
      <c r="B127" s="30" t="s">
        <v>59</v>
      </c>
      <c r="C127" s="7">
        <v>4201.0</v>
      </c>
      <c r="D127" s="52" t="s">
        <v>22</v>
      </c>
      <c r="E127" s="46">
        <v>2.0</v>
      </c>
      <c r="F127" s="47">
        <f>VLOOKUP(D127,'Profil vaccinal'!A$1:E$15,5)</f>
        <v>0.032</v>
      </c>
      <c r="G127" s="46">
        <v>1.0</v>
      </c>
      <c r="H127" s="46">
        <f>VLOOKUP(D127,'Profil vaccinal'!A$1:E$15,4)</f>
        <v>10</v>
      </c>
      <c r="I127" s="51">
        <v>20.0</v>
      </c>
      <c r="J127" s="46">
        <f t="shared" si="1"/>
        <v>1.25</v>
      </c>
      <c r="K127" s="34">
        <v>12.0</v>
      </c>
      <c r="L127" s="46">
        <v>5.5</v>
      </c>
      <c r="M127" s="46">
        <f t="shared" si="2"/>
        <v>134.432</v>
      </c>
      <c r="N127" s="46">
        <f t="shared" si="3"/>
        <v>336.08</v>
      </c>
      <c r="O127" s="46">
        <f t="shared" si="4"/>
        <v>340</v>
      </c>
      <c r="P127" s="46">
        <f t="shared" si="5"/>
        <v>30</v>
      </c>
      <c r="Q127" s="46">
        <f t="shared" si="6"/>
        <v>1.87</v>
      </c>
      <c r="R127" s="46">
        <v>0.0</v>
      </c>
      <c r="S127" s="49">
        <f t="shared" si="7"/>
        <v>1.87</v>
      </c>
      <c r="T127" s="49">
        <f t="shared" si="8"/>
        <v>0.1558333333</v>
      </c>
    </row>
    <row r="128" hidden="1">
      <c r="A128" s="40" t="s">
        <v>44</v>
      </c>
      <c r="B128" s="30" t="s">
        <v>59</v>
      </c>
      <c r="C128" s="7">
        <v>4201.0</v>
      </c>
      <c r="D128" s="53" t="s">
        <v>12</v>
      </c>
      <c r="E128" s="46">
        <v>4.0</v>
      </c>
      <c r="F128" s="47">
        <f>VLOOKUP(D128,'Profil vaccinal'!A$1:E$15,5)</f>
        <v>0.032</v>
      </c>
      <c r="G128" s="46">
        <v>1.0</v>
      </c>
      <c r="H128" s="46">
        <f>VLOOKUP(D128,'Profil vaccinal'!A$1:E$15,4)</f>
        <v>10</v>
      </c>
      <c r="I128" s="51">
        <v>25.0</v>
      </c>
      <c r="J128" s="46">
        <f t="shared" si="1"/>
        <v>1.333333333</v>
      </c>
      <c r="K128" s="34">
        <v>12.0</v>
      </c>
      <c r="L128" s="46">
        <v>7.4</v>
      </c>
      <c r="M128" s="46">
        <f t="shared" si="2"/>
        <v>134.432</v>
      </c>
      <c r="N128" s="46">
        <f t="shared" si="3"/>
        <v>716.9706667</v>
      </c>
      <c r="O128" s="46">
        <f t="shared" si="4"/>
        <v>720</v>
      </c>
      <c r="P128" s="46">
        <f t="shared" si="5"/>
        <v>60</v>
      </c>
      <c r="Q128" s="46">
        <f t="shared" si="6"/>
        <v>5.328</v>
      </c>
      <c r="R128" s="46">
        <v>0.0</v>
      </c>
      <c r="S128" s="49">
        <f t="shared" si="7"/>
        <v>5.328</v>
      </c>
      <c r="T128" s="49">
        <f t="shared" si="8"/>
        <v>0.444</v>
      </c>
    </row>
    <row r="129" hidden="1">
      <c r="A129" s="40" t="s">
        <v>44</v>
      </c>
      <c r="B129" s="30" t="s">
        <v>59</v>
      </c>
      <c r="C129" s="7">
        <v>4201.0</v>
      </c>
      <c r="D129" s="52" t="s">
        <v>17</v>
      </c>
      <c r="E129" s="46">
        <v>3.0</v>
      </c>
      <c r="F129" s="47">
        <f>VLOOKUP(D129,'Profil vaccinal'!A$1:E$15,5)</f>
        <v>0.032</v>
      </c>
      <c r="G129" s="46">
        <v>1.0</v>
      </c>
      <c r="H129" s="46">
        <v>4.0</v>
      </c>
      <c r="I129" s="51">
        <v>10.0</v>
      </c>
      <c r="J129" s="46">
        <f t="shared" si="1"/>
        <v>1.111111111</v>
      </c>
      <c r="K129" s="34">
        <v>12.0</v>
      </c>
      <c r="L129" s="46">
        <v>7.8</v>
      </c>
      <c r="M129" s="46">
        <f t="shared" si="2"/>
        <v>134.432</v>
      </c>
      <c r="N129" s="46">
        <f t="shared" si="3"/>
        <v>448.1066667</v>
      </c>
      <c r="O129" s="46">
        <f t="shared" si="4"/>
        <v>452</v>
      </c>
      <c r="P129" s="46">
        <f t="shared" si="5"/>
        <v>40</v>
      </c>
      <c r="Q129" s="46">
        <f t="shared" si="6"/>
        <v>3.5256</v>
      </c>
      <c r="R129" s="46">
        <v>0.0</v>
      </c>
      <c r="S129" s="49">
        <f t="shared" si="7"/>
        <v>3.5256</v>
      </c>
      <c r="T129" s="49">
        <f t="shared" si="8"/>
        <v>0.2938</v>
      </c>
    </row>
    <row r="130" hidden="1">
      <c r="A130" s="40" t="s">
        <v>44</v>
      </c>
      <c r="B130" s="30" t="s">
        <v>59</v>
      </c>
      <c r="C130" s="7">
        <v>4201.0</v>
      </c>
      <c r="D130" s="52" t="s">
        <v>16</v>
      </c>
      <c r="E130" s="46">
        <v>1.0</v>
      </c>
      <c r="F130" s="47">
        <f>VLOOKUP(D130,'Profil vaccinal'!A$1:E$15,5)</f>
        <v>0.032</v>
      </c>
      <c r="G130" s="46">
        <v>1.0</v>
      </c>
      <c r="H130" s="46">
        <v>10.0</v>
      </c>
      <c r="I130" s="46">
        <v>50.0</v>
      </c>
      <c r="J130" s="46">
        <f t="shared" si="1"/>
        <v>2</v>
      </c>
      <c r="K130" s="34">
        <v>12.0</v>
      </c>
      <c r="L130" s="46">
        <v>9.8</v>
      </c>
      <c r="M130" s="46">
        <f t="shared" si="2"/>
        <v>134.432</v>
      </c>
      <c r="N130" s="46">
        <f t="shared" si="3"/>
        <v>268.864</v>
      </c>
      <c r="O130" s="46">
        <f t="shared" si="4"/>
        <v>270</v>
      </c>
      <c r="P130" s="46">
        <f t="shared" si="5"/>
        <v>30</v>
      </c>
      <c r="Q130" s="46">
        <f t="shared" si="6"/>
        <v>2.646</v>
      </c>
      <c r="R130" s="46">
        <f>Q130*25%</f>
        <v>0.6615</v>
      </c>
      <c r="S130" s="49">
        <f t="shared" si="7"/>
        <v>3.3075</v>
      </c>
      <c r="T130" s="49">
        <f t="shared" si="8"/>
        <v>0.275625</v>
      </c>
    </row>
    <row r="131" hidden="1">
      <c r="A131" s="40" t="s">
        <v>44</v>
      </c>
      <c r="B131" s="30" t="s">
        <v>59</v>
      </c>
      <c r="C131" s="7">
        <v>4201.0</v>
      </c>
      <c r="D131" s="54" t="s">
        <v>23</v>
      </c>
      <c r="E131" s="46">
        <v>1.0</v>
      </c>
      <c r="F131" s="47">
        <f>VLOOKUP(D131,'Profil vaccinal'!A$1:E$15,5)</f>
        <v>0.03335</v>
      </c>
      <c r="G131" s="46">
        <v>1.0</v>
      </c>
      <c r="H131" s="46">
        <v>10.0</v>
      </c>
      <c r="I131" s="51">
        <v>25.0</v>
      </c>
      <c r="J131" s="46">
        <f t="shared" si="1"/>
        <v>1.333333333</v>
      </c>
      <c r="K131" s="34">
        <v>12.0</v>
      </c>
      <c r="L131" s="46">
        <v>5.6</v>
      </c>
      <c r="M131" s="46">
        <f t="shared" si="2"/>
        <v>140.10335</v>
      </c>
      <c r="N131" s="46">
        <f t="shared" si="3"/>
        <v>186.8044667</v>
      </c>
      <c r="O131" s="46">
        <f t="shared" si="4"/>
        <v>190</v>
      </c>
      <c r="P131" s="46">
        <f t="shared" si="5"/>
        <v>20</v>
      </c>
      <c r="Q131" s="46">
        <f t="shared" si="6"/>
        <v>1.064</v>
      </c>
      <c r="R131" s="46">
        <v>0.0</v>
      </c>
      <c r="S131" s="49">
        <f t="shared" si="7"/>
        <v>1.064</v>
      </c>
      <c r="T131" s="49">
        <f t="shared" si="8"/>
        <v>0.08866666667</v>
      </c>
    </row>
    <row r="132" hidden="1">
      <c r="A132" s="40" t="s">
        <v>44</v>
      </c>
      <c r="B132" s="30" t="s">
        <v>60</v>
      </c>
      <c r="C132" s="30">
        <v>4404.0</v>
      </c>
      <c r="D132" s="54" t="s">
        <v>46</v>
      </c>
      <c r="E132" s="46">
        <v>1.0</v>
      </c>
      <c r="F132" s="47">
        <f>VLOOKUP(D132,'Profil vaccinal'!A$1:E$15,5)</f>
        <v>0.03335</v>
      </c>
      <c r="G132" s="46">
        <v>1.0</v>
      </c>
      <c r="H132" s="46">
        <v>20.0</v>
      </c>
      <c r="I132" s="48">
        <v>50.0</v>
      </c>
      <c r="J132" s="46">
        <f t="shared" si="1"/>
        <v>2</v>
      </c>
      <c r="K132" s="34">
        <v>12.0</v>
      </c>
      <c r="L132" s="46">
        <v>4.3</v>
      </c>
      <c r="M132" s="46">
        <f t="shared" si="2"/>
        <v>146.8734</v>
      </c>
      <c r="N132" s="46">
        <f t="shared" si="3"/>
        <v>293.7468</v>
      </c>
      <c r="O132" s="46">
        <f t="shared" si="4"/>
        <v>300</v>
      </c>
      <c r="P132" s="46">
        <f t="shared" si="5"/>
        <v>40</v>
      </c>
      <c r="Q132" s="46">
        <f t="shared" si="6"/>
        <v>1.29</v>
      </c>
      <c r="R132" s="46">
        <v>0.0</v>
      </c>
      <c r="S132" s="49">
        <f t="shared" si="7"/>
        <v>1.29</v>
      </c>
      <c r="T132" s="49">
        <f t="shared" si="8"/>
        <v>0.1075</v>
      </c>
    </row>
    <row r="133" hidden="1">
      <c r="A133" s="40" t="s">
        <v>44</v>
      </c>
      <c r="B133" s="30" t="s">
        <v>60</v>
      </c>
      <c r="C133" s="30">
        <v>4404.0</v>
      </c>
      <c r="D133" s="52" t="s">
        <v>19</v>
      </c>
      <c r="E133" s="46">
        <v>3.0</v>
      </c>
      <c r="F133" s="47">
        <f>VLOOKUP(D133,'Profil vaccinal'!A$1:E$15,5)</f>
        <v>0.032</v>
      </c>
      <c r="G133" s="46">
        <v>1.0</v>
      </c>
      <c r="H133" s="46">
        <v>10.0</v>
      </c>
      <c r="I133" s="51">
        <v>10.0</v>
      </c>
      <c r="J133" s="46">
        <f t="shared" si="1"/>
        <v>1.111111111</v>
      </c>
      <c r="K133" s="34">
        <v>12.0</v>
      </c>
      <c r="L133" s="46">
        <v>11.9</v>
      </c>
      <c r="M133" s="46">
        <f t="shared" si="2"/>
        <v>140.928</v>
      </c>
      <c r="N133" s="46">
        <f t="shared" si="3"/>
        <v>469.76</v>
      </c>
      <c r="O133" s="46">
        <f t="shared" si="4"/>
        <v>470</v>
      </c>
      <c r="P133" s="46">
        <f t="shared" si="5"/>
        <v>40</v>
      </c>
      <c r="Q133" s="46">
        <f t="shared" si="6"/>
        <v>5.593</v>
      </c>
      <c r="R133" s="46">
        <v>0.0</v>
      </c>
      <c r="S133" s="49">
        <f t="shared" si="7"/>
        <v>5.593</v>
      </c>
      <c r="T133" s="49">
        <f t="shared" si="8"/>
        <v>0.4660833333</v>
      </c>
    </row>
    <row r="134" hidden="1">
      <c r="A134" s="40" t="s">
        <v>44</v>
      </c>
      <c r="B134" s="30" t="s">
        <v>60</v>
      </c>
      <c r="C134" s="30">
        <v>4404.0</v>
      </c>
      <c r="D134" s="52" t="s">
        <v>13</v>
      </c>
      <c r="E134" s="46">
        <v>2.0</v>
      </c>
      <c r="F134" s="47">
        <f>VLOOKUP(D134,'Profil vaccinal'!A$1:E$15,5)</f>
        <v>0.032</v>
      </c>
      <c r="G134" s="46">
        <v>1.0</v>
      </c>
      <c r="H134" s="46">
        <v>5.0</v>
      </c>
      <c r="I134" s="51">
        <v>15.0</v>
      </c>
      <c r="J134" s="46">
        <f t="shared" si="1"/>
        <v>1.176470588</v>
      </c>
      <c r="K134" s="34">
        <v>12.0</v>
      </c>
      <c r="L134" s="46">
        <v>10.0</v>
      </c>
      <c r="M134" s="46">
        <f t="shared" si="2"/>
        <v>140.928</v>
      </c>
      <c r="N134" s="46">
        <f t="shared" si="3"/>
        <v>331.5952941</v>
      </c>
      <c r="O134" s="46">
        <f t="shared" si="4"/>
        <v>335</v>
      </c>
      <c r="P134" s="46">
        <f t="shared" si="5"/>
        <v>30</v>
      </c>
      <c r="Q134" s="46">
        <f t="shared" si="6"/>
        <v>3.35</v>
      </c>
      <c r="R134" s="46">
        <v>0.0</v>
      </c>
      <c r="S134" s="49">
        <f t="shared" si="7"/>
        <v>3.35</v>
      </c>
      <c r="T134" s="49">
        <f t="shared" si="8"/>
        <v>0.2791666667</v>
      </c>
    </row>
    <row r="135" hidden="1">
      <c r="A135" s="40" t="s">
        <v>44</v>
      </c>
      <c r="B135" s="30" t="s">
        <v>60</v>
      </c>
      <c r="C135" s="30">
        <v>4404.0</v>
      </c>
      <c r="D135" s="52" t="s">
        <v>15</v>
      </c>
      <c r="E135" s="46">
        <v>1.0</v>
      </c>
      <c r="F135" s="47">
        <f>VLOOKUP(D135,'Profil vaccinal'!A$1:E$15,5)</f>
        <v>0.032</v>
      </c>
      <c r="G135" s="46">
        <v>1.0</v>
      </c>
      <c r="H135" s="46">
        <v>10.0</v>
      </c>
      <c r="I135" s="51">
        <v>25.0</v>
      </c>
      <c r="J135" s="46">
        <f t="shared" si="1"/>
        <v>1.333333333</v>
      </c>
      <c r="K135" s="34">
        <v>12.0</v>
      </c>
      <c r="L135" s="46">
        <v>9.5</v>
      </c>
      <c r="M135" s="46">
        <f t="shared" si="2"/>
        <v>140.928</v>
      </c>
      <c r="N135" s="46">
        <f t="shared" si="3"/>
        <v>187.904</v>
      </c>
      <c r="O135" s="46">
        <f t="shared" si="4"/>
        <v>190</v>
      </c>
      <c r="P135" s="46">
        <f t="shared" si="5"/>
        <v>20</v>
      </c>
      <c r="Q135" s="46">
        <f t="shared" si="6"/>
        <v>1.805</v>
      </c>
      <c r="R135" s="46">
        <v>0.0</v>
      </c>
      <c r="S135" s="49">
        <f t="shared" si="7"/>
        <v>1.805</v>
      </c>
      <c r="T135" s="49">
        <f t="shared" si="8"/>
        <v>0.1504166667</v>
      </c>
    </row>
    <row r="136" hidden="1">
      <c r="A136" s="40" t="s">
        <v>44</v>
      </c>
      <c r="B136" s="30" t="s">
        <v>60</v>
      </c>
      <c r="C136" s="30">
        <v>4404.0</v>
      </c>
      <c r="D136" s="52" t="s">
        <v>21</v>
      </c>
      <c r="E136" s="46">
        <v>3.0</v>
      </c>
      <c r="F136" s="47">
        <f>VLOOKUP(D136,'Profil vaccinal'!A$1:E$15,5)</f>
        <v>0.032</v>
      </c>
      <c r="G136" s="46">
        <v>1.0</v>
      </c>
      <c r="H136" s="46">
        <v>2.0</v>
      </c>
      <c r="I136" s="46">
        <v>10.0</v>
      </c>
      <c r="J136" s="46">
        <f t="shared" si="1"/>
        <v>1.111111111</v>
      </c>
      <c r="K136" s="34">
        <v>12.0</v>
      </c>
      <c r="L136" s="46">
        <v>38.1</v>
      </c>
      <c r="M136" s="46">
        <f t="shared" si="2"/>
        <v>140.928</v>
      </c>
      <c r="N136" s="46">
        <f t="shared" si="3"/>
        <v>469.76</v>
      </c>
      <c r="O136" s="46">
        <f t="shared" si="4"/>
        <v>470</v>
      </c>
      <c r="P136" s="46">
        <f t="shared" si="5"/>
        <v>40</v>
      </c>
      <c r="Q136" s="46">
        <f t="shared" si="6"/>
        <v>17.907</v>
      </c>
      <c r="R136" s="46">
        <v>0.0</v>
      </c>
      <c r="S136" s="49">
        <f t="shared" si="7"/>
        <v>17.907</v>
      </c>
      <c r="T136" s="49">
        <f t="shared" si="8"/>
        <v>1.49225</v>
      </c>
    </row>
    <row r="137" hidden="1">
      <c r="A137" s="40" t="s">
        <v>44</v>
      </c>
      <c r="B137" s="30" t="s">
        <v>60</v>
      </c>
      <c r="C137" s="30">
        <v>4404.0</v>
      </c>
      <c r="D137" s="52" t="s">
        <v>22</v>
      </c>
      <c r="E137" s="46">
        <v>2.0</v>
      </c>
      <c r="F137" s="47">
        <f>VLOOKUP(D137,'Profil vaccinal'!A$1:E$15,5)</f>
        <v>0.032</v>
      </c>
      <c r="G137" s="46">
        <v>1.0</v>
      </c>
      <c r="H137" s="46">
        <f>VLOOKUP(D137,'Profil vaccinal'!A$1:E$15,4)</f>
        <v>10</v>
      </c>
      <c r="I137" s="51">
        <v>20.0</v>
      </c>
      <c r="J137" s="46">
        <f t="shared" si="1"/>
        <v>1.25</v>
      </c>
      <c r="K137" s="34">
        <v>12.0</v>
      </c>
      <c r="L137" s="46">
        <v>5.5</v>
      </c>
      <c r="M137" s="46">
        <f t="shared" si="2"/>
        <v>140.928</v>
      </c>
      <c r="N137" s="46">
        <f t="shared" si="3"/>
        <v>352.32</v>
      </c>
      <c r="O137" s="46">
        <f t="shared" si="4"/>
        <v>360</v>
      </c>
      <c r="P137" s="46">
        <f t="shared" si="5"/>
        <v>30</v>
      </c>
      <c r="Q137" s="46">
        <f t="shared" si="6"/>
        <v>1.98</v>
      </c>
      <c r="R137" s="46">
        <v>0.0</v>
      </c>
      <c r="S137" s="49">
        <f t="shared" si="7"/>
        <v>1.98</v>
      </c>
      <c r="T137" s="49">
        <f t="shared" si="8"/>
        <v>0.165</v>
      </c>
    </row>
    <row r="138" hidden="1">
      <c r="A138" s="40" t="s">
        <v>44</v>
      </c>
      <c r="B138" s="30" t="s">
        <v>60</v>
      </c>
      <c r="C138" s="30">
        <v>4404.0</v>
      </c>
      <c r="D138" s="53" t="s">
        <v>12</v>
      </c>
      <c r="E138" s="46">
        <v>4.0</v>
      </c>
      <c r="F138" s="47">
        <f>VLOOKUP(D138,'Profil vaccinal'!A$1:E$15,5)</f>
        <v>0.032</v>
      </c>
      <c r="G138" s="46">
        <v>1.0</v>
      </c>
      <c r="H138" s="46">
        <f>VLOOKUP(D138,'Profil vaccinal'!A$1:E$15,4)</f>
        <v>10</v>
      </c>
      <c r="I138" s="51">
        <v>25.0</v>
      </c>
      <c r="J138" s="46">
        <f t="shared" si="1"/>
        <v>1.333333333</v>
      </c>
      <c r="K138" s="34">
        <v>12.0</v>
      </c>
      <c r="L138" s="46">
        <v>7.4</v>
      </c>
      <c r="M138" s="46">
        <f t="shared" si="2"/>
        <v>140.928</v>
      </c>
      <c r="N138" s="46">
        <f t="shared" si="3"/>
        <v>751.616</v>
      </c>
      <c r="O138" s="46">
        <f t="shared" si="4"/>
        <v>760</v>
      </c>
      <c r="P138" s="46">
        <f t="shared" si="5"/>
        <v>70</v>
      </c>
      <c r="Q138" s="46">
        <f t="shared" si="6"/>
        <v>5.624</v>
      </c>
      <c r="R138" s="46">
        <v>0.0</v>
      </c>
      <c r="S138" s="49">
        <f t="shared" si="7"/>
        <v>5.624</v>
      </c>
      <c r="T138" s="49">
        <f t="shared" si="8"/>
        <v>0.4686666667</v>
      </c>
    </row>
    <row r="139" hidden="1">
      <c r="A139" s="40" t="s">
        <v>44</v>
      </c>
      <c r="B139" s="30" t="s">
        <v>60</v>
      </c>
      <c r="C139" s="30">
        <v>4404.0</v>
      </c>
      <c r="D139" s="52" t="s">
        <v>17</v>
      </c>
      <c r="E139" s="46">
        <v>3.0</v>
      </c>
      <c r="F139" s="47">
        <f>VLOOKUP(D139,'Profil vaccinal'!A$1:E$15,5)</f>
        <v>0.032</v>
      </c>
      <c r="G139" s="46">
        <v>1.0</v>
      </c>
      <c r="H139" s="46">
        <v>4.0</v>
      </c>
      <c r="I139" s="51">
        <v>10.0</v>
      </c>
      <c r="J139" s="46">
        <f t="shared" si="1"/>
        <v>1.111111111</v>
      </c>
      <c r="K139" s="34">
        <v>12.0</v>
      </c>
      <c r="L139" s="46">
        <v>7.8</v>
      </c>
      <c r="M139" s="46">
        <f t="shared" si="2"/>
        <v>140.928</v>
      </c>
      <c r="N139" s="46">
        <f t="shared" si="3"/>
        <v>469.76</v>
      </c>
      <c r="O139" s="46">
        <f t="shared" si="4"/>
        <v>472</v>
      </c>
      <c r="P139" s="46">
        <f t="shared" si="5"/>
        <v>40</v>
      </c>
      <c r="Q139" s="46">
        <f t="shared" si="6"/>
        <v>3.6816</v>
      </c>
      <c r="R139" s="46">
        <v>0.0</v>
      </c>
      <c r="S139" s="49">
        <f t="shared" si="7"/>
        <v>3.6816</v>
      </c>
      <c r="T139" s="49">
        <f t="shared" si="8"/>
        <v>0.3068</v>
      </c>
    </row>
    <row r="140" hidden="1">
      <c r="A140" s="40" t="s">
        <v>44</v>
      </c>
      <c r="B140" s="30" t="s">
        <v>60</v>
      </c>
      <c r="C140" s="30">
        <v>4404.0</v>
      </c>
      <c r="D140" s="52" t="s">
        <v>16</v>
      </c>
      <c r="E140" s="46">
        <v>1.0</v>
      </c>
      <c r="F140" s="47">
        <f>VLOOKUP(D140,'Profil vaccinal'!A$1:E$15,5)</f>
        <v>0.032</v>
      </c>
      <c r="G140" s="46">
        <v>1.0</v>
      </c>
      <c r="H140" s="46">
        <v>10.0</v>
      </c>
      <c r="I140" s="46">
        <v>50.0</v>
      </c>
      <c r="J140" s="46">
        <f t="shared" si="1"/>
        <v>2</v>
      </c>
      <c r="K140" s="34">
        <v>12.0</v>
      </c>
      <c r="L140" s="46">
        <v>9.8</v>
      </c>
      <c r="M140" s="46">
        <f t="shared" si="2"/>
        <v>140.928</v>
      </c>
      <c r="N140" s="46">
        <f t="shared" si="3"/>
        <v>281.856</v>
      </c>
      <c r="O140" s="46">
        <f t="shared" si="4"/>
        <v>290</v>
      </c>
      <c r="P140" s="46">
        <f t="shared" si="5"/>
        <v>30</v>
      </c>
      <c r="Q140" s="46">
        <f t="shared" si="6"/>
        <v>2.842</v>
      </c>
      <c r="R140" s="46">
        <f>Q140*25%</f>
        <v>0.7105</v>
      </c>
      <c r="S140" s="49">
        <f t="shared" si="7"/>
        <v>3.5525</v>
      </c>
      <c r="T140" s="49">
        <f t="shared" si="8"/>
        <v>0.2960416667</v>
      </c>
    </row>
    <row r="141" hidden="1">
      <c r="A141" s="40" t="s">
        <v>44</v>
      </c>
      <c r="B141" s="30" t="s">
        <v>60</v>
      </c>
      <c r="C141" s="30">
        <v>4404.0</v>
      </c>
      <c r="D141" s="54" t="s">
        <v>23</v>
      </c>
      <c r="E141" s="46">
        <v>1.0</v>
      </c>
      <c r="F141" s="47">
        <f>VLOOKUP(D141,'Profil vaccinal'!A$1:E$15,5)</f>
        <v>0.03335</v>
      </c>
      <c r="G141" s="46">
        <v>1.0</v>
      </c>
      <c r="H141" s="46">
        <v>10.0</v>
      </c>
      <c r="I141" s="51">
        <v>25.0</v>
      </c>
      <c r="J141" s="46">
        <f t="shared" si="1"/>
        <v>1.333333333</v>
      </c>
      <c r="K141" s="34">
        <v>12.0</v>
      </c>
      <c r="L141" s="46">
        <v>5.6</v>
      </c>
      <c r="M141" s="46">
        <f t="shared" si="2"/>
        <v>146.8734</v>
      </c>
      <c r="N141" s="46">
        <f t="shared" si="3"/>
        <v>195.8312</v>
      </c>
      <c r="O141" s="46">
        <f t="shared" si="4"/>
        <v>200</v>
      </c>
      <c r="P141" s="46">
        <f t="shared" si="5"/>
        <v>20</v>
      </c>
      <c r="Q141" s="46">
        <f t="shared" si="6"/>
        <v>1.12</v>
      </c>
      <c r="R141" s="46">
        <v>0.0</v>
      </c>
      <c r="S141" s="49">
        <f t="shared" si="7"/>
        <v>1.12</v>
      </c>
      <c r="T141" s="49">
        <f t="shared" si="8"/>
        <v>0.09333333333</v>
      </c>
    </row>
    <row r="142" hidden="1">
      <c r="A142" s="40" t="s">
        <v>44</v>
      </c>
      <c r="B142" s="30" t="s">
        <v>61</v>
      </c>
      <c r="C142" s="30">
        <v>4603.0</v>
      </c>
      <c r="D142" s="54" t="s">
        <v>46</v>
      </c>
      <c r="E142" s="46">
        <v>1.0</v>
      </c>
      <c r="F142" s="47">
        <f>VLOOKUP(D142,'Profil vaccinal'!A$1:E$15,5)</f>
        <v>0.03335</v>
      </c>
      <c r="G142" s="46">
        <v>1.0</v>
      </c>
      <c r="H142" s="46">
        <v>20.0</v>
      </c>
      <c r="I142" s="48">
        <v>50.0</v>
      </c>
      <c r="J142" s="46">
        <f t="shared" si="1"/>
        <v>2</v>
      </c>
      <c r="K142" s="34">
        <v>12.0</v>
      </c>
      <c r="L142" s="46">
        <v>4.3</v>
      </c>
      <c r="M142" s="46">
        <f t="shared" si="2"/>
        <v>153.51005</v>
      </c>
      <c r="N142" s="46">
        <f t="shared" si="3"/>
        <v>307.0201</v>
      </c>
      <c r="O142" s="46">
        <f t="shared" si="4"/>
        <v>320</v>
      </c>
      <c r="P142" s="46">
        <f t="shared" si="5"/>
        <v>40</v>
      </c>
      <c r="Q142" s="46">
        <f t="shared" si="6"/>
        <v>1.376</v>
      </c>
      <c r="R142" s="46">
        <v>0.0</v>
      </c>
      <c r="S142" s="49">
        <f t="shared" si="7"/>
        <v>1.376</v>
      </c>
      <c r="T142" s="49">
        <f t="shared" si="8"/>
        <v>0.1146666667</v>
      </c>
    </row>
    <row r="143" hidden="1">
      <c r="A143" s="40" t="s">
        <v>44</v>
      </c>
      <c r="B143" s="30" t="s">
        <v>61</v>
      </c>
      <c r="C143" s="30">
        <v>4603.0</v>
      </c>
      <c r="D143" s="52" t="s">
        <v>19</v>
      </c>
      <c r="E143" s="46">
        <v>3.0</v>
      </c>
      <c r="F143" s="47">
        <f>VLOOKUP(D143,'Profil vaccinal'!A$1:E$15,5)</f>
        <v>0.032</v>
      </c>
      <c r="G143" s="46">
        <v>1.0</v>
      </c>
      <c r="H143" s="46">
        <v>10.0</v>
      </c>
      <c r="I143" s="51">
        <v>10.0</v>
      </c>
      <c r="J143" s="46">
        <f t="shared" si="1"/>
        <v>1.111111111</v>
      </c>
      <c r="K143" s="34">
        <v>12.0</v>
      </c>
      <c r="L143" s="46">
        <v>11.9</v>
      </c>
      <c r="M143" s="46">
        <f t="shared" si="2"/>
        <v>147.296</v>
      </c>
      <c r="N143" s="46">
        <f t="shared" si="3"/>
        <v>490.9866667</v>
      </c>
      <c r="O143" s="46">
        <f t="shared" si="4"/>
        <v>500</v>
      </c>
      <c r="P143" s="46">
        <f t="shared" si="5"/>
        <v>50</v>
      </c>
      <c r="Q143" s="46">
        <f t="shared" si="6"/>
        <v>5.95</v>
      </c>
      <c r="R143" s="46">
        <v>0.0</v>
      </c>
      <c r="S143" s="49">
        <f t="shared" si="7"/>
        <v>5.95</v>
      </c>
      <c r="T143" s="49">
        <f t="shared" si="8"/>
        <v>0.4958333333</v>
      </c>
    </row>
    <row r="144" hidden="1">
      <c r="A144" s="40" t="s">
        <v>44</v>
      </c>
      <c r="B144" s="30" t="s">
        <v>61</v>
      </c>
      <c r="C144" s="30">
        <v>4603.0</v>
      </c>
      <c r="D144" s="52" t="s">
        <v>13</v>
      </c>
      <c r="E144" s="46">
        <v>2.0</v>
      </c>
      <c r="F144" s="47">
        <f>VLOOKUP(D144,'Profil vaccinal'!A$1:E$15,5)</f>
        <v>0.032</v>
      </c>
      <c r="G144" s="46">
        <v>1.0</v>
      </c>
      <c r="H144" s="46">
        <v>5.0</v>
      </c>
      <c r="I144" s="51">
        <v>15.0</v>
      </c>
      <c r="J144" s="46">
        <f t="shared" si="1"/>
        <v>1.176470588</v>
      </c>
      <c r="K144" s="34">
        <v>12.0</v>
      </c>
      <c r="L144" s="46">
        <v>10.0</v>
      </c>
      <c r="M144" s="46">
        <f t="shared" si="2"/>
        <v>147.296</v>
      </c>
      <c r="N144" s="46">
        <f t="shared" si="3"/>
        <v>346.5788235</v>
      </c>
      <c r="O144" s="46">
        <f t="shared" si="4"/>
        <v>350</v>
      </c>
      <c r="P144" s="46">
        <f t="shared" si="5"/>
        <v>30</v>
      </c>
      <c r="Q144" s="46">
        <f t="shared" si="6"/>
        <v>3.5</v>
      </c>
      <c r="R144" s="46">
        <v>0.0</v>
      </c>
      <c r="S144" s="49">
        <f t="shared" si="7"/>
        <v>3.5</v>
      </c>
      <c r="T144" s="49">
        <f t="shared" si="8"/>
        <v>0.2916666667</v>
      </c>
    </row>
    <row r="145" hidden="1">
      <c r="A145" s="40" t="s">
        <v>44</v>
      </c>
      <c r="B145" s="30" t="s">
        <v>61</v>
      </c>
      <c r="C145" s="30">
        <v>4603.0</v>
      </c>
      <c r="D145" s="52" t="s">
        <v>15</v>
      </c>
      <c r="E145" s="46">
        <v>1.0</v>
      </c>
      <c r="F145" s="47">
        <f>VLOOKUP(D145,'Profil vaccinal'!A$1:E$15,5)</f>
        <v>0.032</v>
      </c>
      <c r="G145" s="46">
        <v>1.0</v>
      </c>
      <c r="H145" s="46">
        <v>10.0</v>
      </c>
      <c r="I145" s="51">
        <v>25.0</v>
      </c>
      <c r="J145" s="46">
        <f t="shared" si="1"/>
        <v>1.333333333</v>
      </c>
      <c r="K145" s="34">
        <v>12.0</v>
      </c>
      <c r="L145" s="46">
        <v>9.5</v>
      </c>
      <c r="M145" s="46">
        <f t="shared" si="2"/>
        <v>147.296</v>
      </c>
      <c r="N145" s="46">
        <f t="shared" si="3"/>
        <v>196.3946667</v>
      </c>
      <c r="O145" s="46">
        <f t="shared" si="4"/>
        <v>200</v>
      </c>
      <c r="P145" s="46">
        <f t="shared" si="5"/>
        <v>20</v>
      </c>
      <c r="Q145" s="46">
        <f t="shared" si="6"/>
        <v>1.9</v>
      </c>
      <c r="R145" s="46">
        <v>0.0</v>
      </c>
      <c r="S145" s="49">
        <f t="shared" si="7"/>
        <v>1.9</v>
      </c>
      <c r="T145" s="49">
        <f t="shared" si="8"/>
        <v>0.1583333333</v>
      </c>
    </row>
    <row r="146" hidden="1">
      <c r="A146" s="40" t="s">
        <v>44</v>
      </c>
      <c r="B146" s="30" t="s">
        <v>61</v>
      </c>
      <c r="C146" s="30">
        <v>4603.0</v>
      </c>
      <c r="D146" s="52" t="s">
        <v>21</v>
      </c>
      <c r="E146" s="46">
        <v>3.0</v>
      </c>
      <c r="F146" s="47">
        <f>VLOOKUP(D146,'Profil vaccinal'!A$1:E$15,5)</f>
        <v>0.032</v>
      </c>
      <c r="G146" s="46">
        <v>1.0</v>
      </c>
      <c r="H146" s="46">
        <v>2.0</v>
      </c>
      <c r="I146" s="46">
        <v>10.0</v>
      </c>
      <c r="J146" s="46">
        <f t="shared" si="1"/>
        <v>1.111111111</v>
      </c>
      <c r="K146" s="34">
        <v>12.0</v>
      </c>
      <c r="L146" s="46">
        <v>38.1</v>
      </c>
      <c r="M146" s="46">
        <f t="shared" si="2"/>
        <v>147.296</v>
      </c>
      <c r="N146" s="46">
        <f t="shared" si="3"/>
        <v>490.9866667</v>
      </c>
      <c r="O146" s="46">
        <f t="shared" si="4"/>
        <v>492</v>
      </c>
      <c r="P146" s="46">
        <f t="shared" si="5"/>
        <v>42</v>
      </c>
      <c r="Q146" s="46">
        <f t="shared" si="6"/>
        <v>18.7452</v>
      </c>
      <c r="R146" s="46">
        <v>0.0</v>
      </c>
      <c r="S146" s="49">
        <f t="shared" si="7"/>
        <v>18.7452</v>
      </c>
      <c r="T146" s="49">
        <f t="shared" si="8"/>
        <v>1.5621</v>
      </c>
    </row>
    <row r="147" hidden="1">
      <c r="A147" s="40" t="s">
        <v>44</v>
      </c>
      <c r="B147" s="30" t="s">
        <v>61</v>
      </c>
      <c r="C147" s="30">
        <v>4603.0</v>
      </c>
      <c r="D147" s="52" t="s">
        <v>22</v>
      </c>
      <c r="E147" s="46">
        <v>2.0</v>
      </c>
      <c r="F147" s="47">
        <f>VLOOKUP(D147,'Profil vaccinal'!A$1:E$15,5)</f>
        <v>0.032</v>
      </c>
      <c r="G147" s="46">
        <v>1.0</v>
      </c>
      <c r="H147" s="46">
        <f>VLOOKUP(D147,'Profil vaccinal'!A$1:E$15,4)</f>
        <v>10</v>
      </c>
      <c r="I147" s="51">
        <v>20.0</v>
      </c>
      <c r="J147" s="46">
        <f t="shared" si="1"/>
        <v>1.25</v>
      </c>
      <c r="K147" s="34">
        <v>12.0</v>
      </c>
      <c r="L147" s="46">
        <v>5.5</v>
      </c>
      <c r="M147" s="46">
        <f t="shared" si="2"/>
        <v>147.296</v>
      </c>
      <c r="N147" s="46">
        <f t="shared" si="3"/>
        <v>368.24</v>
      </c>
      <c r="O147" s="46">
        <f t="shared" si="4"/>
        <v>370</v>
      </c>
      <c r="P147" s="46">
        <f t="shared" si="5"/>
        <v>40</v>
      </c>
      <c r="Q147" s="46">
        <f t="shared" si="6"/>
        <v>2.035</v>
      </c>
      <c r="R147" s="46">
        <v>0.0</v>
      </c>
      <c r="S147" s="49">
        <f t="shared" si="7"/>
        <v>2.035</v>
      </c>
      <c r="T147" s="49">
        <f t="shared" si="8"/>
        <v>0.1695833333</v>
      </c>
    </row>
    <row r="148" hidden="1">
      <c r="A148" s="40" t="s">
        <v>44</v>
      </c>
      <c r="B148" s="30" t="s">
        <v>61</v>
      </c>
      <c r="C148" s="30">
        <v>4603.0</v>
      </c>
      <c r="D148" s="53" t="s">
        <v>12</v>
      </c>
      <c r="E148" s="46">
        <v>4.0</v>
      </c>
      <c r="F148" s="47">
        <f>VLOOKUP(D148,'Profil vaccinal'!A$1:E$15,5)</f>
        <v>0.032</v>
      </c>
      <c r="G148" s="46">
        <v>1.0</v>
      </c>
      <c r="H148" s="46">
        <f>VLOOKUP(D148,'Profil vaccinal'!A$1:E$15,4)</f>
        <v>10</v>
      </c>
      <c r="I148" s="51">
        <v>25.0</v>
      </c>
      <c r="J148" s="46">
        <f t="shared" si="1"/>
        <v>1.333333333</v>
      </c>
      <c r="K148" s="34">
        <v>12.0</v>
      </c>
      <c r="L148" s="46">
        <v>7.4</v>
      </c>
      <c r="M148" s="46">
        <f t="shared" si="2"/>
        <v>147.296</v>
      </c>
      <c r="N148" s="46">
        <f t="shared" si="3"/>
        <v>785.5786667</v>
      </c>
      <c r="O148" s="46">
        <f t="shared" si="4"/>
        <v>790</v>
      </c>
      <c r="P148" s="46">
        <f t="shared" si="5"/>
        <v>70</v>
      </c>
      <c r="Q148" s="46">
        <f t="shared" si="6"/>
        <v>5.846</v>
      </c>
      <c r="R148" s="46">
        <v>0.0</v>
      </c>
      <c r="S148" s="49">
        <f t="shared" si="7"/>
        <v>5.846</v>
      </c>
      <c r="T148" s="49">
        <f t="shared" si="8"/>
        <v>0.4871666667</v>
      </c>
    </row>
    <row r="149" hidden="1">
      <c r="A149" s="40" t="s">
        <v>44</v>
      </c>
      <c r="B149" s="30" t="s">
        <v>61</v>
      </c>
      <c r="C149" s="30">
        <v>4603.0</v>
      </c>
      <c r="D149" s="52" t="s">
        <v>17</v>
      </c>
      <c r="E149" s="46">
        <v>3.0</v>
      </c>
      <c r="F149" s="47">
        <f>VLOOKUP(D149,'Profil vaccinal'!A$1:E$15,5)</f>
        <v>0.032</v>
      </c>
      <c r="G149" s="46">
        <v>1.0</v>
      </c>
      <c r="H149" s="46">
        <v>4.0</v>
      </c>
      <c r="I149" s="51">
        <v>10.0</v>
      </c>
      <c r="J149" s="46">
        <f t="shared" si="1"/>
        <v>1.111111111</v>
      </c>
      <c r="K149" s="34">
        <v>12.0</v>
      </c>
      <c r="L149" s="46">
        <v>7.8</v>
      </c>
      <c r="M149" s="46">
        <f t="shared" si="2"/>
        <v>147.296</v>
      </c>
      <c r="N149" s="46">
        <f t="shared" si="3"/>
        <v>490.9866667</v>
      </c>
      <c r="O149" s="46">
        <f t="shared" si="4"/>
        <v>492</v>
      </c>
      <c r="P149" s="46">
        <f t="shared" si="5"/>
        <v>44</v>
      </c>
      <c r="Q149" s="46">
        <f t="shared" si="6"/>
        <v>3.8376</v>
      </c>
      <c r="R149" s="46">
        <v>0.0</v>
      </c>
      <c r="S149" s="49">
        <f t="shared" si="7"/>
        <v>3.8376</v>
      </c>
      <c r="T149" s="49">
        <f t="shared" si="8"/>
        <v>0.3198</v>
      </c>
    </row>
    <row r="150" hidden="1">
      <c r="A150" s="40" t="s">
        <v>44</v>
      </c>
      <c r="B150" s="30" t="s">
        <v>61</v>
      </c>
      <c r="C150" s="30">
        <v>4603.0</v>
      </c>
      <c r="D150" s="52" t="s">
        <v>16</v>
      </c>
      <c r="E150" s="46">
        <v>1.0</v>
      </c>
      <c r="F150" s="47">
        <f>VLOOKUP(D150,'Profil vaccinal'!A$1:E$15,5)</f>
        <v>0.032</v>
      </c>
      <c r="G150" s="46">
        <v>1.0</v>
      </c>
      <c r="H150" s="46">
        <v>10.0</v>
      </c>
      <c r="I150" s="46">
        <v>50.0</v>
      </c>
      <c r="J150" s="46">
        <f t="shared" si="1"/>
        <v>2</v>
      </c>
      <c r="K150" s="34">
        <v>12.0</v>
      </c>
      <c r="L150" s="46">
        <v>9.8</v>
      </c>
      <c r="M150" s="46">
        <f t="shared" si="2"/>
        <v>147.296</v>
      </c>
      <c r="N150" s="46">
        <f t="shared" si="3"/>
        <v>294.592</v>
      </c>
      <c r="O150" s="46">
        <f t="shared" si="4"/>
        <v>300</v>
      </c>
      <c r="P150" s="46">
        <f t="shared" si="5"/>
        <v>30</v>
      </c>
      <c r="Q150" s="46">
        <f t="shared" si="6"/>
        <v>2.94</v>
      </c>
      <c r="R150" s="46">
        <f>Q150*25%</f>
        <v>0.735</v>
      </c>
      <c r="S150" s="49">
        <f t="shared" si="7"/>
        <v>3.675</v>
      </c>
      <c r="T150" s="49">
        <f t="shared" si="8"/>
        <v>0.30625</v>
      </c>
    </row>
    <row r="151" hidden="1">
      <c r="A151" s="40" t="s">
        <v>44</v>
      </c>
      <c r="B151" s="30" t="s">
        <v>61</v>
      </c>
      <c r="C151" s="30">
        <v>4603.0</v>
      </c>
      <c r="D151" s="54" t="s">
        <v>23</v>
      </c>
      <c r="E151" s="46">
        <v>1.0</v>
      </c>
      <c r="F151" s="47">
        <f>VLOOKUP(D151,'Profil vaccinal'!A$1:E$15,5)</f>
        <v>0.03335</v>
      </c>
      <c r="G151" s="46">
        <v>1.0</v>
      </c>
      <c r="H151" s="46">
        <v>10.0</v>
      </c>
      <c r="I151" s="51">
        <v>25.0</v>
      </c>
      <c r="J151" s="46">
        <f t="shared" si="1"/>
        <v>1.333333333</v>
      </c>
      <c r="K151" s="34">
        <v>12.0</v>
      </c>
      <c r="L151" s="46">
        <v>5.6</v>
      </c>
      <c r="M151" s="46">
        <f t="shared" si="2"/>
        <v>153.51005</v>
      </c>
      <c r="N151" s="46">
        <f t="shared" si="3"/>
        <v>204.6800667</v>
      </c>
      <c r="O151" s="46">
        <f t="shared" si="4"/>
        <v>210</v>
      </c>
      <c r="P151" s="46">
        <f t="shared" si="5"/>
        <v>20</v>
      </c>
      <c r="Q151" s="46">
        <f t="shared" si="6"/>
        <v>1.176</v>
      </c>
      <c r="R151" s="46">
        <v>0.0</v>
      </c>
      <c r="S151" s="49">
        <f t="shared" si="7"/>
        <v>1.176</v>
      </c>
      <c r="T151" s="49">
        <f t="shared" si="8"/>
        <v>0.098</v>
      </c>
    </row>
    <row r="152" hidden="1">
      <c r="A152" s="40" t="s">
        <v>44</v>
      </c>
      <c r="B152" s="30" t="s">
        <v>62</v>
      </c>
      <c r="C152" s="30">
        <v>1634.0</v>
      </c>
      <c r="D152" s="54" t="s">
        <v>46</v>
      </c>
      <c r="E152" s="46">
        <v>1.0</v>
      </c>
      <c r="F152" s="47">
        <f>VLOOKUP(D152,'Profil vaccinal'!A$1:E$15,5)</f>
        <v>0.03335</v>
      </c>
      <c r="G152" s="46">
        <v>1.0</v>
      </c>
      <c r="H152" s="46">
        <v>20.0</v>
      </c>
      <c r="I152" s="48">
        <v>50.0</v>
      </c>
      <c r="J152" s="46">
        <f t="shared" si="1"/>
        <v>2</v>
      </c>
      <c r="K152" s="34">
        <v>12.0</v>
      </c>
      <c r="L152" s="46">
        <v>4.3</v>
      </c>
      <c r="M152" s="46">
        <f t="shared" si="2"/>
        <v>54.4939</v>
      </c>
      <c r="N152" s="46">
        <f t="shared" si="3"/>
        <v>108.9878</v>
      </c>
      <c r="O152" s="46">
        <f t="shared" si="4"/>
        <v>120</v>
      </c>
      <c r="P152" s="46">
        <f t="shared" si="5"/>
        <v>20</v>
      </c>
      <c r="Q152" s="46">
        <f t="shared" si="6"/>
        <v>0.516</v>
      </c>
      <c r="R152" s="46">
        <v>0.0</v>
      </c>
      <c r="S152" s="49">
        <f t="shared" si="7"/>
        <v>0.516</v>
      </c>
      <c r="T152" s="49">
        <f t="shared" si="8"/>
        <v>0.043</v>
      </c>
    </row>
    <row r="153" hidden="1">
      <c r="A153" s="40" t="s">
        <v>44</v>
      </c>
      <c r="B153" s="30" t="s">
        <v>62</v>
      </c>
      <c r="C153" s="30">
        <v>1634.0</v>
      </c>
      <c r="D153" s="52" t="s">
        <v>19</v>
      </c>
      <c r="E153" s="46">
        <v>3.0</v>
      </c>
      <c r="F153" s="47">
        <f>VLOOKUP(D153,'Profil vaccinal'!A$1:E$15,5)</f>
        <v>0.032</v>
      </c>
      <c r="G153" s="46">
        <v>1.0</v>
      </c>
      <c r="H153" s="46">
        <v>10.0</v>
      </c>
      <c r="I153" s="51">
        <v>10.0</v>
      </c>
      <c r="J153" s="46">
        <f t="shared" si="1"/>
        <v>1.111111111</v>
      </c>
      <c r="K153" s="34">
        <v>12.0</v>
      </c>
      <c r="L153" s="46">
        <v>11.9</v>
      </c>
      <c r="M153" s="46">
        <f t="shared" si="2"/>
        <v>52.288</v>
      </c>
      <c r="N153" s="46">
        <f t="shared" si="3"/>
        <v>174.2933333</v>
      </c>
      <c r="O153" s="46">
        <f t="shared" si="4"/>
        <v>180</v>
      </c>
      <c r="P153" s="46">
        <f t="shared" si="5"/>
        <v>20</v>
      </c>
      <c r="Q153" s="46">
        <f t="shared" si="6"/>
        <v>2.142</v>
      </c>
      <c r="R153" s="46">
        <v>0.0</v>
      </c>
      <c r="S153" s="49">
        <f t="shared" si="7"/>
        <v>2.142</v>
      </c>
      <c r="T153" s="49">
        <f t="shared" si="8"/>
        <v>0.1785</v>
      </c>
    </row>
    <row r="154" hidden="1">
      <c r="A154" s="40" t="s">
        <v>44</v>
      </c>
      <c r="B154" s="30" t="s">
        <v>62</v>
      </c>
      <c r="C154" s="30">
        <v>1634.0</v>
      </c>
      <c r="D154" s="52" t="s">
        <v>13</v>
      </c>
      <c r="E154" s="46">
        <v>2.0</v>
      </c>
      <c r="F154" s="47">
        <f>VLOOKUP(D154,'Profil vaccinal'!A$1:E$15,5)</f>
        <v>0.032</v>
      </c>
      <c r="G154" s="46">
        <v>1.0</v>
      </c>
      <c r="H154" s="46">
        <v>5.0</v>
      </c>
      <c r="I154" s="51">
        <v>15.0</v>
      </c>
      <c r="J154" s="46">
        <f t="shared" si="1"/>
        <v>1.176470588</v>
      </c>
      <c r="K154" s="34">
        <v>12.0</v>
      </c>
      <c r="L154" s="46">
        <v>10.0</v>
      </c>
      <c r="M154" s="46">
        <f t="shared" si="2"/>
        <v>52.288</v>
      </c>
      <c r="N154" s="46">
        <f t="shared" si="3"/>
        <v>123.0305882</v>
      </c>
      <c r="O154" s="46">
        <f t="shared" si="4"/>
        <v>125</v>
      </c>
      <c r="P154" s="46">
        <f t="shared" si="5"/>
        <v>15</v>
      </c>
      <c r="Q154" s="46">
        <f t="shared" si="6"/>
        <v>1.25</v>
      </c>
      <c r="R154" s="46">
        <v>0.0</v>
      </c>
      <c r="S154" s="49">
        <f t="shared" si="7"/>
        <v>1.25</v>
      </c>
      <c r="T154" s="49">
        <f t="shared" si="8"/>
        <v>0.1041666667</v>
      </c>
    </row>
    <row r="155" hidden="1">
      <c r="A155" s="40" t="s">
        <v>44</v>
      </c>
      <c r="B155" s="30" t="s">
        <v>62</v>
      </c>
      <c r="C155" s="30">
        <v>1634.0</v>
      </c>
      <c r="D155" s="52" t="s">
        <v>15</v>
      </c>
      <c r="E155" s="46">
        <v>1.0</v>
      </c>
      <c r="F155" s="47">
        <f>VLOOKUP(D155,'Profil vaccinal'!A$1:E$15,5)</f>
        <v>0.032</v>
      </c>
      <c r="G155" s="46">
        <v>1.0</v>
      </c>
      <c r="H155" s="46">
        <v>10.0</v>
      </c>
      <c r="I155" s="51">
        <v>25.0</v>
      </c>
      <c r="J155" s="46">
        <f t="shared" si="1"/>
        <v>1.333333333</v>
      </c>
      <c r="K155" s="34">
        <v>12.0</v>
      </c>
      <c r="L155" s="46">
        <v>9.5</v>
      </c>
      <c r="M155" s="46">
        <f t="shared" si="2"/>
        <v>52.288</v>
      </c>
      <c r="N155" s="46">
        <f t="shared" si="3"/>
        <v>69.71733333</v>
      </c>
      <c r="O155" s="46">
        <f t="shared" si="4"/>
        <v>70</v>
      </c>
      <c r="P155" s="46">
        <f t="shared" si="5"/>
        <v>10</v>
      </c>
      <c r="Q155" s="46">
        <f t="shared" si="6"/>
        <v>0.665</v>
      </c>
      <c r="R155" s="46">
        <v>0.0</v>
      </c>
      <c r="S155" s="49">
        <f t="shared" si="7"/>
        <v>0.665</v>
      </c>
      <c r="T155" s="49">
        <f t="shared" si="8"/>
        <v>0.05541666667</v>
      </c>
    </row>
    <row r="156" hidden="1">
      <c r="A156" s="40" t="s">
        <v>44</v>
      </c>
      <c r="B156" s="30" t="s">
        <v>62</v>
      </c>
      <c r="C156" s="30">
        <v>1634.0</v>
      </c>
      <c r="D156" s="52" t="s">
        <v>21</v>
      </c>
      <c r="E156" s="46">
        <v>3.0</v>
      </c>
      <c r="F156" s="47">
        <f>VLOOKUP(D156,'Profil vaccinal'!A$1:E$15,5)</f>
        <v>0.032</v>
      </c>
      <c r="G156" s="46">
        <v>1.0</v>
      </c>
      <c r="H156" s="46">
        <v>2.0</v>
      </c>
      <c r="I156" s="46">
        <v>10.0</v>
      </c>
      <c r="J156" s="46">
        <f t="shared" si="1"/>
        <v>1.111111111</v>
      </c>
      <c r="K156" s="34">
        <v>12.0</v>
      </c>
      <c r="L156" s="46">
        <v>38.1</v>
      </c>
      <c r="M156" s="46">
        <f t="shared" si="2"/>
        <v>52.288</v>
      </c>
      <c r="N156" s="46">
        <f t="shared" si="3"/>
        <v>174.2933333</v>
      </c>
      <c r="O156" s="46">
        <f t="shared" si="4"/>
        <v>176</v>
      </c>
      <c r="P156" s="46">
        <f t="shared" si="5"/>
        <v>16</v>
      </c>
      <c r="Q156" s="46">
        <f t="shared" si="6"/>
        <v>6.7056</v>
      </c>
      <c r="R156" s="46">
        <v>0.0</v>
      </c>
      <c r="S156" s="49">
        <f t="shared" si="7"/>
        <v>6.7056</v>
      </c>
      <c r="T156" s="49">
        <f t="shared" si="8"/>
        <v>0.5588</v>
      </c>
    </row>
    <row r="157" hidden="1">
      <c r="A157" s="40" t="s">
        <v>44</v>
      </c>
      <c r="B157" s="30" t="s">
        <v>62</v>
      </c>
      <c r="C157" s="30">
        <v>1634.0</v>
      </c>
      <c r="D157" s="52" t="s">
        <v>22</v>
      </c>
      <c r="E157" s="46">
        <v>2.0</v>
      </c>
      <c r="F157" s="47">
        <f>VLOOKUP(D157,'Profil vaccinal'!A$1:E$15,5)</f>
        <v>0.032</v>
      </c>
      <c r="G157" s="46">
        <v>1.0</v>
      </c>
      <c r="H157" s="46">
        <f>VLOOKUP(D157,'Profil vaccinal'!A$1:E$15,4)</f>
        <v>10</v>
      </c>
      <c r="I157" s="51">
        <v>20.0</v>
      </c>
      <c r="J157" s="46">
        <f t="shared" si="1"/>
        <v>1.25</v>
      </c>
      <c r="K157" s="34">
        <v>12.0</v>
      </c>
      <c r="L157" s="46">
        <v>5.5</v>
      </c>
      <c r="M157" s="46">
        <f t="shared" si="2"/>
        <v>52.288</v>
      </c>
      <c r="N157" s="46">
        <f t="shared" si="3"/>
        <v>130.72</v>
      </c>
      <c r="O157" s="46">
        <f t="shared" si="4"/>
        <v>140</v>
      </c>
      <c r="P157" s="46">
        <f t="shared" si="5"/>
        <v>20</v>
      </c>
      <c r="Q157" s="46">
        <f t="shared" si="6"/>
        <v>0.77</v>
      </c>
      <c r="R157" s="46">
        <v>0.0</v>
      </c>
      <c r="S157" s="49">
        <f t="shared" si="7"/>
        <v>0.77</v>
      </c>
      <c r="T157" s="49">
        <f t="shared" si="8"/>
        <v>0.06416666667</v>
      </c>
    </row>
    <row r="158" hidden="1">
      <c r="A158" s="40" t="s">
        <v>44</v>
      </c>
      <c r="B158" s="30" t="s">
        <v>62</v>
      </c>
      <c r="C158" s="30">
        <v>1634.0</v>
      </c>
      <c r="D158" s="53" t="s">
        <v>12</v>
      </c>
      <c r="E158" s="46">
        <v>4.0</v>
      </c>
      <c r="F158" s="47">
        <f>VLOOKUP(D158,'Profil vaccinal'!A$1:E$15,5)</f>
        <v>0.032</v>
      </c>
      <c r="G158" s="46">
        <v>1.0</v>
      </c>
      <c r="H158" s="46">
        <f>VLOOKUP(D158,'Profil vaccinal'!A$1:E$15,4)</f>
        <v>10</v>
      </c>
      <c r="I158" s="51">
        <v>25.0</v>
      </c>
      <c r="J158" s="46">
        <f t="shared" si="1"/>
        <v>1.333333333</v>
      </c>
      <c r="K158" s="34">
        <v>12.0</v>
      </c>
      <c r="L158" s="46">
        <v>7.4</v>
      </c>
      <c r="M158" s="46">
        <f t="shared" si="2"/>
        <v>52.288</v>
      </c>
      <c r="N158" s="46">
        <f t="shared" si="3"/>
        <v>278.8693333</v>
      </c>
      <c r="O158" s="46">
        <f t="shared" si="4"/>
        <v>280</v>
      </c>
      <c r="P158" s="46">
        <f t="shared" si="5"/>
        <v>30</v>
      </c>
      <c r="Q158" s="46">
        <f t="shared" si="6"/>
        <v>2.072</v>
      </c>
      <c r="R158" s="46">
        <v>0.0</v>
      </c>
      <c r="S158" s="49">
        <f t="shared" si="7"/>
        <v>2.072</v>
      </c>
      <c r="T158" s="49">
        <f t="shared" si="8"/>
        <v>0.1726666667</v>
      </c>
    </row>
    <row r="159" hidden="1">
      <c r="A159" s="40" t="s">
        <v>44</v>
      </c>
      <c r="B159" s="30" t="s">
        <v>62</v>
      </c>
      <c r="C159" s="30">
        <v>1634.0</v>
      </c>
      <c r="D159" s="52" t="s">
        <v>17</v>
      </c>
      <c r="E159" s="46">
        <v>3.0</v>
      </c>
      <c r="F159" s="47">
        <f>VLOOKUP(D159,'Profil vaccinal'!A$1:E$15,5)</f>
        <v>0.032</v>
      </c>
      <c r="G159" s="46">
        <v>1.0</v>
      </c>
      <c r="H159" s="46">
        <v>4.0</v>
      </c>
      <c r="I159" s="51">
        <v>10.0</v>
      </c>
      <c r="J159" s="46">
        <f t="shared" si="1"/>
        <v>1.111111111</v>
      </c>
      <c r="K159" s="34">
        <v>12.0</v>
      </c>
      <c r="L159" s="46">
        <v>7.8</v>
      </c>
      <c r="M159" s="46">
        <f t="shared" si="2"/>
        <v>52.288</v>
      </c>
      <c r="N159" s="46">
        <f t="shared" si="3"/>
        <v>174.2933333</v>
      </c>
      <c r="O159" s="46">
        <f t="shared" si="4"/>
        <v>176</v>
      </c>
      <c r="P159" s="46">
        <f t="shared" si="5"/>
        <v>16</v>
      </c>
      <c r="Q159" s="46">
        <f t="shared" si="6"/>
        <v>1.3728</v>
      </c>
      <c r="R159" s="46">
        <v>0.0</v>
      </c>
      <c r="S159" s="49">
        <f t="shared" si="7"/>
        <v>1.3728</v>
      </c>
      <c r="T159" s="49">
        <f t="shared" si="8"/>
        <v>0.1144</v>
      </c>
    </row>
    <row r="160" hidden="1">
      <c r="A160" s="40" t="s">
        <v>44</v>
      </c>
      <c r="B160" s="30" t="s">
        <v>62</v>
      </c>
      <c r="C160" s="30">
        <v>1634.0</v>
      </c>
      <c r="D160" s="52" t="s">
        <v>16</v>
      </c>
      <c r="E160" s="46">
        <v>1.0</v>
      </c>
      <c r="F160" s="47">
        <f>VLOOKUP(D160,'Profil vaccinal'!A$1:E$15,5)</f>
        <v>0.032</v>
      </c>
      <c r="G160" s="46">
        <v>1.0</v>
      </c>
      <c r="H160" s="46">
        <v>10.0</v>
      </c>
      <c r="I160" s="46">
        <v>50.0</v>
      </c>
      <c r="J160" s="46">
        <f t="shared" si="1"/>
        <v>2</v>
      </c>
      <c r="K160" s="34">
        <v>12.0</v>
      </c>
      <c r="L160" s="46">
        <v>9.8</v>
      </c>
      <c r="M160" s="46">
        <f t="shared" si="2"/>
        <v>52.288</v>
      </c>
      <c r="N160" s="46">
        <f t="shared" si="3"/>
        <v>104.576</v>
      </c>
      <c r="O160" s="46">
        <f t="shared" si="4"/>
        <v>110</v>
      </c>
      <c r="P160" s="46">
        <f t="shared" si="5"/>
        <v>10</v>
      </c>
      <c r="Q160" s="46">
        <f t="shared" si="6"/>
        <v>1.078</v>
      </c>
      <c r="R160" s="46">
        <f>Q160*25%</f>
        <v>0.2695</v>
      </c>
      <c r="S160" s="49">
        <f t="shared" si="7"/>
        <v>1.3475</v>
      </c>
      <c r="T160" s="49">
        <f t="shared" si="8"/>
        <v>0.1122916667</v>
      </c>
    </row>
    <row r="161" hidden="1">
      <c r="A161" s="40" t="s">
        <v>44</v>
      </c>
      <c r="B161" s="30" t="s">
        <v>62</v>
      </c>
      <c r="C161" s="30">
        <v>1634.0</v>
      </c>
      <c r="D161" s="54" t="s">
        <v>23</v>
      </c>
      <c r="E161" s="46">
        <v>1.0</v>
      </c>
      <c r="F161" s="47">
        <f>VLOOKUP(D161,'Profil vaccinal'!A$1:E$15,5)</f>
        <v>0.03335</v>
      </c>
      <c r="G161" s="46">
        <v>1.0</v>
      </c>
      <c r="H161" s="46">
        <v>10.0</v>
      </c>
      <c r="I161" s="51">
        <v>25.0</v>
      </c>
      <c r="J161" s="46">
        <f t="shared" si="1"/>
        <v>1.333333333</v>
      </c>
      <c r="K161" s="34">
        <v>12.0</v>
      </c>
      <c r="L161" s="46">
        <v>5.6</v>
      </c>
      <c r="M161" s="46">
        <f t="shared" si="2"/>
        <v>54.4939</v>
      </c>
      <c r="N161" s="46">
        <f t="shared" si="3"/>
        <v>72.65853333</v>
      </c>
      <c r="O161" s="46">
        <f t="shared" si="4"/>
        <v>80</v>
      </c>
      <c r="P161" s="46">
        <f t="shared" si="5"/>
        <v>10</v>
      </c>
      <c r="Q161" s="46">
        <f t="shared" si="6"/>
        <v>0.448</v>
      </c>
      <c r="R161" s="46">
        <v>0.0</v>
      </c>
      <c r="S161" s="49">
        <f t="shared" si="7"/>
        <v>0.448</v>
      </c>
      <c r="T161" s="49">
        <f t="shared" si="8"/>
        <v>0.03733333333</v>
      </c>
    </row>
    <row r="162" hidden="1">
      <c r="A162" s="40" t="s">
        <v>44</v>
      </c>
      <c r="B162" s="30" t="s">
        <v>63</v>
      </c>
      <c r="C162" s="30">
        <v>5240.0</v>
      </c>
      <c r="D162" s="54" t="s">
        <v>46</v>
      </c>
      <c r="E162" s="46">
        <v>1.0</v>
      </c>
      <c r="F162" s="47">
        <f>VLOOKUP(D162,'Profil vaccinal'!A$1:E$15,5)</f>
        <v>0.03335</v>
      </c>
      <c r="G162" s="46">
        <v>1.0</v>
      </c>
      <c r="H162" s="46">
        <v>20.0</v>
      </c>
      <c r="I162" s="48">
        <v>50.0</v>
      </c>
      <c r="J162" s="46">
        <f t="shared" si="1"/>
        <v>2</v>
      </c>
      <c r="K162" s="34">
        <v>12.0</v>
      </c>
      <c r="L162" s="46">
        <v>4.3</v>
      </c>
      <c r="M162" s="46">
        <f t="shared" si="2"/>
        <v>174.754</v>
      </c>
      <c r="N162" s="46">
        <f t="shared" si="3"/>
        <v>349.508</v>
      </c>
      <c r="O162" s="46">
        <f t="shared" si="4"/>
        <v>360</v>
      </c>
      <c r="P162" s="46">
        <f t="shared" si="5"/>
        <v>40</v>
      </c>
      <c r="Q162" s="46">
        <f t="shared" si="6"/>
        <v>1.548</v>
      </c>
      <c r="R162" s="46">
        <v>0.0</v>
      </c>
      <c r="S162" s="49">
        <f t="shared" si="7"/>
        <v>1.548</v>
      </c>
      <c r="T162" s="49">
        <f t="shared" si="8"/>
        <v>0.129</v>
      </c>
    </row>
    <row r="163" hidden="1">
      <c r="A163" s="40" t="s">
        <v>44</v>
      </c>
      <c r="B163" s="30" t="s">
        <v>63</v>
      </c>
      <c r="C163" s="30">
        <v>5240.0</v>
      </c>
      <c r="D163" s="52" t="s">
        <v>19</v>
      </c>
      <c r="E163" s="46">
        <v>3.0</v>
      </c>
      <c r="F163" s="47">
        <f>VLOOKUP(D163,'Profil vaccinal'!A$1:E$15,5)</f>
        <v>0.032</v>
      </c>
      <c r="G163" s="46">
        <v>1.0</v>
      </c>
      <c r="H163" s="46">
        <v>10.0</v>
      </c>
      <c r="I163" s="51">
        <v>10.0</v>
      </c>
      <c r="J163" s="46">
        <f t="shared" si="1"/>
        <v>1.111111111</v>
      </c>
      <c r="K163" s="34">
        <v>12.0</v>
      </c>
      <c r="L163" s="46">
        <v>11.9</v>
      </c>
      <c r="M163" s="46">
        <f t="shared" si="2"/>
        <v>167.68</v>
      </c>
      <c r="N163" s="46">
        <f t="shared" si="3"/>
        <v>558.9333333</v>
      </c>
      <c r="O163" s="46">
        <f t="shared" si="4"/>
        <v>560</v>
      </c>
      <c r="P163" s="46">
        <f t="shared" si="5"/>
        <v>50</v>
      </c>
      <c r="Q163" s="46">
        <f t="shared" si="6"/>
        <v>6.664</v>
      </c>
      <c r="R163" s="46">
        <v>0.0</v>
      </c>
      <c r="S163" s="49">
        <f t="shared" si="7"/>
        <v>6.664</v>
      </c>
      <c r="T163" s="49">
        <f t="shared" si="8"/>
        <v>0.5553333333</v>
      </c>
    </row>
    <row r="164" hidden="1">
      <c r="A164" s="40" t="s">
        <v>44</v>
      </c>
      <c r="B164" s="30" t="s">
        <v>63</v>
      </c>
      <c r="C164" s="30">
        <v>5240.0</v>
      </c>
      <c r="D164" s="52" t="s">
        <v>13</v>
      </c>
      <c r="E164" s="46">
        <v>2.0</v>
      </c>
      <c r="F164" s="47">
        <f>VLOOKUP(D164,'Profil vaccinal'!A$1:E$15,5)</f>
        <v>0.032</v>
      </c>
      <c r="G164" s="46">
        <v>1.0</v>
      </c>
      <c r="H164" s="46">
        <v>5.0</v>
      </c>
      <c r="I164" s="51">
        <v>15.0</v>
      </c>
      <c r="J164" s="46">
        <f t="shared" si="1"/>
        <v>1.176470588</v>
      </c>
      <c r="K164" s="34">
        <v>12.0</v>
      </c>
      <c r="L164" s="46">
        <v>10.0</v>
      </c>
      <c r="M164" s="46">
        <f t="shared" si="2"/>
        <v>167.68</v>
      </c>
      <c r="N164" s="46">
        <f t="shared" si="3"/>
        <v>394.5411765</v>
      </c>
      <c r="O164" s="46">
        <f t="shared" si="4"/>
        <v>395</v>
      </c>
      <c r="P164" s="46">
        <f t="shared" si="5"/>
        <v>35</v>
      </c>
      <c r="Q164" s="46">
        <f t="shared" si="6"/>
        <v>3.95</v>
      </c>
      <c r="R164" s="46">
        <v>0.0</v>
      </c>
      <c r="S164" s="49">
        <f t="shared" si="7"/>
        <v>3.95</v>
      </c>
      <c r="T164" s="49">
        <f t="shared" si="8"/>
        <v>0.3291666667</v>
      </c>
    </row>
    <row r="165" hidden="1">
      <c r="A165" s="40" t="s">
        <v>44</v>
      </c>
      <c r="B165" s="30" t="s">
        <v>63</v>
      </c>
      <c r="C165" s="30">
        <v>5240.0</v>
      </c>
      <c r="D165" s="52" t="s">
        <v>15</v>
      </c>
      <c r="E165" s="46">
        <v>1.0</v>
      </c>
      <c r="F165" s="47">
        <f>VLOOKUP(D165,'Profil vaccinal'!A$1:E$15,5)</f>
        <v>0.032</v>
      </c>
      <c r="G165" s="46">
        <v>1.0</v>
      </c>
      <c r="H165" s="46">
        <v>10.0</v>
      </c>
      <c r="I165" s="51">
        <v>25.0</v>
      </c>
      <c r="J165" s="46">
        <f t="shared" si="1"/>
        <v>1.333333333</v>
      </c>
      <c r="K165" s="34">
        <v>12.0</v>
      </c>
      <c r="L165" s="46">
        <v>9.5</v>
      </c>
      <c r="M165" s="46">
        <f t="shared" si="2"/>
        <v>167.68</v>
      </c>
      <c r="N165" s="46">
        <f t="shared" si="3"/>
        <v>223.5733333</v>
      </c>
      <c r="O165" s="46">
        <f t="shared" si="4"/>
        <v>230</v>
      </c>
      <c r="P165" s="46">
        <f t="shared" si="5"/>
        <v>20</v>
      </c>
      <c r="Q165" s="46">
        <f t="shared" si="6"/>
        <v>2.185</v>
      </c>
      <c r="R165" s="46">
        <v>0.0</v>
      </c>
      <c r="S165" s="49">
        <f t="shared" si="7"/>
        <v>2.185</v>
      </c>
      <c r="T165" s="49">
        <f t="shared" si="8"/>
        <v>0.1820833333</v>
      </c>
    </row>
    <row r="166" hidden="1">
      <c r="A166" s="40" t="s">
        <v>44</v>
      </c>
      <c r="B166" s="30" t="s">
        <v>63</v>
      </c>
      <c r="C166" s="30">
        <v>5240.0</v>
      </c>
      <c r="D166" s="52" t="s">
        <v>21</v>
      </c>
      <c r="E166" s="46">
        <v>3.0</v>
      </c>
      <c r="F166" s="47">
        <f>VLOOKUP(D166,'Profil vaccinal'!A$1:E$15,5)</f>
        <v>0.032</v>
      </c>
      <c r="G166" s="46">
        <v>1.0</v>
      </c>
      <c r="H166" s="46">
        <v>2.0</v>
      </c>
      <c r="I166" s="46">
        <v>10.0</v>
      </c>
      <c r="J166" s="46">
        <f t="shared" si="1"/>
        <v>1.111111111</v>
      </c>
      <c r="K166" s="34">
        <v>12.0</v>
      </c>
      <c r="L166" s="46">
        <v>38.1</v>
      </c>
      <c r="M166" s="46">
        <f t="shared" si="2"/>
        <v>167.68</v>
      </c>
      <c r="N166" s="46">
        <f t="shared" si="3"/>
        <v>558.9333333</v>
      </c>
      <c r="O166" s="46">
        <f t="shared" si="4"/>
        <v>560</v>
      </c>
      <c r="P166" s="46">
        <f t="shared" si="5"/>
        <v>48</v>
      </c>
      <c r="Q166" s="46">
        <f t="shared" si="6"/>
        <v>21.336</v>
      </c>
      <c r="R166" s="46">
        <v>0.0</v>
      </c>
      <c r="S166" s="49">
        <f t="shared" si="7"/>
        <v>21.336</v>
      </c>
      <c r="T166" s="49">
        <f t="shared" si="8"/>
        <v>1.778</v>
      </c>
    </row>
    <row r="167" hidden="1">
      <c r="A167" s="40" t="s">
        <v>44</v>
      </c>
      <c r="B167" s="30" t="s">
        <v>63</v>
      </c>
      <c r="C167" s="30">
        <v>5240.0</v>
      </c>
      <c r="D167" s="52" t="s">
        <v>22</v>
      </c>
      <c r="E167" s="46">
        <v>2.0</v>
      </c>
      <c r="F167" s="47">
        <f>VLOOKUP(D167,'Profil vaccinal'!A$1:E$15,5)</f>
        <v>0.032</v>
      </c>
      <c r="G167" s="46">
        <v>1.0</v>
      </c>
      <c r="H167" s="46">
        <f>VLOOKUP(D167,'Profil vaccinal'!A$1:E$15,4)</f>
        <v>10</v>
      </c>
      <c r="I167" s="51">
        <v>20.0</v>
      </c>
      <c r="J167" s="46">
        <f t="shared" si="1"/>
        <v>1.25</v>
      </c>
      <c r="K167" s="34">
        <v>12.0</v>
      </c>
      <c r="L167" s="46">
        <v>5.5</v>
      </c>
      <c r="M167" s="46">
        <f t="shared" si="2"/>
        <v>167.68</v>
      </c>
      <c r="N167" s="46">
        <f t="shared" si="3"/>
        <v>419.2</v>
      </c>
      <c r="O167" s="46">
        <f t="shared" si="4"/>
        <v>420</v>
      </c>
      <c r="P167" s="46">
        <f t="shared" si="5"/>
        <v>40</v>
      </c>
      <c r="Q167" s="46">
        <f t="shared" si="6"/>
        <v>2.31</v>
      </c>
      <c r="R167" s="46">
        <v>0.0</v>
      </c>
      <c r="S167" s="49">
        <f t="shared" si="7"/>
        <v>2.31</v>
      </c>
      <c r="T167" s="49">
        <f t="shared" si="8"/>
        <v>0.1925</v>
      </c>
    </row>
    <row r="168" hidden="1">
      <c r="A168" s="40" t="s">
        <v>44</v>
      </c>
      <c r="B168" s="30" t="s">
        <v>63</v>
      </c>
      <c r="C168" s="30">
        <v>5240.0</v>
      </c>
      <c r="D168" s="53" t="s">
        <v>12</v>
      </c>
      <c r="E168" s="46">
        <v>4.0</v>
      </c>
      <c r="F168" s="47">
        <f>VLOOKUP(D168,'Profil vaccinal'!A$1:E$15,5)</f>
        <v>0.032</v>
      </c>
      <c r="G168" s="46">
        <v>1.0</v>
      </c>
      <c r="H168" s="46">
        <f>VLOOKUP(D168,'Profil vaccinal'!A$1:E$15,4)</f>
        <v>10</v>
      </c>
      <c r="I168" s="51">
        <v>25.0</v>
      </c>
      <c r="J168" s="46">
        <f t="shared" si="1"/>
        <v>1.333333333</v>
      </c>
      <c r="K168" s="34">
        <v>12.0</v>
      </c>
      <c r="L168" s="46">
        <v>7.4</v>
      </c>
      <c r="M168" s="46">
        <f t="shared" si="2"/>
        <v>167.68</v>
      </c>
      <c r="N168" s="46">
        <f t="shared" si="3"/>
        <v>894.2933333</v>
      </c>
      <c r="O168" s="46">
        <f t="shared" si="4"/>
        <v>900</v>
      </c>
      <c r="P168" s="46">
        <f t="shared" si="5"/>
        <v>80</v>
      </c>
      <c r="Q168" s="46">
        <f t="shared" si="6"/>
        <v>6.66</v>
      </c>
      <c r="R168" s="46">
        <v>0.0</v>
      </c>
      <c r="S168" s="49">
        <f t="shared" si="7"/>
        <v>6.66</v>
      </c>
      <c r="T168" s="49">
        <f t="shared" si="8"/>
        <v>0.555</v>
      </c>
    </row>
    <row r="169" hidden="1">
      <c r="A169" s="40" t="s">
        <v>44</v>
      </c>
      <c r="B169" s="30" t="s">
        <v>63</v>
      </c>
      <c r="C169" s="30">
        <v>5240.0</v>
      </c>
      <c r="D169" s="52" t="s">
        <v>17</v>
      </c>
      <c r="E169" s="46">
        <v>3.0</v>
      </c>
      <c r="F169" s="47">
        <f>VLOOKUP(D169,'Profil vaccinal'!A$1:E$15,5)</f>
        <v>0.032</v>
      </c>
      <c r="G169" s="46">
        <v>1.0</v>
      </c>
      <c r="H169" s="46">
        <v>4.0</v>
      </c>
      <c r="I169" s="51">
        <v>10.0</v>
      </c>
      <c r="J169" s="46">
        <f t="shared" si="1"/>
        <v>1.111111111</v>
      </c>
      <c r="K169" s="34">
        <v>12.0</v>
      </c>
      <c r="L169" s="46">
        <v>7.8</v>
      </c>
      <c r="M169" s="46">
        <f t="shared" si="2"/>
        <v>167.68</v>
      </c>
      <c r="N169" s="46">
        <f t="shared" si="3"/>
        <v>558.9333333</v>
      </c>
      <c r="O169" s="46">
        <f t="shared" si="4"/>
        <v>560</v>
      </c>
      <c r="P169" s="46">
        <f t="shared" si="5"/>
        <v>48</v>
      </c>
      <c r="Q169" s="46">
        <f t="shared" si="6"/>
        <v>4.368</v>
      </c>
      <c r="R169" s="46">
        <v>0.0</v>
      </c>
      <c r="S169" s="49">
        <f t="shared" si="7"/>
        <v>4.368</v>
      </c>
      <c r="T169" s="49">
        <f t="shared" si="8"/>
        <v>0.364</v>
      </c>
    </row>
    <row r="170" hidden="1">
      <c r="A170" s="40" t="s">
        <v>44</v>
      </c>
      <c r="B170" s="30" t="s">
        <v>63</v>
      </c>
      <c r="C170" s="30">
        <v>5240.0</v>
      </c>
      <c r="D170" s="52" t="s">
        <v>16</v>
      </c>
      <c r="E170" s="46">
        <v>1.0</v>
      </c>
      <c r="F170" s="47">
        <f>VLOOKUP(D170,'Profil vaccinal'!A$1:E$15,5)</f>
        <v>0.032</v>
      </c>
      <c r="G170" s="46">
        <v>1.0</v>
      </c>
      <c r="H170" s="46">
        <v>10.0</v>
      </c>
      <c r="I170" s="46">
        <v>50.0</v>
      </c>
      <c r="J170" s="46">
        <f t="shared" si="1"/>
        <v>2</v>
      </c>
      <c r="K170" s="34">
        <v>12.0</v>
      </c>
      <c r="L170" s="46">
        <v>9.8</v>
      </c>
      <c r="M170" s="46">
        <f t="shared" si="2"/>
        <v>167.68</v>
      </c>
      <c r="N170" s="46">
        <f t="shared" si="3"/>
        <v>335.36</v>
      </c>
      <c r="O170" s="46">
        <f t="shared" si="4"/>
        <v>340</v>
      </c>
      <c r="P170" s="46">
        <f t="shared" si="5"/>
        <v>30</v>
      </c>
      <c r="Q170" s="46">
        <f t="shared" si="6"/>
        <v>3.332</v>
      </c>
      <c r="R170" s="46">
        <f>Q170*25%</f>
        <v>0.833</v>
      </c>
      <c r="S170" s="49">
        <f t="shared" si="7"/>
        <v>4.165</v>
      </c>
      <c r="T170" s="49">
        <f t="shared" si="8"/>
        <v>0.3470833333</v>
      </c>
    </row>
    <row r="171" hidden="1">
      <c r="A171" s="40" t="s">
        <v>44</v>
      </c>
      <c r="B171" s="30" t="s">
        <v>63</v>
      </c>
      <c r="C171" s="30">
        <v>5240.0</v>
      </c>
      <c r="D171" s="54" t="s">
        <v>23</v>
      </c>
      <c r="E171" s="46">
        <v>1.0</v>
      </c>
      <c r="F171" s="47">
        <f>VLOOKUP(D171,'Profil vaccinal'!A$1:E$15,5)</f>
        <v>0.03335</v>
      </c>
      <c r="G171" s="46">
        <v>1.0</v>
      </c>
      <c r="H171" s="46">
        <v>10.0</v>
      </c>
      <c r="I171" s="51">
        <v>25.0</v>
      </c>
      <c r="J171" s="46">
        <f t="shared" si="1"/>
        <v>1.333333333</v>
      </c>
      <c r="K171" s="34">
        <v>12.0</v>
      </c>
      <c r="L171" s="46">
        <v>5.6</v>
      </c>
      <c r="M171" s="46">
        <f t="shared" si="2"/>
        <v>174.754</v>
      </c>
      <c r="N171" s="46">
        <f t="shared" si="3"/>
        <v>233.0053333</v>
      </c>
      <c r="O171" s="46">
        <f t="shared" si="4"/>
        <v>240</v>
      </c>
      <c r="P171" s="46">
        <f t="shared" si="5"/>
        <v>20</v>
      </c>
      <c r="Q171" s="46">
        <f t="shared" si="6"/>
        <v>1.344</v>
      </c>
      <c r="R171" s="46">
        <v>0.0</v>
      </c>
      <c r="S171" s="49">
        <f t="shared" si="7"/>
        <v>1.344</v>
      </c>
      <c r="T171" s="49">
        <f t="shared" si="8"/>
        <v>0.112</v>
      </c>
    </row>
    <row r="173">
      <c r="I173" s="29" t="s">
        <v>64</v>
      </c>
      <c r="J173" s="29">
        <v>18.5</v>
      </c>
      <c r="L173" s="29">
        <f>J176</f>
        <v>878.75</v>
      </c>
      <c r="O173" s="42">
        <f>(O112/50)/6</f>
        <v>17.53333333</v>
      </c>
      <c r="P173" s="42">
        <f>L173/1000</f>
        <v>0.87875</v>
      </c>
      <c r="Q173" s="42">
        <f>P173*O173</f>
        <v>15.40741667</v>
      </c>
    </row>
    <row r="174">
      <c r="I174" s="29" t="s">
        <v>65</v>
      </c>
      <c r="J174" s="29">
        <v>9.5</v>
      </c>
    </row>
    <row r="175">
      <c r="I175" s="29" t="s">
        <v>66</v>
      </c>
      <c r="J175" s="29">
        <v>5.0</v>
      </c>
    </row>
    <row r="176">
      <c r="J176" s="42">
        <f>J173*J174*J175</f>
        <v>878.75</v>
      </c>
    </row>
    <row r="177">
      <c r="I177" s="29" t="s">
        <v>67</v>
      </c>
      <c r="J177" s="42">
        <f>20*50</f>
        <v>1000</v>
      </c>
    </row>
    <row r="178">
      <c r="I178" s="29" t="s">
        <v>68</v>
      </c>
      <c r="J178" s="42">
        <f>J176/J177</f>
        <v>0.87875</v>
      </c>
    </row>
    <row r="179">
      <c r="I179" s="29" t="s">
        <v>69</v>
      </c>
      <c r="J179" s="42">
        <f>O112</f>
        <v>5260</v>
      </c>
    </row>
    <row r="180">
      <c r="J180" s="42">
        <f>J178*J179/1000</f>
        <v>4.622225</v>
      </c>
    </row>
  </sheetData>
  <autoFilter ref="$A$1:$T$171">
    <filterColumn colId="3">
      <filters>
        <filter val="BCG"/>
      </filters>
    </filterColumn>
    <filterColumn colId="0">
      <filters>
        <filter val="DS"/>
      </filters>
    </filterColumn>
    <sortState ref="A1:T171">
      <sortCondition ref="B1:B17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3" width="12.63"/>
    <col customWidth="1" min="4" max="4" width="15.38"/>
    <col customWidth="1" min="5" max="5" width="17.63"/>
    <col customWidth="1" min="6" max="6" width="12.63"/>
    <col customWidth="1" min="7" max="7" width="21.38"/>
  </cols>
  <sheetData>
    <row r="1" ht="54.0" customHeight="1">
      <c r="A1" s="56" t="s">
        <v>72</v>
      </c>
      <c r="B1" s="56" t="s">
        <v>73</v>
      </c>
      <c r="C1" s="56" t="s">
        <v>27</v>
      </c>
      <c r="D1" s="56" t="s">
        <v>74</v>
      </c>
      <c r="E1" s="56" t="s">
        <v>75</v>
      </c>
      <c r="F1" s="56" t="s">
        <v>76</v>
      </c>
      <c r="G1" s="56" t="s">
        <v>77</v>
      </c>
      <c r="H1" s="57" t="s">
        <v>78</v>
      </c>
    </row>
    <row r="2">
      <c r="A2" s="58" t="s">
        <v>79</v>
      </c>
      <c r="B2" s="59" t="s">
        <v>80</v>
      </c>
      <c r="C2" s="60">
        <v>2369120.317940845</v>
      </c>
      <c r="D2" s="12" t="s">
        <v>81</v>
      </c>
      <c r="E2" s="59" t="s">
        <v>82</v>
      </c>
      <c r="F2" s="12">
        <v>730.0</v>
      </c>
      <c r="G2" s="58" t="s">
        <v>83</v>
      </c>
      <c r="H2" s="61" t="s">
        <v>84</v>
      </c>
    </row>
    <row r="3" ht="29.25" customHeight="1">
      <c r="A3" s="58" t="s">
        <v>73</v>
      </c>
      <c r="B3" s="58" t="s">
        <v>56</v>
      </c>
      <c r="C3" s="12">
        <v>78644.0</v>
      </c>
      <c r="D3" s="12" t="s">
        <v>85</v>
      </c>
      <c r="E3" s="62" t="s">
        <v>86</v>
      </c>
      <c r="F3" s="12">
        <v>130.0</v>
      </c>
      <c r="G3" s="58" t="s">
        <v>84</v>
      </c>
      <c r="H3" s="58" t="s">
        <v>84</v>
      </c>
    </row>
    <row r="4" ht="15.75" customHeight="1">
      <c r="A4" s="63" t="s">
        <v>87</v>
      </c>
      <c r="B4" s="1" t="s">
        <v>45</v>
      </c>
      <c r="C4" s="12">
        <v>3521.0</v>
      </c>
      <c r="D4" s="64" t="s">
        <v>88</v>
      </c>
      <c r="E4" s="1" t="s">
        <v>89</v>
      </c>
      <c r="F4" s="12">
        <v>110.0</v>
      </c>
      <c r="G4" s="1" t="s">
        <v>90</v>
      </c>
      <c r="H4" s="1" t="s">
        <v>84</v>
      </c>
    </row>
    <row r="5" ht="15.0" customHeight="1">
      <c r="A5" s="63" t="s">
        <v>87</v>
      </c>
      <c r="B5" s="1" t="s">
        <v>47</v>
      </c>
      <c r="C5" s="12">
        <v>5472.0</v>
      </c>
      <c r="D5" s="64" t="s">
        <v>88</v>
      </c>
      <c r="E5" s="1" t="s">
        <v>89</v>
      </c>
      <c r="F5" s="12">
        <v>110.0</v>
      </c>
      <c r="G5" s="1" t="s">
        <v>90</v>
      </c>
      <c r="H5" s="1" t="s">
        <v>84</v>
      </c>
    </row>
    <row r="6" ht="15.0" customHeight="1">
      <c r="A6" s="63" t="s">
        <v>87</v>
      </c>
      <c r="B6" s="1" t="s">
        <v>48</v>
      </c>
      <c r="C6" s="12">
        <v>3740.0</v>
      </c>
      <c r="D6" s="64" t="s">
        <v>88</v>
      </c>
      <c r="E6" s="1" t="s">
        <v>89</v>
      </c>
      <c r="F6" s="12">
        <v>90.0</v>
      </c>
      <c r="G6" s="1" t="s">
        <v>90</v>
      </c>
      <c r="H6" s="1" t="s">
        <v>84</v>
      </c>
    </row>
    <row r="7" ht="15.0" customHeight="1">
      <c r="A7" s="63" t="s">
        <v>87</v>
      </c>
      <c r="B7" s="1" t="s">
        <v>49</v>
      </c>
      <c r="C7" s="12">
        <v>7422.0</v>
      </c>
      <c r="D7" s="64" t="s">
        <v>88</v>
      </c>
      <c r="E7" s="1" t="s">
        <v>89</v>
      </c>
      <c r="F7" s="12">
        <v>240.0</v>
      </c>
      <c r="G7" s="1" t="s">
        <v>90</v>
      </c>
      <c r="H7" s="1" t="s">
        <v>84</v>
      </c>
    </row>
    <row r="8" ht="15.0" customHeight="1">
      <c r="A8" s="63" t="s">
        <v>87</v>
      </c>
      <c r="B8" s="1" t="s">
        <v>50</v>
      </c>
      <c r="C8" s="12">
        <v>5275.0</v>
      </c>
      <c r="D8" s="64" t="s">
        <v>88</v>
      </c>
      <c r="E8" s="1" t="s">
        <v>89</v>
      </c>
      <c r="F8" s="12">
        <v>110.0</v>
      </c>
      <c r="G8" s="1" t="s">
        <v>90</v>
      </c>
      <c r="H8" s="1" t="s">
        <v>84</v>
      </c>
    </row>
    <row r="9">
      <c r="A9" s="63" t="s">
        <v>87</v>
      </c>
      <c r="B9" s="63" t="s">
        <v>51</v>
      </c>
      <c r="C9" s="12">
        <v>3755.0</v>
      </c>
      <c r="D9" s="64" t="s">
        <v>88</v>
      </c>
      <c r="E9" s="1" t="s">
        <v>89</v>
      </c>
      <c r="F9" s="12">
        <v>150.0</v>
      </c>
      <c r="G9" s="1" t="s">
        <v>90</v>
      </c>
      <c r="H9" s="1" t="s">
        <v>84</v>
      </c>
    </row>
    <row r="10">
      <c r="A10" s="63" t="s">
        <v>87</v>
      </c>
      <c r="B10" s="63" t="s">
        <v>52</v>
      </c>
      <c r="C10" s="12">
        <v>4664.0</v>
      </c>
      <c r="D10" s="64" t="s">
        <v>88</v>
      </c>
      <c r="E10" s="1" t="s">
        <v>89</v>
      </c>
      <c r="F10" s="12">
        <v>110.0</v>
      </c>
      <c r="G10" s="1" t="s">
        <v>90</v>
      </c>
      <c r="H10" s="1" t="s">
        <v>84</v>
      </c>
    </row>
    <row r="11" ht="15.0" customHeight="1">
      <c r="A11" s="63" t="s">
        <v>87</v>
      </c>
      <c r="B11" s="1" t="s">
        <v>53</v>
      </c>
      <c r="C11" s="12">
        <v>7336.0</v>
      </c>
      <c r="D11" s="64" t="s">
        <v>88</v>
      </c>
      <c r="E11" s="1" t="s">
        <v>89</v>
      </c>
      <c r="F11" s="12">
        <v>130.0</v>
      </c>
      <c r="G11" s="1" t="s">
        <v>90</v>
      </c>
      <c r="H11" s="1" t="s">
        <v>84</v>
      </c>
    </row>
    <row r="12" ht="15.0" customHeight="1">
      <c r="A12" s="63" t="s">
        <v>87</v>
      </c>
      <c r="B12" s="1" t="s">
        <v>54</v>
      </c>
      <c r="C12" s="12">
        <v>4217.0</v>
      </c>
      <c r="D12" s="64" t="s">
        <v>88</v>
      </c>
      <c r="E12" s="1" t="s">
        <v>89</v>
      </c>
      <c r="F12" s="12">
        <v>90.0</v>
      </c>
      <c r="G12" s="1" t="s">
        <v>90</v>
      </c>
      <c r="H12" s="1" t="s">
        <v>84</v>
      </c>
    </row>
    <row r="13" ht="15.0" customHeight="1">
      <c r="A13" s="63" t="s">
        <v>87</v>
      </c>
      <c r="B13" s="1" t="s">
        <v>55</v>
      </c>
      <c r="C13" s="12">
        <v>3654.0</v>
      </c>
      <c r="D13" s="64" t="s">
        <v>88</v>
      </c>
      <c r="E13" s="1" t="s">
        <v>89</v>
      </c>
      <c r="F13" s="65">
        <v>80.0</v>
      </c>
      <c r="G13" s="66" t="s">
        <v>90</v>
      </c>
      <c r="H13" s="66" t="s">
        <v>84</v>
      </c>
    </row>
    <row r="14">
      <c r="A14" s="63" t="s">
        <v>87</v>
      </c>
      <c r="B14" s="1" t="s">
        <v>56</v>
      </c>
      <c r="C14" s="12">
        <v>9506.0</v>
      </c>
      <c r="D14" s="64" t="s">
        <v>88</v>
      </c>
      <c r="E14" s="1" t="s">
        <v>89</v>
      </c>
      <c r="F14" s="12">
        <v>120.0</v>
      </c>
      <c r="G14" s="1" t="s">
        <v>90</v>
      </c>
      <c r="H14" s="1" t="s">
        <v>84</v>
      </c>
    </row>
    <row r="15">
      <c r="A15" s="63" t="s">
        <v>87</v>
      </c>
      <c r="B15" s="1" t="s">
        <v>59</v>
      </c>
      <c r="C15" s="12">
        <v>4201.0</v>
      </c>
      <c r="D15" s="64" t="s">
        <v>88</v>
      </c>
      <c r="E15" s="1" t="s">
        <v>89</v>
      </c>
      <c r="F15" s="12">
        <v>70.0</v>
      </c>
      <c r="G15" s="1" t="s">
        <v>90</v>
      </c>
      <c r="H15" s="1" t="s">
        <v>84</v>
      </c>
    </row>
    <row r="16">
      <c r="A16" s="63" t="s">
        <v>87</v>
      </c>
      <c r="B16" s="1" t="s">
        <v>60</v>
      </c>
      <c r="C16" s="12">
        <v>4404.0</v>
      </c>
      <c r="D16" s="64" t="s">
        <v>88</v>
      </c>
      <c r="E16" s="1" t="s">
        <v>89</v>
      </c>
      <c r="F16" s="12">
        <v>90.0</v>
      </c>
      <c r="G16" s="1" t="s">
        <v>90</v>
      </c>
      <c r="H16" s="1" t="s">
        <v>84</v>
      </c>
    </row>
    <row r="17">
      <c r="A17" s="63" t="s">
        <v>87</v>
      </c>
      <c r="B17" s="1" t="s">
        <v>61</v>
      </c>
      <c r="C17" s="12">
        <v>4603.0</v>
      </c>
      <c r="D17" s="64" t="s">
        <v>88</v>
      </c>
      <c r="E17" s="1" t="s">
        <v>89</v>
      </c>
      <c r="F17" s="12">
        <v>150.0</v>
      </c>
      <c r="G17" s="1" t="s">
        <v>90</v>
      </c>
      <c r="H17" s="1" t="s">
        <v>84</v>
      </c>
    </row>
    <row r="18">
      <c r="A18" s="63" t="s">
        <v>87</v>
      </c>
      <c r="B18" s="1" t="s">
        <v>62</v>
      </c>
      <c r="C18" s="12">
        <v>1634.0</v>
      </c>
      <c r="D18" s="64" t="s">
        <v>88</v>
      </c>
      <c r="E18" s="1" t="s">
        <v>89</v>
      </c>
      <c r="F18" s="12">
        <v>130.0</v>
      </c>
      <c r="G18" s="1" t="s">
        <v>90</v>
      </c>
      <c r="H18" s="1" t="s">
        <v>84</v>
      </c>
    </row>
    <row r="19">
      <c r="A19" s="63" t="s">
        <v>87</v>
      </c>
      <c r="B19" s="1" t="s">
        <v>63</v>
      </c>
      <c r="C19" s="12">
        <v>5240.0</v>
      </c>
      <c r="D19" s="64" t="s">
        <v>88</v>
      </c>
      <c r="E19" s="1" t="s">
        <v>89</v>
      </c>
      <c r="F19" s="12">
        <v>220.0</v>
      </c>
      <c r="G19" s="1" t="s">
        <v>90</v>
      </c>
      <c r="H19" s="1" t="s">
        <v>84</v>
      </c>
    </row>
    <row r="20">
      <c r="A20" s="63"/>
      <c r="B20" s="67"/>
      <c r="C20" s="67"/>
      <c r="D20" s="68"/>
      <c r="E20" s="1"/>
      <c r="F20" s="67"/>
      <c r="G20" s="1"/>
      <c r="H20" s="67"/>
    </row>
    <row r="21" ht="15.75" customHeight="1">
      <c r="A21" s="63"/>
      <c r="B21" s="67"/>
      <c r="C21" s="67"/>
      <c r="D21" s="68"/>
      <c r="E21" s="1"/>
      <c r="F21" s="67"/>
      <c r="G21" s="1"/>
      <c r="H21" s="67"/>
    </row>
    <row r="22" ht="15.75" customHeight="1">
      <c r="A22" s="63"/>
      <c r="B22" s="67"/>
      <c r="C22" s="67"/>
      <c r="D22" s="68"/>
      <c r="E22" s="1"/>
      <c r="F22" s="67"/>
      <c r="G22" s="1"/>
      <c r="H22" s="67"/>
    </row>
    <row r="23" ht="15.75" customHeight="1">
      <c r="A23" s="63"/>
      <c r="B23" s="67"/>
      <c r="C23" s="67"/>
      <c r="D23" s="68"/>
      <c r="E23" s="1"/>
      <c r="F23" s="67"/>
      <c r="G23" s="1"/>
      <c r="H23" s="67"/>
    </row>
    <row r="24" ht="15.75" customHeight="1">
      <c r="A24" s="63"/>
      <c r="B24" s="67"/>
      <c r="C24" s="67"/>
      <c r="D24" s="68"/>
      <c r="E24" s="1"/>
      <c r="F24" s="67"/>
      <c r="G24" s="1"/>
      <c r="H24" s="67"/>
    </row>
    <row r="25" ht="15.75" customHeight="1">
      <c r="A25" s="69"/>
      <c r="B25" s="70"/>
      <c r="C25" s="70"/>
      <c r="D25" s="71"/>
      <c r="E25" s="72"/>
      <c r="F25" s="70"/>
      <c r="G25" s="72"/>
      <c r="H25" s="70"/>
    </row>
    <row r="26" ht="15.75" customHeight="1">
      <c r="A26" s="69"/>
      <c r="B26" s="70"/>
      <c r="C26" s="70"/>
      <c r="D26" s="71"/>
      <c r="E26" s="72"/>
      <c r="F26" s="70"/>
      <c r="G26" s="72"/>
      <c r="H26" s="70"/>
    </row>
    <row r="27" ht="15.75" customHeight="1">
      <c r="A27" s="69"/>
      <c r="B27" s="70"/>
      <c r="C27" s="70"/>
      <c r="D27" s="71"/>
      <c r="E27" s="72"/>
      <c r="F27" s="70"/>
      <c r="G27" s="72"/>
      <c r="H27" s="70"/>
    </row>
    <row r="28" ht="15.75" customHeight="1">
      <c r="A28" s="69"/>
      <c r="B28" s="70"/>
      <c r="C28" s="70"/>
      <c r="D28" s="71"/>
      <c r="E28" s="72"/>
      <c r="F28" s="70"/>
      <c r="G28" s="72"/>
      <c r="H28" s="70"/>
    </row>
    <row r="29" ht="15.75" customHeight="1">
      <c r="A29" s="69"/>
      <c r="B29" s="70"/>
      <c r="C29" s="70"/>
      <c r="D29" s="71"/>
      <c r="E29" s="72"/>
      <c r="F29" s="70"/>
      <c r="G29" s="72"/>
      <c r="H29" s="70"/>
    </row>
    <row r="30" ht="15.75" customHeight="1">
      <c r="A30" s="69"/>
      <c r="B30" s="70"/>
      <c r="C30" s="70"/>
      <c r="D30" s="71"/>
      <c r="E30" s="72"/>
      <c r="F30" s="70"/>
      <c r="G30" s="72"/>
      <c r="H30" s="70"/>
    </row>
    <row r="31" ht="15.75" customHeight="1">
      <c r="A31" s="69"/>
      <c r="B31" s="70"/>
      <c r="C31" s="70"/>
      <c r="D31" s="71"/>
      <c r="E31" s="72"/>
      <c r="F31" s="70"/>
      <c r="G31" s="72"/>
      <c r="H31" s="70"/>
    </row>
    <row r="32" ht="15.75" customHeight="1">
      <c r="A32" s="69"/>
      <c r="B32" s="70"/>
      <c r="C32" s="70"/>
      <c r="D32" s="71"/>
      <c r="E32" s="72"/>
      <c r="F32" s="70"/>
      <c r="G32" s="72"/>
      <c r="H32" s="70"/>
    </row>
    <row r="33" ht="15.75" customHeight="1">
      <c r="A33" s="69"/>
      <c r="B33" s="70"/>
      <c r="C33" s="70"/>
      <c r="D33" s="71"/>
      <c r="E33" s="72"/>
      <c r="F33" s="70"/>
      <c r="G33" s="72"/>
      <c r="H33" s="70"/>
    </row>
    <row r="34" ht="15.75" customHeight="1">
      <c r="A34" s="69"/>
      <c r="B34" s="70"/>
      <c r="C34" s="70"/>
      <c r="D34" s="71"/>
      <c r="E34" s="72"/>
      <c r="F34" s="70"/>
      <c r="G34" s="72"/>
      <c r="H34" s="70"/>
    </row>
    <row r="35" ht="15.75" customHeight="1">
      <c r="A35" s="69"/>
      <c r="B35" s="70"/>
      <c r="C35" s="70"/>
      <c r="D35" s="71"/>
      <c r="E35" s="72"/>
      <c r="F35" s="70"/>
      <c r="G35" s="72"/>
      <c r="H35" s="70"/>
    </row>
    <row r="36" ht="15.75" customHeight="1">
      <c r="A36" s="69"/>
      <c r="B36" s="70"/>
      <c r="C36" s="70"/>
      <c r="D36" s="71"/>
      <c r="E36" s="72"/>
      <c r="F36" s="70"/>
      <c r="G36" s="72"/>
      <c r="H36" s="70"/>
    </row>
    <row r="37" ht="15.75" customHeight="1">
      <c r="A37" s="69"/>
      <c r="B37" s="70"/>
      <c r="C37" s="70"/>
      <c r="D37" s="71"/>
      <c r="E37" s="72"/>
      <c r="F37" s="70"/>
      <c r="G37" s="72"/>
      <c r="H37" s="70"/>
    </row>
    <row r="38" ht="15.75" customHeight="1">
      <c r="A38" s="69"/>
      <c r="B38" s="70"/>
      <c r="C38" s="70"/>
      <c r="D38" s="71"/>
      <c r="E38" s="72"/>
      <c r="F38" s="70"/>
      <c r="G38" s="72"/>
      <c r="H38" s="70"/>
    </row>
    <row r="39" ht="15.75" customHeight="1">
      <c r="A39" s="69"/>
      <c r="B39" s="70"/>
      <c r="C39" s="70"/>
      <c r="D39" s="71"/>
      <c r="E39" s="72"/>
      <c r="F39" s="70"/>
      <c r="G39" s="72"/>
      <c r="H39" s="70"/>
    </row>
    <row r="40" ht="15.75" customHeight="1">
      <c r="A40" s="69"/>
      <c r="B40" s="70"/>
      <c r="C40" s="70"/>
      <c r="D40" s="71"/>
      <c r="E40" s="72"/>
      <c r="F40" s="70"/>
      <c r="G40" s="72"/>
      <c r="H40" s="70"/>
    </row>
    <row r="41" ht="15.75" customHeight="1">
      <c r="A41" s="69"/>
      <c r="B41" s="70"/>
      <c r="C41" s="70"/>
      <c r="D41" s="71"/>
      <c r="E41" s="72"/>
      <c r="F41" s="70"/>
      <c r="G41" s="72"/>
      <c r="H41" s="70"/>
    </row>
    <row r="42" ht="15.75" customHeight="1">
      <c r="A42" s="69"/>
      <c r="B42" s="70"/>
      <c r="C42" s="70"/>
      <c r="D42" s="71"/>
      <c r="E42" s="72"/>
      <c r="F42" s="70"/>
      <c r="G42" s="72"/>
      <c r="H42" s="70"/>
    </row>
    <row r="43" ht="15.75" customHeight="1">
      <c r="A43" s="69"/>
      <c r="B43" s="70"/>
      <c r="C43" s="70"/>
      <c r="D43" s="71"/>
      <c r="E43" s="72"/>
      <c r="F43" s="70"/>
      <c r="G43" s="72"/>
      <c r="H43" s="70"/>
    </row>
    <row r="44" ht="15.75" customHeight="1">
      <c r="A44" s="69"/>
      <c r="B44" s="70"/>
      <c r="C44" s="70"/>
      <c r="D44" s="71"/>
      <c r="E44" s="72"/>
      <c r="F44" s="70"/>
      <c r="G44" s="72"/>
      <c r="H44" s="70"/>
    </row>
    <row r="45" ht="15.75" customHeight="1">
      <c r="A45" s="69"/>
      <c r="B45" s="70"/>
      <c r="C45" s="70"/>
      <c r="D45" s="71"/>
      <c r="E45" s="72"/>
      <c r="F45" s="70"/>
      <c r="G45" s="72"/>
      <c r="H45" s="70"/>
    </row>
    <row r="46" ht="15.75" customHeight="1">
      <c r="A46" s="69"/>
      <c r="B46" s="70"/>
      <c r="C46" s="70"/>
      <c r="D46" s="71"/>
      <c r="E46" s="72"/>
      <c r="F46" s="70"/>
      <c r="G46" s="72"/>
      <c r="H46" s="70"/>
    </row>
    <row r="47" ht="15.75" customHeight="1">
      <c r="A47" s="69"/>
      <c r="B47" s="70"/>
      <c r="C47" s="70"/>
      <c r="D47" s="71"/>
      <c r="E47" s="72"/>
      <c r="F47" s="70"/>
      <c r="G47" s="72"/>
      <c r="H47" s="70"/>
    </row>
    <row r="48" ht="15.75" customHeight="1">
      <c r="A48" s="69"/>
      <c r="B48" s="70"/>
      <c r="C48" s="70"/>
      <c r="D48" s="71"/>
      <c r="E48" s="72"/>
      <c r="F48" s="70"/>
      <c r="G48" s="72"/>
      <c r="H48" s="70"/>
    </row>
    <row r="49" ht="15.75" customHeight="1">
      <c r="A49" s="69"/>
      <c r="B49" s="70"/>
      <c r="C49" s="70"/>
      <c r="D49" s="71"/>
      <c r="E49" s="72"/>
      <c r="F49" s="70"/>
      <c r="G49" s="72"/>
      <c r="H49" s="70"/>
    </row>
    <row r="50" ht="15.75" customHeight="1">
      <c r="A50" s="69"/>
      <c r="B50" s="70"/>
      <c r="C50" s="70"/>
      <c r="D50" s="71"/>
      <c r="E50" s="72"/>
      <c r="F50" s="70"/>
      <c r="G50" s="72"/>
      <c r="H50" s="70"/>
    </row>
    <row r="51" ht="15.75" customHeight="1">
      <c r="A51" s="69"/>
      <c r="B51" s="70"/>
      <c r="C51" s="70"/>
      <c r="D51" s="71"/>
      <c r="E51" s="72"/>
      <c r="F51" s="70"/>
      <c r="G51" s="72"/>
      <c r="H51" s="70"/>
    </row>
    <row r="52" ht="15.75" customHeight="1">
      <c r="A52" s="69"/>
      <c r="B52" s="70"/>
      <c r="C52" s="70"/>
      <c r="D52" s="71"/>
      <c r="E52" s="72"/>
      <c r="F52" s="70"/>
      <c r="G52" s="72"/>
      <c r="H52" s="70"/>
    </row>
    <row r="53" ht="15.75" customHeight="1">
      <c r="A53" s="69"/>
      <c r="B53" s="70"/>
      <c r="C53" s="70"/>
      <c r="D53" s="71"/>
      <c r="E53" s="72"/>
      <c r="F53" s="70"/>
      <c r="G53" s="72"/>
      <c r="H53" s="70"/>
    </row>
    <row r="54" ht="15.75" customHeight="1">
      <c r="A54" s="69"/>
      <c r="B54" s="70"/>
      <c r="C54" s="70"/>
      <c r="D54" s="71"/>
      <c r="E54" s="72"/>
      <c r="F54" s="70"/>
      <c r="G54" s="72"/>
      <c r="H54" s="70"/>
    </row>
    <row r="55" ht="15.75" customHeight="1">
      <c r="A55" s="69"/>
      <c r="B55" s="70"/>
      <c r="C55" s="70"/>
      <c r="D55" s="71"/>
      <c r="E55" s="72"/>
      <c r="F55" s="70"/>
      <c r="G55" s="72"/>
      <c r="H55" s="70"/>
    </row>
    <row r="56" ht="15.75" customHeight="1">
      <c r="A56" s="69"/>
      <c r="B56" s="70"/>
      <c r="C56" s="70"/>
      <c r="D56" s="71"/>
      <c r="E56" s="72"/>
      <c r="F56" s="70"/>
      <c r="G56" s="72"/>
      <c r="H56" s="70"/>
    </row>
    <row r="57" ht="15.75" customHeight="1">
      <c r="A57" s="69"/>
      <c r="B57" s="70"/>
      <c r="C57" s="70"/>
      <c r="D57" s="71"/>
      <c r="E57" s="72"/>
      <c r="F57" s="70"/>
      <c r="G57" s="72"/>
      <c r="H57" s="70"/>
    </row>
    <row r="58" ht="15.75" customHeight="1">
      <c r="A58" s="69"/>
      <c r="B58" s="70"/>
      <c r="C58" s="70"/>
      <c r="D58" s="71"/>
      <c r="E58" s="72"/>
      <c r="F58" s="70"/>
      <c r="G58" s="72"/>
      <c r="H58" s="70"/>
    </row>
    <row r="59" ht="15.75" customHeight="1">
      <c r="A59" s="69"/>
      <c r="B59" s="70"/>
      <c r="C59" s="70"/>
      <c r="D59" s="71"/>
      <c r="E59" s="72"/>
      <c r="F59" s="70"/>
      <c r="G59" s="72"/>
      <c r="H59" s="70"/>
    </row>
    <row r="60" ht="15.75" customHeight="1">
      <c r="A60" s="69"/>
      <c r="B60" s="70"/>
      <c r="C60" s="70"/>
      <c r="D60" s="71"/>
      <c r="E60" s="72"/>
      <c r="F60" s="70"/>
      <c r="G60" s="72"/>
      <c r="H60" s="70"/>
    </row>
    <row r="61" ht="15.75" customHeight="1">
      <c r="A61" s="69"/>
      <c r="B61" s="70"/>
      <c r="C61" s="70"/>
      <c r="D61" s="71"/>
      <c r="E61" s="72"/>
      <c r="F61" s="70"/>
      <c r="G61" s="72"/>
      <c r="H61" s="70"/>
    </row>
    <row r="62" ht="15.75" customHeight="1">
      <c r="A62" s="69"/>
      <c r="B62" s="70"/>
      <c r="C62" s="70"/>
      <c r="D62" s="71"/>
      <c r="E62" s="72"/>
      <c r="F62" s="70"/>
      <c r="G62" s="72"/>
      <c r="H62" s="70"/>
    </row>
    <row r="63" ht="15.75" customHeight="1">
      <c r="A63" s="69"/>
      <c r="B63" s="70"/>
      <c r="C63" s="70"/>
      <c r="D63" s="71"/>
      <c r="E63" s="72"/>
      <c r="F63" s="70"/>
      <c r="G63" s="72"/>
      <c r="H63" s="70"/>
    </row>
    <row r="64" ht="15.75" customHeight="1">
      <c r="A64" s="69"/>
      <c r="B64" s="70"/>
      <c r="C64" s="70"/>
      <c r="D64" s="71"/>
      <c r="E64" s="72"/>
      <c r="F64" s="70"/>
      <c r="G64" s="72"/>
      <c r="H64" s="70"/>
    </row>
    <row r="65" ht="15.75" customHeight="1">
      <c r="A65" s="69"/>
      <c r="B65" s="70"/>
      <c r="C65" s="70"/>
      <c r="D65" s="71"/>
      <c r="E65" s="72"/>
      <c r="F65" s="70"/>
      <c r="G65" s="72"/>
      <c r="H65" s="70"/>
    </row>
    <row r="66" ht="15.75" customHeight="1">
      <c r="A66" s="69"/>
      <c r="B66" s="70"/>
      <c r="C66" s="70"/>
      <c r="D66" s="71"/>
      <c r="E66" s="72"/>
      <c r="F66" s="70"/>
      <c r="G66" s="72"/>
      <c r="H66" s="70"/>
    </row>
    <row r="67" ht="15.75" customHeight="1">
      <c r="A67" s="69"/>
      <c r="B67" s="70"/>
      <c r="C67" s="70"/>
      <c r="D67" s="71"/>
      <c r="E67" s="72"/>
      <c r="F67" s="70"/>
      <c r="G67" s="72"/>
      <c r="H67" s="70"/>
    </row>
    <row r="68" ht="15.75" customHeight="1">
      <c r="A68" s="69"/>
      <c r="B68" s="70"/>
      <c r="C68" s="70"/>
      <c r="D68" s="71"/>
      <c r="E68" s="72"/>
      <c r="F68" s="70"/>
      <c r="G68" s="72"/>
      <c r="H68" s="70"/>
    </row>
    <row r="69" ht="15.75" customHeight="1">
      <c r="A69" s="69"/>
      <c r="B69" s="70"/>
      <c r="C69" s="70"/>
      <c r="D69" s="71"/>
      <c r="E69" s="72"/>
      <c r="F69" s="70"/>
      <c r="G69" s="72"/>
      <c r="H69" s="70"/>
    </row>
    <row r="70" ht="15.75" customHeight="1">
      <c r="A70" s="69"/>
      <c r="B70" s="70"/>
      <c r="C70" s="70"/>
      <c r="D70" s="71"/>
      <c r="E70" s="72"/>
      <c r="F70" s="70"/>
      <c r="G70" s="72"/>
      <c r="H70" s="70"/>
    </row>
    <row r="71" ht="15.75" customHeight="1">
      <c r="A71" s="69"/>
      <c r="B71" s="70"/>
      <c r="C71" s="70"/>
      <c r="D71" s="71"/>
      <c r="E71" s="72"/>
      <c r="F71" s="70"/>
      <c r="G71" s="72"/>
      <c r="H71" s="70"/>
    </row>
    <row r="72" ht="15.75" customHeight="1">
      <c r="A72" s="69"/>
      <c r="B72" s="70"/>
      <c r="C72" s="70"/>
      <c r="D72" s="71"/>
      <c r="E72" s="72"/>
      <c r="F72" s="70"/>
      <c r="G72" s="72"/>
      <c r="H72" s="70"/>
    </row>
    <row r="73" ht="15.75" customHeight="1">
      <c r="A73" s="69"/>
      <c r="B73" s="70"/>
      <c r="C73" s="70"/>
      <c r="D73" s="71"/>
      <c r="E73" s="72"/>
      <c r="F73" s="70"/>
      <c r="G73" s="72"/>
      <c r="H73" s="70"/>
    </row>
    <row r="74" ht="15.75" customHeight="1">
      <c r="A74" s="69"/>
      <c r="B74" s="70"/>
      <c r="C74" s="70"/>
      <c r="D74" s="71"/>
      <c r="E74" s="72"/>
      <c r="F74" s="70"/>
      <c r="G74" s="72"/>
      <c r="H74" s="70"/>
    </row>
    <row r="75" ht="15.75" customHeight="1">
      <c r="A75" s="69"/>
      <c r="B75" s="70"/>
      <c r="C75" s="70"/>
      <c r="D75" s="71"/>
      <c r="E75" s="72"/>
      <c r="F75" s="70"/>
      <c r="G75" s="72"/>
      <c r="H75" s="70"/>
    </row>
    <row r="76" ht="15.75" customHeight="1">
      <c r="A76" s="69"/>
      <c r="B76" s="70"/>
      <c r="C76" s="70"/>
      <c r="D76" s="71"/>
      <c r="E76" s="72"/>
      <c r="F76" s="70"/>
      <c r="G76" s="72"/>
      <c r="H76" s="70"/>
    </row>
    <row r="77" ht="15.75" customHeight="1">
      <c r="A77" s="69"/>
      <c r="B77" s="70"/>
      <c r="C77" s="70"/>
      <c r="D77" s="71"/>
      <c r="E77" s="72"/>
      <c r="F77" s="70"/>
      <c r="G77" s="72"/>
      <c r="H77" s="70"/>
    </row>
    <row r="78" ht="15.75" customHeight="1">
      <c r="A78" s="69"/>
      <c r="B78" s="70"/>
      <c r="C78" s="70"/>
      <c r="D78" s="71"/>
      <c r="E78" s="72"/>
      <c r="F78" s="70"/>
      <c r="G78" s="72"/>
      <c r="H78" s="70"/>
    </row>
    <row r="79" ht="15.75" customHeight="1">
      <c r="A79" s="69"/>
      <c r="B79" s="70"/>
      <c r="C79" s="70"/>
      <c r="D79" s="71"/>
      <c r="E79" s="72"/>
      <c r="F79" s="70"/>
      <c r="G79" s="72"/>
      <c r="H79" s="70"/>
    </row>
    <row r="80" ht="15.75" customHeight="1">
      <c r="A80" s="69"/>
      <c r="B80" s="70"/>
      <c r="C80" s="70"/>
      <c r="D80" s="71"/>
      <c r="E80" s="72"/>
      <c r="F80" s="70"/>
      <c r="G80" s="72"/>
      <c r="H80" s="70"/>
    </row>
    <row r="81" ht="15.75" customHeight="1">
      <c r="A81" s="69"/>
      <c r="B81" s="70"/>
      <c r="C81" s="70"/>
      <c r="D81" s="71"/>
      <c r="E81" s="72"/>
      <c r="F81" s="70"/>
      <c r="G81" s="72"/>
      <c r="H81" s="70"/>
    </row>
    <row r="82" ht="15.75" customHeight="1">
      <c r="A82" s="69"/>
      <c r="B82" s="70"/>
      <c r="C82" s="70"/>
      <c r="D82" s="71"/>
      <c r="E82" s="72"/>
      <c r="F82" s="70"/>
      <c r="G82" s="72"/>
      <c r="H82" s="70"/>
    </row>
    <row r="83" ht="15.75" customHeight="1">
      <c r="A83" s="69"/>
      <c r="B83" s="70"/>
      <c r="C83" s="70"/>
      <c r="D83" s="71"/>
      <c r="E83" s="72"/>
      <c r="F83" s="70"/>
      <c r="G83" s="72"/>
      <c r="H83" s="70"/>
    </row>
    <row r="84" ht="15.75" customHeight="1">
      <c r="A84" s="69"/>
      <c r="B84" s="70"/>
      <c r="C84" s="70"/>
      <c r="D84" s="71"/>
      <c r="E84" s="72"/>
      <c r="F84" s="70"/>
      <c r="G84" s="72"/>
      <c r="H84" s="70"/>
    </row>
    <row r="85" ht="15.75" customHeight="1">
      <c r="A85" s="69"/>
      <c r="B85" s="70"/>
      <c r="C85" s="70"/>
      <c r="D85" s="71"/>
      <c r="E85" s="72"/>
      <c r="F85" s="70"/>
      <c r="G85" s="72"/>
      <c r="H85" s="70"/>
    </row>
    <row r="86" ht="15.75" customHeight="1">
      <c r="A86" s="69"/>
      <c r="B86" s="70"/>
      <c r="C86" s="70"/>
      <c r="D86" s="71"/>
      <c r="E86" s="72"/>
      <c r="F86" s="70"/>
      <c r="G86" s="72"/>
      <c r="H86" s="70"/>
    </row>
    <row r="87" ht="15.75" customHeight="1">
      <c r="A87" s="69"/>
      <c r="B87" s="70"/>
      <c r="C87" s="70"/>
      <c r="D87" s="71"/>
      <c r="E87" s="72"/>
      <c r="F87" s="70"/>
      <c r="G87" s="72"/>
      <c r="H87" s="70"/>
    </row>
    <row r="88" ht="15.75" customHeight="1">
      <c r="A88" s="69"/>
      <c r="B88" s="70"/>
      <c r="C88" s="70"/>
      <c r="D88" s="71"/>
      <c r="E88" s="72"/>
      <c r="F88" s="70"/>
      <c r="G88" s="72"/>
      <c r="H88" s="70"/>
    </row>
    <row r="89" ht="15.75" customHeight="1">
      <c r="A89" s="69"/>
      <c r="B89" s="70"/>
      <c r="C89" s="70"/>
      <c r="D89" s="71"/>
      <c r="E89" s="72"/>
      <c r="F89" s="70"/>
      <c r="G89" s="72"/>
      <c r="H89" s="70"/>
    </row>
    <row r="90" ht="15.75" customHeight="1">
      <c r="A90" s="69"/>
      <c r="B90" s="70"/>
      <c r="C90" s="70"/>
      <c r="D90" s="71"/>
      <c r="E90" s="72"/>
      <c r="F90" s="70"/>
      <c r="G90" s="72"/>
      <c r="H90" s="70"/>
    </row>
    <row r="91" ht="15.75" customHeight="1">
      <c r="A91" s="69"/>
      <c r="B91" s="70"/>
      <c r="C91" s="70"/>
      <c r="D91" s="71"/>
      <c r="E91" s="72"/>
      <c r="F91" s="70"/>
      <c r="G91" s="72"/>
      <c r="H91" s="70"/>
    </row>
    <row r="92" ht="15.75" customHeight="1">
      <c r="A92" s="69"/>
      <c r="B92" s="70"/>
      <c r="C92" s="70"/>
      <c r="D92" s="71"/>
      <c r="E92" s="72"/>
      <c r="F92" s="70"/>
      <c r="G92" s="72"/>
      <c r="H92" s="70"/>
    </row>
    <row r="93" ht="15.75" customHeight="1">
      <c r="A93" s="69"/>
      <c r="B93" s="70"/>
      <c r="C93" s="70"/>
      <c r="D93" s="71"/>
      <c r="E93" s="72"/>
      <c r="F93" s="70"/>
      <c r="G93" s="72"/>
      <c r="H93" s="70"/>
    </row>
    <row r="94" ht="15.75" customHeight="1">
      <c r="A94" s="69"/>
      <c r="B94" s="70"/>
      <c r="C94" s="70"/>
      <c r="D94" s="71"/>
      <c r="E94" s="72"/>
      <c r="F94" s="70"/>
      <c r="G94" s="72"/>
      <c r="H94" s="70"/>
    </row>
    <row r="95" ht="15.75" customHeight="1">
      <c r="A95" s="69"/>
      <c r="B95" s="70"/>
      <c r="C95" s="70"/>
      <c r="D95" s="71"/>
      <c r="E95" s="72"/>
      <c r="F95" s="70"/>
      <c r="G95" s="72"/>
      <c r="H95" s="70"/>
    </row>
    <row r="96" ht="15.75" customHeight="1">
      <c r="A96" s="69"/>
      <c r="B96" s="70"/>
      <c r="C96" s="70"/>
      <c r="D96" s="71"/>
      <c r="E96" s="72"/>
      <c r="F96" s="70"/>
      <c r="G96" s="72"/>
      <c r="H96" s="70"/>
    </row>
    <row r="97" ht="15.75" customHeight="1">
      <c r="A97" s="69"/>
      <c r="B97" s="70"/>
      <c r="C97" s="70"/>
      <c r="D97" s="71"/>
      <c r="E97" s="72"/>
      <c r="F97" s="70"/>
      <c r="G97" s="72"/>
      <c r="H97" s="70"/>
    </row>
    <row r="98" ht="15.75" customHeight="1">
      <c r="A98" s="69"/>
      <c r="B98" s="70"/>
      <c r="C98" s="70"/>
      <c r="D98" s="71"/>
      <c r="E98" s="72"/>
      <c r="F98" s="70"/>
      <c r="G98" s="72"/>
      <c r="H98" s="70"/>
    </row>
    <row r="99" ht="15.75" customHeight="1">
      <c r="A99" s="69"/>
      <c r="B99" s="70"/>
      <c r="C99" s="70"/>
      <c r="D99" s="71"/>
      <c r="E99" s="72"/>
      <c r="F99" s="70"/>
      <c r="G99" s="72"/>
      <c r="H99" s="70"/>
    </row>
    <row r="100" ht="15.75" customHeight="1">
      <c r="A100" s="69"/>
      <c r="B100" s="70"/>
      <c r="C100" s="70"/>
      <c r="D100" s="71"/>
      <c r="E100" s="72"/>
      <c r="F100" s="70"/>
      <c r="G100" s="72"/>
      <c r="H100" s="70"/>
    </row>
    <row r="101" ht="15.75" customHeight="1">
      <c r="A101" s="69"/>
      <c r="B101" s="70"/>
      <c r="C101" s="70"/>
      <c r="D101" s="71"/>
      <c r="E101" s="72"/>
      <c r="F101" s="70"/>
      <c r="G101" s="72"/>
      <c r="H101" s="70"/>
    </row>
    <row r="102" ht="15.75" customHeight="1">
      <c r="A102" s="69"/>
      <c r="B102" s="70"/>
      <c r="C102" s="70"/>
      <c r="D102" s="71"/>
      <c r="E102" s="72"/>
      <c r="F102" s="70"/>
      <c r="G102" s="72"/>
      <c r="H102" s="70"/>
    </row>
    <row r="103" ht="15.75" customHeight="1">
      <c r="A103" s="69"/>
      <c r="B103" s="70"/>
      <c r="C103" s="70"/>
      <c r="D103" s="71"/>
      <c r="E103" s="72"/>
      <c r="F103" s="70"/>
      <c r="G103" s="72"/>
      <c r="H103" s="70"/>
    </row>
    <row r="104" ht="15.75" customHeight="1">
      <c r="A104" s="69"/>
      <c r="B104" s="70"/>
      <c r="C104" s="70"/>
      <c r="D104" s="71"/>
      <c r="E104" s="72"/>
      <c r="F104" s="70"/>
      <c r="G104" s="72"/>
      <c r="H104" s="70"/>
    </row>
    <row r="105" ht="15.75" customHeight="1">
      <c r="A105" s="69"/>
      <c r="B105" s="70"/>
      <c r="C105" s="70"/>
      <c r="D105" s="71"/>
      <c r="E105" s="72"/>
      <c r="F105" s="70"/>
      <c r="G105" s="72"/>
      <c r="H105" s="70"/>
    </row>
    <row r="106" ht="15.75" customHeight="1">
      <c r="A106" s="69"/>
      <c r="B106" s="70"/>
      <c r="C106" s="70"/>
      <c r="D106" s="71"/>
      <c r="E106" s="72"/>
      <c r="F106" s="70"/>
      <c r="G106" s="72"/>
      <c r="H106" s="70"/>
    </row>
    <row r="107" ht="15.75" customHeight="1">
      <c r="A107" s="69"/>
      <c r="B107" s="70"/>
      <c r="C107" s="70"/>
      <c r="D107" s="71"/>
      <c r="E107" s="72"/>
      <c r="F107" s="70"/>
      <c r="G107" s="72"/>
      <c r="H107" s="70"/>
    </row>
    <row r="108" ht="15.75" customHeight="1">
      <c r="A108" s="69"/>
      <c r="B108" s="70"/>
      <c r="C108" s="70"/>
      <c r="D108" s="71"/>
      <c r="E108" s="72"/>
      <c r="F108" s="70"/>
      <c r="G108" s="72"/>
      <c r="H108" s="70"/>
    </row>
    <row r="109" ht="15.75" customHeight="1">
      <c r="A109" s="69"/>
      <c r="B109" s="70"/>
      <c r="C109" s="70"/>
      <c r="D109" s="71"/>
      <c r="E109" s="72"/>
      <c r="F109" s="70"/>
      <c r="G109" s="72"/>
      <c r="H109" s="70"/>
    </row>
    <row r="110" ht="15.75" customHeight="1">
      <c r="A110" s="69"/>
      <c r="B110" s="70"/>
      <c r="C110" s="70"/>
      <c r="D110" s="71"/>
      <c r="E110" s="72"/>
      <c r="F110" s="70"/>
      <c r="G110" s="72"/>
      <c r="H110" s="70"/>
    </row>
    <row r="111" ht="15.75" customHeight="1">
      <c r="A111" s="69"/>
      <c r="B111" s="70"/>
      <c r="C111" s="70"/>
      <c r="D111" s="71"/>
      <c r="E111" s="72"/>
      <c r="F111" s="70"/>
      <c r="G111" s="72"/>
      <c r="H111" s="70"/>
    </row>
    <row r="112" ht="15.75" customHeight="1">
      <c r="A112" s="69"/>
      <c r="B112" s="70"/>
      <c r="C112" s="70"/>
      <c r="D112" s="71"/>
      <c r="E112" s="72"/>
      <c r="F112" s="70"/>
      <c r="G112" s="72"/>
      <c r="H112" s="70"/>
    </row>
    <row r="113" ht="15.75" customHeight="1">
      <c r="A113" s="69"/>
      <c r="B113" s="70"/>
      <c r="C113" s="70"/>
      <c r="D113" s="71"/>
      <c r="E113" s="72"/>
      <c r="F113" s="70"/>
      <c r="G113" s="72"/>
      <c r="H113" s="70"/>
    </row>
    <row r="114" ht="15.75" customHeight="1">
      <c r="A114" s="69"/>
      <c r="B114" s="70"/>
      <c r="C114" s="70"/>
      <c r="D114" s="71"/>
      <c r="E114" s="72"/>
      <c r="F114" s="70"/>
      <c r="G114" s="72"/>
      <c r="H114" s="70"/>
    </row>
    <row r="115" ht="15.75" customHeight="1">
      <c r="A115" s="69"/>
      <c r="B115" s="70"/>
      <c r="C115" s="70"/>
      <c r="D115" s="71"/>
      <c r="E115" s="72"/>
      <c r="F115" s="70"/>
      <c r="G115" s="72"/>
      <c r="H115" s="70"/>
    </row>
    <row r="116" ht="15.75" customHeight="1">
      <c r="A116" s="69"/>
      <c r="B116" s="70"/>
      <c r="C116" s="70"/>
      <c r="D116" s="71"/>
      <c r="E116" s="72"/>
      <c r="F116" s="70"/>
      <c r="G116" s="72"/>
      <c r="H116" s="70"/>
    </row>
    <row r="117" ht="15.75" customHeight="1">
      <c r="A117" s="69"/>
      <c r="B117" s="70"/>
      <c r="C117" s="70"/>
      <c r="D117" s="71"/>
      <c r="E117" s="72"/>
      <c r="F117" s="70"/>
      <c r="G117" s="72"/>
      <c r="H117" s="70"/>
    </row>
    <row r="118" ht="15.75" customHeight="1">
      <c r="A118" s="69"/>
      <c r="B118" s="70"/>
      <c r="C118" s="70"/>
      <c r="D118" s="71"/>
      <c r="E118" s="72"/>
      <c r="F118" s="70"/>
      <c r="G118" s="72"/>
      <c r="H118" s="70"/>
    </row>
    <row r="119" ht="15.75" customHeight="1">
      <c r="A119" s="69"/>
      <c r="B119" s="70"/>
      <c r="C119" s="70"/>
      <c r="D119" s="71"/>
      <c r="E119" s="72"/>
      <c r="F119" s="70"/>
      <c r="G119" s="72"/>
      <c r="H119" s="70"/>
    </row>
    <row r="120" ht="15.75" customHeight="1">
      <c r="A120" s="69"/>
      <c r="B120" s="70"/>
      <c r="C120" s="70"/>
      <c r="D120" s="71"/>
      <c r="E120" s="72"/>
      <c r="F120" s="70"/>
      <c r="G120" s="72"/>
      <c r="H120" s="70"/>
    </row>
    <row r="121" ht="15.75" customHeight="1">
      <c r="A121" s="69"/>
      <c r="B121" s="70"/>
      <c r="C121" s="70"/>
      <c r="D121" s="71"/>
      <c r="E121" s="72"/>
      <c r="F121" s="70"/>
      <c r="G121" s="72"/>
      <c r="H121" s="70"/>
    </row>
    <row r="122" ht="15.75" customHeight="1">
      <c r="A122" s="69"/>
      <c r="B122" s="70"/>
      <c r="C122" s="70"/>
      <c r="D122" s="71"/>
      <c r="E122" s="72"/>
      <c r="F122" s="70"/>
      <c r="G122" s="72"/>
      <c r="H122" s="70"/>
    </row>
    <row r="123" ht="15.75" customHeight="1">
      <c r="A123" s="69"/>
      <c r="B123" s="70"/>
      <c r="C123" s="70"/>
      <c r="D123" s="71"/>
      <c r="E123" s="72"/>
      <c r="F123" s="70"/>
      <c r="G123" s="72"/>
      <c r="H123" s="70"/>
    </row>
    <row r="124" ht="15.75" customHeight="1">
      <c r="A124" s="69"/>
      <c r="B124" s="70"/>
      <c r="C124" s="70"/>
      <c r="D124" s="71"/>
      <c r="E124" s="72"/>
      <c r="F124" s="70"/>
      <c r="G124" s="72"/>
      <c r="H124" s="70"/>
    </row>
    <row r="125" ht="15.75" customHeight="1">
      <c r="A125" s="69"/>
      <c r="B125" s="70"/>
      <c r="C125" s="70"/>
      <c r="D125" s="71"/>
      <c r="E125" s="72"/>
      <c r="F125" s="70"/>
      <c r="G125" s="72"/>
      <c r="H125" s="70"/>
    </row>
    <row r="126" ht="15.75" customHeight="1">
      <c r="A126" s="69"/>
      <c r="B126" s="70"/>
      <c r="C126" s="70"/>
      <c r="D126" s="71"/>
      <c r="E126" s="72"/>
      <c r="F126" s="70"/>
      <c r="G126" s="72"/>
      <c r="H126" s="70"/>
    </row>
    <row r="127" ht="15.75" customHeight="1">
      <c r="A127" s="69"/>
      <c r="B127" s="70"/>
      <c r="C127" s="70"/>
      <c r="D127" s="71"/>
      <c r="E127" s="72"/>
      <c r="F127" s="70"/>
      <c r="G127" s="72"/>
      <c r="H127" s="70"/>
    </row>
    <row r="128" ht="15.75" customHeight="1">
      <c r="A128" s="69"/>
      <c r="B128" s="70"/>
      <c r="C128" s="70"/>
      <c r="D128" s="71"/>
      <c r="E128" s="72"/>
      <c r="F128" s="70"/>
      <c r="G128" s="72"/>
      <c r="H128" s="70"/>
    </row>
    <row r="129" ht="15.75" customHeight="1">
      <c r="A129" s="69"/>
      <c r="B129" s="70"/>
      <c r="C129" s="70"/>
      <c r="D129" s="71"/>
      <c r="E129" s="72"/>
      <c r="F129" s="70"/>
      <c r="G129" s="72"/>
      <c r="H129" s="70"/>
    </row>
    <row r="130" ht="15.75" customHeight="1">
      <c r="A130" s="69"/>
      <c r="B130" s="70"/>
      <c r="C130" s="70"/>
      <c r="D130" s="71"/>
      <c r="E130" s="72"/>
      <c r="F130" s="70"/>
      <c r="G130" s="72"/>
      <c r="H130" s="70"/>
    </row>
    <row r="131" ht="15.75" customHeight="1">
      <c r="A131" s="69"/>
      <c r="B131" s="70"/>
      <c r="C131" s="70"/>
      <c r="D131" s="71"/>
      <c r="E131" s="72"/>
      <c r="F131" s="70"/>
      <c r="G131" s="72"/>
      <c r="H131" s="70"/>
    </row>
    <row r="132" ht="15.75" customHeight="1">
      <c r="A132" s="69"/>
      <c r="B132" s="70"/>
      <c r="C132" s="70"/>
      <c r="D132" s="71"/>
      <c r="E132" s="72"/>
      <c r="F132" s="70"/>
      <c r="G132" s="72"/>
      <c r="H132" s="70"/>
    </row>
    <row r="133" ht="15.75" customHeight="1">
      <c r="A133" s="69"/>
      <c r="B133" s="70"/>
      <c r="C133" s="70"/>
      <c r="D133" s="71"/>
      <c r="E133" s="72"/>
      <c r="F133" s="70"/>
      <c r="G133" s="72"/>
      <c r="H133" s="70"/>
    </row>
    <row r="134" ht="15.75" customHeight="1">
      <c r="A134" s="69"/>
      <c r="B134" s="70"/>
      <c r="C134" s="70"/>
      <c r="D134" s="71"/>
      <c r="E134" s="72"/>
      <c r="F134" s="70"/>
      <c r="G134" s="72"/>
      <c r="H134" s="70"/>
    </row>
    <row r="135" ht="15.75" customHeight="1">
      <c r="A135" s="69"/>
      <c r="B135" s="70"/>
      <c r="C135" s="70"/>
      <c r="D135" s="71"/>
      <c r="E135" s="72"/>
      <c r="F135" s="70"/>
      <c r="G135" s="72"/>
      <c r="H135" s="70"/>
    </row>
    <row r="136" ht="15.75" customHeight="1">
      <c r="A136" s="69"/>
      <c r="B136" s="70"/>
      <c r="C136" s="70"/>
      <c r="D136" s="71"/>
      <c r="E136" s="72"/>
      <c r="F136" s="70"/>
      <c r="G136" s="72"/>
      <c r="H136" s="70"/>
    </row>
    <row r="137" ht="15.75" customHeight="1">
      <c r="A137" s="69"/>
      <c r="B137" s="70"/>
      <c r="C137" s="70"/>
      <c r="D137" s="71"/>
      <c r="E137" s="72"/>
      <c r="F137" s="70"/>
      <c r="G137" s="72"/>
      <c r="H137" s="70"/>
    </row>
    <row r="138" ht="15.75" customHeight="1">
      <c r="A138" s="69"/>
      <c r="B138" s="70"/>
      <c r="C138" s="70"/>
      <c r="D138" s="71"/>
      <c r="E138" s="72"/>
      <c r="F138" s="70"/>
      <c r="G138" s="72"/>
      <c r="H138" s="70"/>
    </row>
    <row r="139" ht="15.75" customHeight="1">
      <c r="A139" s="69"/>
      <c r="B139" s="70"/>
      <c r="C139" s="70"/>
      <c r="D139" s="71"/>
      <c r="E139" s="72"/>
      <c r="F139" s="70"/>
      <c r="G139" s="72"/>
      <c r="H139" s="70"/>
    </row>
    <row r="140" ht="15.75" customHeight="1">
      <c r="A140" s="69"/>
      <c r="B140" s="70"/>
      <c r="C140" s="70"/>
      <c r="D140" s="71"/>
      <c r="E140" s="72"/>
      <c r="F140" s="70"/>
      <c r="G140" s="72"/>
      <c r="H140" s="70"/>
    </row>
    <row r="141" ht="15.75" customHeight="1">
      <c r="A141" s="69"/>
      <c r="B141" s="70"/>
      <c r="C141" s="70"/>
      <c r="D141" s="71"/>
      <c r="E141" s="72"/>
      <c r="F141" s="70"/>
      <c r="G141" s="72"/>
      <c r="H141" s="70"/>
    </row>
    <row r="142" ht="15.75" customHeight="1">
      <c r="A142" s="69"/>
      <c r="B142" s="70"/>
      <c r="C142" s="70"/>
      <c r="D142" s="71"/>
      <c r="E142" s="72"/>
      <c r="F142" s="70"/>
      <c r="G142" s="72"/>
      <c r="H142" s="70"/>
    </row>
    <row r="143" ht="15.75" customHeight="1">
      <c r="A143" s="69"/>
      <c r="B143" s="70"/>
      <c r="C143" s="70"/>
      <c r="D143" s="71"/>
      <c r="E143" s="72"/>
      <c r="F143" s="70"/>
      <c r="G143" s="72"/>
      <c r="H143" s="70"/>
    </row>
    <row r="144" ht="15.75" customHeight="1">
      <c r="A144" s="69"/>
      <c r="B144" s="70"/>
      <c r="C144" s="70"/>
      <c r="D144" s="71"/>
      <c r="E144" s="72"/>
      <c r="F144" s="70"/>
      <c r="G144" s="72"/>
      <c r="H144" s="70"/>
    </row>
    <row r="145" ht="15.75" customHeight="1">
      <c r="A145" s="69"/>
      <c r="B145" s="70"/>
      <c r="C145" s="70"/>
      <c r="D145" s="71"/>
      <c r="E145" s="72"/>
      <c r="F145" s="70"/>
      <c r="G145" s="72"/>
      <c r="H145" s="70"/>
    </row>
    <row r="146" ht="15.75" customHeight="1">
      <c r="A146" s="69"/>
      <c r="B146" s="70"/>
      <c r="C146" s="70"/>
      <c r="D146" s="71"/>
      <c r="E146" s="72"/>
      <c r="F146" s="70"/>
      <c r="G146" s="72"/>
      <c r="H146" s="70"/>
    </row>
    <row r="147" ht="15.75" customHeight="1">
      <c r="A147" s="69"/>
      <c r="B147" s="70"/>
      <c r="C147" s="70"/>
      <c r="D147" s="71"/>
      <c r="E147" s="72"/>
      <c r="F147" s="70"/>
      <c r="G147" s="72"/>
      <c r="H147" s="70"/>
    </row>
    <row r="148" ht="15.75" customHeight="1">
      <c r="A148" s="69"/>
      <c r="B148" s="70"/>
      <c r="C148" s="70"/>
      <c r="D148" s="71"/>
      <c r="E148" s="72"/>
      <c r="F148" s="70"/>
      <c r="G148" s="72"/>
      <c r="H148" s="70"/>
    </row>
    <row r="149" ht="15.75" customHeight="1">
      <c r="A149" s="69"/>
      <c r="B149" s="70"/>
      <c r="C149" s="70"/>
      <c r="D149" s="71"/>
      <c r="E149" s="72"/>
      <c r="F149" s="70"/>
      <c r="G149" s="72"/>
      <c r="H149" s="70"/>
    </row>
    <row r="150" ht="15.75" customHeight="1">
      <c r="A150" s="69"/>
      <c r="B150" s="70"/>
      <c r="C150" s="70"/>
      <c r="D150" s="71"/>
      <c r="E150" s="72"/>
      <c r="F150" s="70"/>
      <c r="G150" s="72"/>
      <c r="H150" s="70"/>
    </row>
    <row r="151" ht="15.75" customHeight="1">
      <c r="A151" s="69"/>
      <c r="B151" s="70"/>
      <c r="C151" s="70"/>
      <c r="D151" s="71"/>
      <c r="E151" s="72"/>
      <c r="F151" s="70"/>
      <c r="G151" s="72"/>
      <c r="H151" s="70"/>
    </row>
    <row r="152" ht="15.75" customHeight="1">
      <c r="A152" s="69"/>
      <c r="B152" s="70"/>
      <c r="C152" s="70"/>
      <c r="D152" s="71"/>
      <c r="E152" s="72"/>
      <c r="F152" s="70"/>
      <c r="G152" s="72"/>
      <c r="H152" s="70"/>
    </row>
    <row r="153" ht="15.75" customHeight="1">
      <c r="A153" s="69"/>
      <c r="B153" s="70"/>
      <c r="C153" s="70"/>
      <c r="D153" s="71"/>
      <c r="E153" s="72"/>
      <c r="F153" s="70"/>
      <c r="G153" s="72"/>
      <c r="H153" s="70"/>
    </row>
    <row r="154" ht="15.75" customHeight="1">
      <c r="A154" s="69"/>
      <c r="B154" s="70"/>
      <c r="C154" s="70"/>
      <c r="D154" s="71"/>
      <c r="E154" s="72"/>
      <c r="F154" s="70"/>
      <c r="G154" s="72"/>
      <c r="H154" s="70"/>
    </row>
    <row r="155" ht="15.75" customHeight="1">
      <c r="A155" s="69"/>
      <c r="B155" s="70"/>
      <c r="C155" s="70"/>
      <c r="D155" s="71"/>
      <c r="E155" s="72"/>
      <c r="F155" s="70"/>
      <c r="G155" s="72"/>
      <c r="H155" s="70"/>
    </row>
    <row r="156" ht="15.75" customHeight="1">
      <c r="A156" s="69"/>
      <c r="B156" s="70"/>
      <c r="C156" s="70"/>
      <c r="D156" s="71"/>
      <c r="E156" s="72"/>
      <c r="F156" s="70"/>
      <c r="G156" s="72"/>
      <c r="H156" s="70"/>
    </row>
    <row r="157" ht="15.75" customHeight="1">
      <c r="A157" s="69"/>
      <c r="B157" s="70"/>
      <c r="C157" s="70"/>
      <c r="D157" s="71"/>
      <c r="E157" s="72"/>
      <c r="F157" s="70"/>
      <c r="G157" s="72"/>
      <c r="H157" s="70"/>
    </row>
    <row r="158" ht="15.75" customHeight="1">
      <c r="A158" s="69"/>
      <c r="B158" s="70"/>
      <c r="C158" s="70"/>
      <c r="D158" s="71"/>
      <c r="E158" s="72"/>
      <c r="F158" s="70"/>
      <c r="G158" s="72"/>
      <c r="H158" s="70"/>
    </row>
    <row r="159" ht="15.75" customHeight="1">
      <c r="A159" s="69"/>
      <c r="B159" s="70"/>
      <c r="C159" s="70"/>
      <c r="D159" s="71"/>
      <c r="E159" s="72"/>
      <c r="F159" s="70"/>
      <c r="G159" s="72"/>
      <c r="H159" s="70"/>
    </row>
    <row r="160" ht="15.75" customHeight="1">
      <c r="A160" s="69"/>
      <c r="B160" s="70"/>
      <c r="C160" s="70"/>
      <c r="D160" s="71"/>
      <c r="E160" s="72"/>
      <c r="F160" s="70"/>
      <c r="G160" s="72"/>
      <c r="H160" s="70"/>
    </row>
    <row r="161" ht="15.75" customHeight="1">
      <c r="A161" s="69"/>
      <c r="B161" s="70"/>
      <c r="C161" s="70"/>
      <c r="D161" s="71"/>
      <c r="E161" s="72"/>
      <c r="F161" s="70"/>
      <c r="G161" s="72"/>
      <c r="H161" s="70"/>
    </row>
    <row r="162" ht="15.75" customHeight="1">
      <c r="A162" s="69"/>
      <c r="B162" s="70"/>
      <c r="C162" s="70"/>
      <c r="D162" s="71"/>
      <c r="E162" s="72"/>
      <c r="F162" s="70"/>
      <c r="G162" s="72"/>
      <c r="H162" s="70"/>
    </row>
    <row r="163" ht="15.75" customHeight="1">
      <c r="A163" s="69"/>
      <c r="B163" s="70"/>
      <c r="C163" s="70"/>
      <c r="D163" s="71"/>
      <c r="E163" s="72"/>
      <c r="F163" s="70"/>
      <c r="G163" s="72"/>
      <c r="H163" s="70"/>
    </row>
    <row r="164" ht="15.75" customHeight="1">
      <c r="A164" s="69"/>
      <c r="B164" s="70"/>
      <c r="C164" s="70"/>
      <c r="D164" s="71"/>
      <c r="E164" s="72"/>
      <c r="F164" s="70"/>
      <c r="G164" s="72"/>
      <c r="H164" s="70"/>
    </row>
    <row r="165" ht="15.75" customHeight="1">
      <c r="A165" s="69"/>
      <c r="B165" s="70"/>
      <c r="C165" s="70"/>
      <c r="D165" s="71"/>
      <c r="E165" s="72"/>
      <c r="F165" s="70"/>
      <c r="G165" s="72"/>
      <c r="H165" s="70"/>
    </row>
    <row r="166" ht="15.75" customHeight="1">
      <c r="A166" s="69"/>
      <c r="B166" s="70"/>
      <c r="C166" s="70"/>
      <c r="D166" s="71"/>
      <c r="E166" s="72"/>
      <c r="F166" s="70"/>
      <c r="G166" s="72"/>
      <c r="H166" s="70"/>
    </row>
    <row r="167" ht="15.75" customHeight="1">
      <c r="A167" s="69"/>
      <c r="B167" s="70"/>
      <c r="C167" s="70"/>
      <c r="D167" s="71"/>
      <c r="E167" s="72"/>
      <c r="F167" s="70"/>
      <c r="G167" s="72"/>
      <c r="H167" s="70"/>
    </row>
    <row r="168" ht="15.75" customHeight="1">
      <c r="A168" s="69"/>
      <c r="B168" s="70"/>
      <c r="C168" s="70"/>
      <c r="D168" s="71"/>
      <c r="E168" s="72"/>
      <c r="F168" s="70"/>
      <c r="G168" s="72"/>
      <c r="H168" s="70"/>
    </row>
    <row r="169" ht="15.75" customHeight="1">
      <c r="A169" s="69"/>
      <c r="B169" s="70"/>
      <c r="C169" s="70"/>
      <c r="D169" s="71"/>
      <c r="E169" s="72"/>
      <c r="F169" s="70"/>
      <c r="G169" s="72"/>
      <c r="H169" s="70"/>
    </row>
    <row r="170" ht="15.75" customHeight="1">
      <c r="A170" s="69"/>
      <c r="B170" s="70"/>
      <c r="C170" s="70"/>
      <c r="D170" s="71"/>
      <c r="E170" s="72"/>
      <c r="F170" s="70"/>
      <c r="G170" s="72"/>
      <c r="H170" s="70"/>
    </row>
    <row r="171" ht="15.75" customHeight="1">
      <c r="A171" s="69"/>
      <c r="B171" s="70"/>
      <c r="C171" s="70"/>
      <c r="D171" s="71"/>
      <c r="E171" s="72"/>
      <c r="F171" s="70"/>
      <c r="G171" s="72"/>
      <c r="H171" s="70"/>
    </row>
    <row r="172" ht="15.75" customHeight="1">
      <c r="A172" s="69"/>
      <c r="B172" s="70"/>
      <c r="C172" s="70"/>
      <c r="D172" s="71"/>
      <c r="E172" s="72"/>
      <c r="F172" s="70"/>
      <c r="G172" s="72"/>
      <c r="H172" s="70"/>
    </row>
    <row r="173" ht="15.75" customHeight="1">
      <c r="A173" s="69"/>
      <c r="B173" s="70"/>
      <c r="C173" s="70"/>
      <c r="D173" s="71"/>
      <c r="E173" s="72"/>
      <c r="F173" s="70"/>
      <c r="G173" s="72"/>
      <c r="H173" s="70"/>
    </row>
    <row r="174" ht="15.75" customHeight="1">
      <c r="A174" s="69"/>
      <c r="B174" s="70"/>
      <c r="C174" s="70"/>
      <c r="D174" s="71"/>
      <c r="E174" s="72"/>
      <c r="F174" s="70"/>
      <c r="G174" s="72"/>
      <c r="H174" s="70"/>
    </row>
    <row r="175" ht="15.75" customHeight="1">
      <c r="A175" s="69"/>
      <c r="B175" s="70"/>
      <c r="C175" s="70"/>
      <c r="D175" s="71"/>
      <c r="E175" s="72"/>
      <c r="F175" s="70"/>
      <c r="G175" s="72"/>
      <c r="H175" s="70"/>
    </row>
    <row r="176" ht="15.75" customHeight="1">
      <c r="A176" s="69"/>
      <c r="B176" s="70"/>
      <c r="C176" s="70"/>
      <c r="D176" s="71"/>
      <c r="E176" s="72"/>
      <c r="F176" s="70"/>
      <c r="G176" s="72"/>
      <c r="H176" s="70"/>
    </row>
    <row r="177" ht="15.75" customHeight="1">
      <c r="A177" s="69"/>
      <c r="B177" s="70"/>
      <c r="C177" s="70"/>
      <c r="D177" s="71"/>
      <c r="E177" s="72"/>
      <c r="F177" s="70"/>
      <c r="G177" s="72"/>
      <c r="H177" s="70"/>
    </row>
    <row r="178" ht="15.75" customHeight="1">
      <c r="A178" s="69"/>
      <c r="B178" s="70"/>
      <c r="C178" s="70"/>
      <c r="D178" s="71"/>
      <c r="E178" s="72"/>
      <c r="F178" s="70"/>
      <c r="G178" s="72"/>
      <c r="H178" s="70"/>
    </row>
    <row r="179" ht="15.75" customHeight="1">
      <c r="A179" s="69"/>
      <c r="B179" s="70"/>
      <c r="C179" s="70"/>
      <c r="D179" s="71"/>
      <c r="E179" s="72"/>
      <c r="F179" s="70"/>
      <c r="G179" s="72"/>
      <c r="H179" s="70"/>
    </row>
    <row r="180" ht="15.75" customHeight="1">
      <c r="A180" s="69"/>
      <c r="B180" s="70"/>
      <c r="C180" s="70"/>
      <c r="D180" s="71"/>
      <c r="E180" s="72"/>
      <c r="F180" s="70"/>
      <c r="G180" s="72"/>
      <c r="H180" s="70"/>
    </row>
    <row r="181" ht="15.75" customHeight="1">
      <c r="A181" s="69"/>
      <c r="B181" s="70"/>
      <c r="C181" s="70"/>
      <c r="D181" s="71"/>
      <c r="E181" s="72"/>
      <c r="F181" s="70"/>
      <c r="G181" s="72"/>
      <c r="H181" s="70"/>
    </row>
    <row r="182" ht="15.75" customHeight="1">
      <c r="A182" s="69"/>
      <c r="B182" s="70"/>
      <c r="C182" s="70"/>
      <c r="D182" s="71"/>
      <c r="E182" s="72"/>
      <c r="F182" s="70"/>
      <c r="G182" s="72"/>
      <c r="H182" s="70"/>
    </row>
    <row r="183" ht="15.75" customHeight="1">
      <c r="A183" s="69"/>
      <c r="B183" s="70"/>
      <c r="C183" s="70"/>
      <c r="D183" s="71"/>
      <c r="E183" s="72"/>
      <c r="F183" s="70"/>
      <c r="G183" s="72"/>
      <c r="H183" s="70"/>
    </row>
    <row r="184" ht="15.75" customHeight="1">
      <c r="A184" s="69"/>
      <c r="B184" s="70"/>
      <c r="C184" s="70"/>
      <c r="D184" s="71"/>
      <c r="E184" s="72"/>
      <c r="F184" s="70"/>
      <c r="G184" s="72"/>
      <c r="H184" s="70"/>
    </row>
    <row r="185" ht="15.75" customHeight="1">
      <c r="A185" s="69"/>
      <c r="B185" s="70"/>
      <c r="C185" s="70"/>
      <c r="D185" s="71"/>
      <c r="E185" s="72"/>
      <c r="F185" s="70"/>
      <c r="G185" s="72"/>
      <c r="H185" s="70"/>
    </row>
    <row r="186" ht="15.75" customHeight="1">
      <c r="A186" s="69"/>
      <c r="B186" s="70"/>
      <c r="C186" s="70"/>
      <c r="D186" s="71"/>
      <c r="E186" s="72"/>
      <c r="F186" s="70"/>
      <c r="G186" s="72"/>
      <c r="H186" s="70"/>
    </row>
    <row r="187" ht="15.75" customHeight="1">
      <c r="A187" s="69"/>
      <c r="B187" s="70"/>
      <c r="C187" s="70"/>
      <c r="D187" s="71"/>
      <c r="E187" s="72"/>
      <c r="F187" s="70"/>
      <c r="G187" s="72"/>
      <c r="H187" s="70"/>
    </row>
    <row r="188" ht="15.75" customHeight="1">
      <c r="A188" s="69"/>
      <c r="B188" s="70"/>
      <c r="C188" s="70"/>
      <c r="D188" s="71"/>
      <c r="E188" s="72"/>
      <c r="F188" s="70"/>
      <c r="G188" s="72"/>
      <c r="H188" s="70"/>
    </row>
    <row r="189" ht="15.75" customHeight="1">
      <c r="A189" s="69"/>
      <c r="B189" s="70"/>
      <c r="C189" s="70"/>
      <c r="D189" s="71"/>
      <c r="E189" s="72"/>
      <c r="F189" s="70"/>
      <c r="G189" s="72"/>
      <c r="H189" s="70"/>
    </row>
    <row r="190" ht="15.75" customHeight="1">
      <c r="A190" s="69"/>
      <c r="B190" s="70"/>
      <c r="C190" s="70"/>
      <c r="D190" s="71"/>
      <c r="E190" s="72"/>
      <c r="F190" s="70"/>
      <c r="G190" s="72"/>
      <c r="H190" s="70"/>
    </row>
    <row r="191" ht="15.75" customHeight="1">
      <c r="A191" s="69"/>
      <c r="B191" s="70"/>
      <c r="C191" s="70"/>
      <c r="D191" s="71"/>
      <c r="E191" s="72"/>
      <c r="F191" s="70"/>
      <c r="G191" s="72"/>
      <c r="H191" s="70"/>
    </row>
    <row r="192" ht="15.75" customHeight="1">
      <c r="A192" s="69"/>
      <c r="B192" s="70"/>
      <c r="C192" s="70"/>
      <c r="D192" s="71"/>
      <c r="E192" s="72"/>
      <c r="F192" s="70"/>
      <c r="G192" s="72"/>
      <c r="H192" s="70"/>
    </row>
    <row r="193" ht="15.75" customHeight="1">
      <c r="A193" s="69"/>
      <c r="B193" s="70"/>
      <c r="C193" s="70"/>
      <c r="D193" s="71"/>
      <c r="E193" s="72"/>
      <c r="F193" s="70"/>
      <c r="G193" s="72"/>
      <c r="H193" s="70"/>
    </row>
    <row r="194" ht="15.75" customHeight="1">
      <c r="A194" s="69"/>
      <c r="B194" s="70"/>
      <c r="C194" s="70"/>
      <c r="D194" s="71"/>
      <c r="E194" s="72"/>
      <c r="F194" s="70"/>
      <c r="G194" s="72"/>
      <c r="H194" s="70"/>
    </row>
    <row r="195" ht="15.75" customHeight="1">
      <c r="A195" s="69"/>
      <c r="B195" s="70"/>
      <c r="C195" s="70"/>
      <c r="D195" s="71"/>
      <c r="E195" s="72"/>
      <c r="F195" s="70"/>
      <c r="G195" s="72"/>
      <c r="H195" s="70"/>
    </row>
    <row r="196" ht="15.75" customHeight="1">
      <c r="A196" s="69"/>
      <c r="B196" s="70"/>
      <c r="C196" s="70"/>
      <c r="D196" s="71"/>
      <c r="E196" s="72"/>
      <c r="F196" s="70"/>
      <c r="G196" s="72"/>
      <c r="H196" s="70"/>
    </row>
    <row r="197" ht="15.75" customHeight="1">
      <c r="A197" s="69"/>
      <c r="B197" s="70"/>
      <c r="C197" s="70"/>
      <c r="D197" s="71"/>
      <c r="E197" s="72"/>
      <c r="F197" s="70"/>
      <c r="G197" s="72"/>
      <c r="H197" s="70"/>
    </row>
    <row r="198" ht="15.75" customHeight="1">
      <c r="A198" s="69"/>
      <c r="B198" s="70"/>
      <c r="C198" s="70"/>
      <c r="D198" s="71"/>
      <c r="E198" s="72"/>
      <c r="F198" s="70"/>
      <c r="G198" s="72"/>
      <c r="H198" s="70"/>
    </row>
    <row r="199" ht="15.75" customHeight="1">
      <c r="A199" s="69"/>
      <c r="B199" s="70"/>
      <c r="C199" s="70"/>
      <c r="D199" s="71"/>
      <c r="E199" s="72"/>
      <c r="F199" s="70"/>
      <c r="G199" s="72"/>
      <c r="H199" s="70"/>
    </row>
    <row r="200" ht="15.75" customHeight="1">
      <c r="A200" s="69"/>
      <c r="B200" s="70"/>
      <c r="C200" s="70"/>
      <c r="D200" s="71"/>
      <c r="E200" s="72"/>
      <c r="F200" s="70"/>
      <c r="G200" s="72"/>
      <c r="H200" s="70"/>
    </row>
    <row r="201" ht="15.75" customHeight="1">
      <c r="A201" s="69"/>
      <c r="B201" s="70"/>
      <c r="C201" s="70"/>
      <c r="D201" s="71"/>
      <c r="E201" s="72"/>
      <c r="F201" s="70"/>
      <c r="G201" s="72"/>
      <c r="H201" s="70"/>
    </row>
    <row r="202" ht="15.75" customHeight="1">
      <c r="A202" s="69"/>
      <c r="B202" s="70"/>
      <c r="C202" s="70"/>
      <c r="D202" s="71"/>
      <c r="E202" s="72"/>
      <c r="F202" s="70"/>
      <c r="G202" s="72"/>
      <c r="H202" s="70"/>
    </row>
    <row r="203" ht="15.75" customHeight="1">
      <c r="A203" s="69"/>
      <c r="B203" s="70"/>
      <c r="C203" s="70"/>
      <c r="D203" s="71"/>
      <c r="E203" s="72"/>
      <c r="F203" s="70"/>
      <c r="G203" s="72"/>
      <c r="H203" s="70"/>
    </row>
    <row r="204" ht="15.75" customHeight="1">
      <c r="A204" s="69"/>
      <c r="B204" s="70"/>
      <c r="C204" s="70"/>
      <c r="D204" s="71"/>
      <c r="E204" s="72"/>
      <c r="F204" s="70"/>
      <c r="G204" s="72"/>
      <c r="H204" s="70"/>
    </row>
    <row r="205" ht="15.75" customHeight="1">
      <c r="A205" s="69"/>
      <c r="B205" s="70"/>
      <c r="C205" s="70"/>
      <c r="D205" s="71"/>
      <c r="E205" s="72"/>
      <c r="F205" s="70"/>
      <c r="G205" s="72"/>
      <c r="H205" s="70"/>
    </row>
    <row r="206" ht="15.75" customHeight="1">
      <c r="A206" s="69"/>
      <c r="B206" s="70"/>
      <c r="C206" s="70"/>
      <c r="D206" s="71"/>
      <c r="E206" s="72"/>
      <c r="F206" s="70"/>
      <c r="G206" s="72"/>
      <c r="H206" s="70"/>
    </row>
    <row r="207" ht="15.75" customHeight="1">
      <c r="A207" s="69"/>
      <c r="B207" s="70"/>
      <c r="C207" s="70"/>
      <c r="D207" s="71"/>
      <c r="E207" s="72"/>
      <c r="F207" s="70"/>
      <c r="G207" s="72"/>
      <c r="H207" s="70"/>
    </row>
    <row r="208" ht="15.75" customHeight="1">
      <c r="A208" s="69"/>
      <c r="B208" s="70"/>
      <c r="C208" s="70"/>
      <c r="D208" s="71"/>
      <c r="E208" s="72"/>
      <c r="F208" s="70"/>
      <c r="G208" s="72"/>
      <c r="H208" s="70"/>
    </row>
    <row r="209" ht="15.75" customHeight="1">
      <c r="A209" s="69"/>
      <c r="B209" s="70"/>
      <c r="C209" s="70"/>
      <c r="D209" s="71"/>
      <c r="E209" s="72"/>
      <c r="F209" s="70"/>
      <c r="G209" s="72"/>
      <c r="H209" s="70"/>
    </row>
    <row r="210" ht="15.75" customHeight="1">
      <c r="A210" s="69"/>
      <c r="B210" s="70"/>
      <c r="C210" s="70"/>
      <c r="D210" s="71"/>
      <c r="E210" s="72"/>
      <c r="F210" s="70"/>
      <c r="G210" s="72"/>
      <c r="H210" s="70"/>
    </row>
    <row r="211" ht="15.75" customHeight="1">
      <c r="A211" s="69"/>
      <c r="B211" s="70"/>
      <c r="C211" s="70"/>
      <c r="D211" s="71"/>
      <c r="E211" s="72"/>
      <c r="F211" s="70"/>
      <c r="G211" s="72"/>
      <c r="H211" s="70"/>
    </row>
    <row r="212" ht="15.75" customHeight="1">
      <c r="A212" s="69"/>
      <c r="B212" s="70"/>
      <c r="C212" s="70"/>
      <c r="D212" s="71"/>
      <c r="E212" s="72"/>
      <c r="F212" s="70"/>
      <c r="G212" s="72"/>
      <c r="H212" s="70"/>
    </row>
    <row r="213" ht="15.75" customHeight="1">
      <c r="A213" s="69"/>
      <c r="B213" s="70"/>
      <c r="C213" s="70"/>
      <c r="D213" s="71"/>
      <c r="E213" s="72"/>
      <c r="F213" s="70"/>
      <c r="G213" s="72"/>
      <c r="H213" s="70"/>
    </row>
    <row r="214" ht="15.75" customHeight="1">
      <c r="A214" s="69"/>
      <c r="B214" s="70"/>
      <c r="C214" s="70"/>
      <c r="D214" s="71"/>
      <c r="E214" s="72"/>
      <c r="F214" s="70"/>
      <c r="G214" s="72"/>
      <c r="H214" s="70"/>
    </row>
    <row r="215" ht="15.75" customHeight="1">
      <c r="A215" s="69"/>
      <c r="B215" s="70"/>
      <c r="C215" s="70"/>
      <c r="D215" s="71"/>
      <c r="E215" s="72"/>
      <c r="F215" s="70"/>
      <c r="G215" s="72"/>
      <c r="H215" s="70"/>
    </row>
    <row r="216" ht="15.75" customHeight="1">
      <c r="A216" s="69"/>
      <c r="B216" s="70"/>
      <c r="C216" s="70"/>
      <c r="D216" s="71"/>
      <c r="E216" s="72"/>
      <c r="F216" s="70"/>
      <c r="G216" s="72"/>
      <c r="H216" s="70"/>
    </row>
    <row r="217" ht="15.75" customHeight="1">
      <c r="A217" s="69"/>
      <c r="B217" s="70"/>
      <c r="C217" s="70"/>
      <c r="D217" s="71"/>
      <c r="E217" s="72"/>
      <c r="F217" s="70"/>
      <c r="G217" s="72"/>
      <c r="H217" s="70"/>
    </row>
    <row r="218" ht="15.75" customHeight="1">
      <c r="A218" s="69"/>
      <c r="B218" s="70"/>
      <c r="C218" s="70"/>
      <c r="D218" s="71"/>
      <c r="E218" s="72"/>
      <c r="F218" s="70"/>
      <c r="G218" s="72"/>
      <c r="H218" s="70"/>
    </row>
    <row r="219" ht="15.75" customHeight="1">
      <c r="A219" s="69"/>
      <c r="B219" s="70"/>
      <c r="C219" s="70"/>
      <c r="D219" s="71"/>
      <c r="E219" s="72"/>
      <c r="F219" s="70"/>
      <c r="G219" s="72"/>
      <c r="H219" s="70"/>
    </row>
    <row r="220" ht="15.75" customHeight="1">
      <c r="A220" s="69"/>
      <c r="B220" s="70"/>
      <c r="C220" s="70"/>
      <c r="D220" s="71"/>
      <c r="E220" s="72"/>
      <c r="F220" s="70"/>
      <c r="G220" s="72"/>
      <c r="H220" s="70"/>
    </row>
    <row r="221" ht="15.75" customHeight="1">
      <c r="A221" s="42"/>
      <c r="D221" s="42"/>
      <c r="G221" s="42"/>
      <c r="H221" s="42"/>
    </row>
    <row r="222" ht="15.75" customHeight="1">
      <c r="A222" s="42"/>
      <c r="D222" s="42"/>
      <c r="G222" s="42"/>
      <c r="H222" s="42"/>
    </row>
    <row r="223" ht="15.75" customHeight="1">
      <c r="A223" s="42"/>
      <c r="D223" s="42"/>
      <c r="G223" s="42"/>
      <c r="H223" s="42"/>
    </row>
    <row r="224" ht="15.75" customHeight="1">
      <c r="A224" s="42"/>
      <c r="D224" s="42"/>
      <c r="G224" s="42"/>
      <c r="H224" s="42"/>
    </row>
    <row r="225" ht="15.75" customHeight="1">
      <c r="A225" s="42"/>
      <c r="D225" s="42"/>
      <c r="G225" s="42"/>
      <c r="H225" s="42"/>
    </row>
    <row r="226" ht="15.75" customHeight="1">
      <c r="A226" s="42"/>
      <c r="D226" s="42"/>
      <c r="G226" s="42"/>
      <c r="H226" s="42"/>
    </row>
    <row r="227" ht="15.75" customHeight="1">
      <c r="A227" s="42"/>
      <c r="D227" s="42"/>
      <c r="G227" s="42"/>
      <c r="H227" s="42"/>
    </row>
    <row r="228" ht="15.75" customHeight="1">
      <c r="A228" s="42"/>
      <c r="D228" s="42"/>
      <c r="G228" s="42"/>
      <c r="H228" s="42"/>
    </row>
    <row r="229" ht="15.75" customHeight="1">
      <c r="A229" s="42"/>
      <c r="D229" s="42"/>
      <c r="G229" s="42"/>
      <c r="H229" s="42"/>
    </row>
    <row r="230" ht="15.75" customHeight="1">
      <c r="A230" s="42"/>
      <c r="D230" s="42"/>
      <c r="G230" s="42"/>
      <c r="H230" s="42"/>
    </row>
    <row r="231" ht="15.75" customHeight="1">
      <c r="A231" s="42"/>
      <c r="D231" s="42"/>
      <c r="G231" s="42"/>
      <c r="H231" s="42"/>
    </row>
    <row r="232" ht="15.75" customHeight="1">
      <c r="A232" s="42"/>
      <c r="D232" s="42"/>
      <c r="G232" s="42"/>
      <c r="H232" s="42"/>
    </row>
    <row r="233" ht="15.75" customHeight="1">
      <c r="A233" s="42"/>
      <c r="D233" s="42"/>
      <c r="G233" s="42"/>
      <c r="H233" s="42"/>
    </row>
    <row r="234" ht="15.75" customHeight="1">
      <c r="A234" s="42"/>
      <c r="D234" s="42"/>
      <c r="G234" s="42"/>
      <c r="H234" s="42"/>
    </row>
    <row r="235" ht="15.75" customHeight="1">
      <c r="A235" s="42"/>
      <c r="D235" s="42"/>
      <c r="G235" s="42"/>
      <c r="H235" s="42"/>
    </row>
    <row r="236" ht="15.75" customHeight="1">
      <c r="A236" s="42"/>
      <c r="D236" s="42"/>
      <c r="G236" s="42"/>
      <c r="H236" s="42"/>
    </row>
    <row r="237" ht="15.75" customHeight="1">
      <c r="A237" s="42"/>
      <c r="D237" s="42"/>
      <c r="G237" s="42"/>
      <c r="H237" s="42"/>
    </row>
    <row r="238" ht="15.75" customHeight="1">
      <c r="A238" s="42"/>
      <c r="D238" s="42"/>
      <c r="G238" s="42"/>
      <c r="H238" s="42"/>
    </row>
    <row r="239" ht="15.75" customHeight="1">
      <c r="A239" s="42"/>
      <c r="D239" s="42"/>
      <c r="G239" s="42"/>
      <c r="H239" s="42"/>
    </row>
    <row r="240" ht="15.75" customHeight="1">
      <c r="A240" s="42"/>
      <c r="D240" s="42"/>
      <c r="G240" s="42"/>
      <c r="H240" s="42"/>
    </row>
    <row r="241" ht="15.75" customHeight="1">
      <c r="A241" s="42"/>
      <c r="D241" s="42"/>
      <c r="G241" s="42"/>
      <c r="H241" s="42"/>
    </row>
    <row r="242" ht="15.75" customHeight="1">
      <c r="A242" s="42"/>
      <c r="D242" s="42"/>
      <c r="G242" s="42"/>
      <c r="H242" s="42"/>
    </row>
    <row r="243" ht="15.75" customHeight="1">
      <c r="A243" s="42"/>
      <c r="D243" s="42"/>
      <c r="G243" s="42"/>
      <c r="H243" s="42"/>
    </row>
    <row r="244" ht="15.75" customHeight="1">
      <c r="A244" s="42"/>
      <c r="D244" s="42"/>
      <c r="G244" s="42"/>
      <c r="H244" s="42"/>
    </row>
    <row r="245" ht="15.75" customHeight="1">
      <c r="A245" s="42"/>
      <c r="D245" s="42"/>
      <c r="G245" s="42"/>
      <c r="H245" s="42"/>
    </row>
    <row r="246" ht="15.75" customHeight="1">
      <c r="A246" s="42"/>
      <c r="D246" s="42"/>
      <c r="G246" s="42"/>
      <c r="H246" s="42"/>
    </row>
    <row r="247" ht="15.75" customHeight="1">
      <c r="A247" s="42"/>
      <c r="D247" s="42"/>
      <c r="G247" s="42"/>
      <c r="H247" s="42"/>
    </row>
    <row r="248" ht="15.75" customHeight="1">
      <c r="A248" s="42"/>
      <c r="D248" s="42"/>
      <c r="G248" s="42"/>
      <c r="H248" s="42"/>
    </row>
    <row r="249" ht="15.75" customHeight="1">
      <c r="A249" s="42"/>
      <c r="D249" s="42"/>
      <c r="G249" s="42"/>
      <c r="H249" s="42"/>
    </row>
    <row r="250" ht="15.75" customHeight="1">
      <c r="A250" s="42"/>
      <c r="D250" s="42"/>
      <c r="G250" s="42"/>
      <c r="H250" s="42"/>
    </row>
    <row r="251" ht="15.75" customHeight="1">
      <c r="A251" s="42"/>
      <c r="D251" s="42"/>
      <c r="G251" s="42"/>
      <c r="H251" s="42"/>
    </row>
    <row r="252" ht="15.75" customHeight="1">
      <c r="A252" s="42"/>
      <c r="D252" s="42"/>
      <c r="G252" s="42"/>
      <c r="H252" s="42"/>
    </row>
    <row r="253" ht="15.75" customHeight="1">
      <c r="A253" s="42"/>
      <c r="D253" s="42"/>
      <c r="G253" s="42"/>
      <c r="H253" s="42"/>
    </row>
    <row r="254" ht="15.75" customHeight="1">
      <c r="A254" s="42"/>
      <c r="D254" s="42"/>
      <c r="G254" s="42"/>
      <c r="H254" s="42"/>
    </row>
    <row r="255" ht="15.75" customHeight="1">
      <c r="A255" s="42"/>
      <c r="D255" s="42"/>
      <c r="G255" s="42"/>
      <c r="H255" s="42"/>
    </row>
    <row r="256" ht="15.75" customHeight="1">
      <c r="A256" s="42"/>
      <c r="D256" s="42"/>
      <c r="G256" s="42"/>
      <c r="H256" s="42"/>
    </row>
    <row r="257" ht="15.75" customHeight="1">
      <c r="A257" s="42"/>
      <c r="D257" s="42"/>
      <c r="G257" s="42"/>
      <c r="H257" s="42"/>
    </row>
    <row r="258" ht="15.75" customHeight="1">
      <c r="A258" s="42"/>
      <c r="D258" s="42"/>
      <c r="G258" s="42"/>
      <c r="H258" s="42"/>
    </row>
    <row r="259" ht="15.75" customHeight="1">
      <c r="A259" s="42"/>
      <c r="D259" s="42"/>
      <c r="G259" s="42"/>
      <c r="H259" s="42"/>
    </row>
    <row r="260" ht="15.75" customHeight="1">
      <c r="A260" s="42"/>
      <c r="D260" s="42"/>
      <c r="G260" s="42"/>
      <c r="H260" s="42"/>
    </row>
    <row r="261" ht="15.75" customHeight="1">
      <c r="A261" s="42"/>
      <c r="D261" s="42"/>
      <c r="G261" s="42"/>
      <c r="H261" s="42"/>
    </row>
    <row r="262" ht="15.75" customHeight="1">
      <c r="A262" s="42"/>
      <c r="D262" s="42"/>
      <c r="G262" s="42"/>
      <c r="H262" s="42"/>
    </row>
    <row r="263" ht="15.75" customHeight="1">
      <c r="A263" s="42"/>
      <c r="D263" s="42"/>
      <c r="G263" s="42"/>
      <c r="H263" s="42"/>
    </row>
    <row r="264" ht="15.75" customHeight="1">
      <c r="A264" s="42"/>
      <c r="D264" s="42"/>
      <c r="G264" s="42"/>
      <c r="H264" s="42"/>
    </row>
    <row r="265" ht="15.75" customHeight="1">
      <c r="A265" s="42"/>
      <c r="D265" s="42"/>
      <c r="G265" s="42"/>
      <c r="H265" s="42"/>
    </row>
    <row r="266" ht="15.75" customHeight="1">
      <c r="A266" s="42"/>
      <c r="D266" s="42"/>
      <c r="G266" s="42"/>
      <c r="H266" s="42"/>
    </row>
    <row r="267" ht="15.75" customHeight="1">
      <c r="A267" s="42"/>
      <c r="D267" s="42"/>
      <c r="G267" s="42"/>
      <c r="H267" s="42"/>
    </row>
    <row r="268" ht="15.75" customHeight="1">
      <c r="A268" s="42"/>
      <c r="D268" s="42"/>
      <c r="G268" s="42"/>
      <c r="H268" s="42"/>
    </row>
    <row r="269" ht="15.75" customHeight="1">
      <c r="A269" s="42"/>
      <c r="D269" s="42"/>
      <c r="G269" s="42"/>
      <c r="H269" s="42"/>
    </row>
    <row r="270" ht="15.75" customHeight="1">
      <c r="A270" s="42"/>
      <c r="D270" s="42"/>
      <c r="G270" s="42"/>
      <c r="H270" s="42"/>
    </row>
    <row r="271" ht="15.75" customHeight="1">
      <c r="A271" s="42"/>
      <c r="D271" s="42"/>
      <c r="G271" s="42"/>
      <c r="H271" s="42"/>
    </row>
    <row r="272" ht="15.75" customHeight="1">
      <c r="A272" s="42"/>
      <c r="D272" s="42"/>
      <c r="G272" s="42"/>
      <c r="H272" s="42"/>
    </row>
    <row r="273" ht="15.75" customHeight="1">
      <c r="A273" s="42"/>
      <c r="D273" s="42"/>
      <c r="G273" s="42"/>
      <c r="H273" s="42"/>
    </row>
    <row r="274" ht="15.75" customHeight="1">
      <c r="A274" s="42"/>
      <c r="D274" s="42"/>
      <c r="G274" s="42"/>
      <c r="H274" s="42"/>
    </row>
    <row r="275" ht="15.75" customHeight="1">
      <c r="A275" s="42"/>
      <c r="D275" s="42"/>
      <c r="G275" s="42"/>
      <c r="H275" s="42"/>
    </row>
    <row r="276" ht="15.75" customHeight="1">
      <c r="A276" s="42"/>
      <c r="D276" s="42"/>
      <c r="G276" s="42"/>
      <c r="H276" s="42"/>
    </row>
    <row r="277" ht="15.75" customHeight="1">
      <c r="A277" s="42"/>
      <c r="D277" s="42"/>
      <c r="G277" s="42"/>
      <c r="H277" s="42"/>
    </row>
    <row r="278" ht="15.75" customHeight="1">
      <c r="A278" s="42"/>
      <c r="D278" s="42"/>
      <c r="G278" s="42"/>
      <c r="H278" s="42"/>
    </row>
    <row r="279" ht="15.75" customHeight="1">
      <c r="A279" s="42"/>
      <c r="D279" s="42"/>
      <c r="G279" s="42"/>
      <c r="H279" s="42"/>
    </row>
    <row r="280" ht="15.75" customHeight="1">
      <c r="A280" s="42"/>
      <c r="D280" s="42"/>
      <c r="G280" s="42"/>
      <c r="H280" s="42"/>
    </row>
    <row r="281" ht="15.75" customHeight="1">
      <c r="A281" s="42"/>
      <c r="D281" s="42"/>
      <c r="G281" s="42"/>
      <c r="H281" s="42"/>
    </row>
    <row r="282" ht="15.75" customHeight="1">
      <c r="A282" s="42"/>
      <c r="D282" s="42"/>
      <c r="G282" s="42"/>
      <c r="H282" s="42"/>
    </row>
    <row r="283" ht="15.75" customHeight="1">
      <c r="A283" s="42"/>
      <c r="D283" s="42"/>
      <c r="G283" s="42"/>
      <c r="H283" s="42"/>
    </row>
    <row r="284" ht="15.75" customHeight="1">
      <c r="A284" s="42"/>
      <c r="D284" s="42"/>
      <c r="G284" s="42"/>
      <c r="H284" s="42"/>
    </row>
    <row r="285" ht="15.75" customHeight="1">
      <c r="A285" s="42"/>
      <c r="D285" s="42"/>
      <c r="G285" s="42"/>
      <c r="H285" s="42"/>
    </row>
    <row r="286" ht="15.75" customHeight="1">
      <c r="A286" s="42"/>
      <c r="D286" s="42"/>
      <c r="G286" s="42"/>
      <c r="H286" s="42"/>
    </row>
    <row r="287" ht="15.75" customHeight="1">
      <c r="A287" s="42"/>
      <c r="D287" s="42"/>
      <c r="G287" s="42"/>
      <c r="H287" s="42"/>
    </row>
    <row r="288" ht="15.75" customHeight="1">
      <c r="A288" s="42"/>
      <c r="D288" s="42"/>
      <c r="G288" s="42"/>
      <c r="H288" s="42"/>
    </row>
    <row r="289" ht="15.75" customHeight="1">
      <c r="A289" s="42"/>
      <c r="D289" s="42"/>
      <c r="G289" s="42"/>
      <c r="H289" s="42"/>
    </row>
    <row r="290" ht="15.75" customHeight="1">
      <c r="A290" s="42"/>
      <c r="D290" s="42"/>
      <c r="G290" s="42"/>
      <c r="H290" s="42"/>
    </row>
    <row r="291" ht="15.75" customHeight="1">
      <c r="A291" s="42"/>
      <c r="D291" s="42"/>
      <c r="G291" s="42"/>
      <c r="H291" s="42"/>
    </row>
    <row r="292" ht="15.75" customHeight="1">
      <c r="A292" s="42"/>
      <c r="D292" s="42"/>
      <c r="G292" s="42"/>
      <c r="H292" s="42"/>
    </row>
    <row r="293" ht="15.75" customHeight="1">
      <c r="A293" s="42"/>
      <c r="D293" s="42"/>
      <c r="G293" s="42"/>
      <c r="H293" s="42"/>
    </row>
    <row r="294" ht="15.75" customHeight="1">
      <c r="A294" s="42"/>
      <c r="D294" s="42"/>
      <c r="G294" s="42"/>
      <c r="H294" s="42"/>
    </row>
    <row r="295" ht="15.75" customHeight="1">
      <c r="A295" s="42"/>
      <c r="D295" s="42"/>
      <c r="G295" s="42"/>
      <c r="H295" s="42"/>
    </row>
    <row r="296" ht="15.75" customHeight="1">
      <c r="A296" s="42"/>
      <c r="D296" s="42"/>
      <c r="G296" s="42"/>
      <c r="H296" s="42"/>
    </row>
    <row r="297" ht="15.75" customHeight="1">
      <c r="A297" s="42"/>
      <c r="D297" s="42"/>
      <c r="G297" s="42"/>
      <c r="H297" s="42"/>
    </row>
    <row r="298" ht="15.75" customHeight="1">
      <c r="A298" s="42"/>
      <c r="D298" s="42"/>
      <c r="G298" s="42"/>
      <c r="H298" s="42"/>
    </row>
    <row r="299" ht="15.75" customHeight="1">
      <c r="A299" s="42"/>
      <c r="D299" s="42"/>
      <c r="G299" s="42"/>
      <c r="H299" s="42"/>
    </row>
    <row r="300" ht="15.75" customHeight="1">
      <c r="A300" s="42"/>
      <c r="D300" s="42"/>
      <c r="G300" s="42"/>
      <c r="H300" s="42"/>
    </row>
    <row r="301" ht="15.75" customHeight="1">
      <c r="A301" s="42"/>
      <c r="D301" s="42"/>
      <c r="G301" s="42"/>
      <c r="H301" s="42"/>
    </row>
    <row r="302" ht="15.75" customHeight="1">
      <c r="A302" s="42"/>
      <c r="D302" s="42"/>
      <c r="G302" s="42"/>
      <c r="H302" s="42"/>
    </row>
    <row r="303" ht="15.75" customHeight="1">
      <c r="A303" s="42"/>
      <c r="D303" s="42"/>
      <c r="G303" s="42"/>
      <c r="H303" s="42"/>
    </row>
    <row r="304" ht="15.75" customHeight="1">
      <c r="A304" s="42"/>
      <c r="D304" s="42"/>
      <c r="G304" s="42"/>
      <c r="H304" s="42"/>
    </row>
    <row r="305" ht="15.75" customHeight="1">
      <c r="A305" s="42"/>
      <c r="D305" s="42"/>
      <c r="G305" s="42"/>
      <c r="H305" s="42"/>
    </row>
    <row r="306" ht="15.75" customHeight="1">
      <c r="A306" s="42"/>
      <c r="D306" s="42"/>
      <c r="G306" s="42"/>
      <c r="H306" s="42"/>
    </row>
    <row r="307" ht="15.75" customHeight="1">
      <c r="A307" s="42"/>
      <c r="D307" s="42"/>
      <c r="G307" s="42"/>
      <c r="H307" s="42"/>
    </row>
    <row r="308" ht="15.75" customHeight="1">
      <c r="A308" s="42"/>
      <c r="D308" s="42"/>
      <c r="G308" s="42"/>
      <c r="H308" s="42"/>
    </row>
    <row r="309" ht="15.75" customHeight="1">
      <c r="A309" s="42"/>
      <c r="D309" s="42"/>
      <c r="G309" s="42"/>
      <c r="H309" s="42"/>
    </row>
    <row r="310" ht="15.75" customHeight="1">
      <c r="A310" s="42"/>
      <c r="D310" s="42"/>
      <c r="G310" s="42"/>
      <c r="H310" s="42"/>
    </row>
    <row r="311" ht="15.75" customHeight="1">
      <c r="A311" s="42"/>
      <c r="D311" s="42"/>
      <c r="G311" s="42"/>
      <c r="H311" s="42"/>
    </row>
    <row r="312" ht="15.75" customHeight="1">
      <c r="A312" s="42"/>
      <c r="D312" s="42"/>
      <c r="G312" s="42"/>
      <c r="H312" s="42"/>
    </row>
    <row r="313" ht="15.75" customHeight="1">
      <c r="A313" s="42"/>
      <c r="D313" s="42"/>
      <c r="G313" s="42"/>
      <c r="H313" s="42"/>
    </row>
    <row r="314" ht="15.75" customHeight="1">
      <c r="A314" s="42"/>
      <c r="D314" s="42"/>
      <c r="G314" s="42"/>
      <c r="H314" s="42"/>
    </row>
    <row r="315" ht="15.75" customHeight="1">
      <c r="A315" s="42"/>
      <c r="D315" s="42"/>
      <c r="G315" s="42"/>
      <c r="H315" s="42"/>
    </row>
    <row r="316" ht="15.75" customHeight="1">
      <c r="A316" s="42"/>
      <c r="D316" s="42"/>
      <c r="G316" s="42"/>
      <c r="H316" s="42"/>
    </row>
    <row r="317" ht="15.75" customHeight="1">
      <c r="A317" s="42"/>
      <c r="D317" s="42"/>
      <c r="G317" s="42"/>
      <c r="H317" s="42"/>
    </row>
    <row r="318" ht="15.75" customHeight="1">
      <c r="A318" s="42"/>
      <c r="D318" s="42"/>
      <c r="G318" s="42"/>
      <c r="H318" s="42"/>
    </row>
    <row r="319" ht="15.75" customHeight="1">
      <c r="A319" s="42"/>
      <c r="D319" s="42"/>
      <c r="G319" s="42"/>
      <c r="H319" s="42"/>
    </row>
    <row r="320" ht="15.75" customHeight="1">
      <c r="A320" s="42"/>
      <c r="D320" s="42"/>
      <c r="G320" s="42"/>
      <c r="H320" s="42"/>
    </row>
    <row r="321" ht="15.75" customHeight="1">
      <c r="A321" s="42"/>
      <c r="D321" s="42"/>
      <c r="G321" s="42"/>
      <c r="H321" s="42"/>
    </row>
    <row r="322" ht="15.75" customHeight="1">
      <c r="A322" s="42"/>
      <c r="D322" s="42"/>
      <c r="G322" s="42"/>
      <c r="H322" s="42"/>
    </row>
    <row r="323" ht="15.75" customHeight="1">
      <c r="A323" s="42"/>
      <c r="D323" s="42"/>
      <c r="G323" s="42"/>
      <c r="H323" s="42"/>
    </row>
    <row r="324" ht="15.75" customHeight="1">
      <c r="A324" s="42"/>
      <c r="D324" s="42"/>
      <c r="G324" s="42"/>
      <c r="H324" s="42"/>
    </row>
    <row r="325" ht="15.75" customHeight="1">
      <c r="A325" s="42"/>
      <c r="D325" s="42"/>
      <c r="G325" s="42"/>
      <c r="H325" s="42"/>
    </row>
    <row r="326" ht="15.75" customHeight="1">
      <c r="A326" s="42"/>
      <c r="D326" s="42"/>
      <c r="G326" s="42"/>
      <c r="H326" s="42"/>
    </row>
    <row r="327" ht="15.75" customHeight="1">
      <c r="A327" s="42"/>
      <c r="D327" s="42"/>
      <c r="G327" s="42"/>
      <c r="H327" s="42"/>
    </row>
    <row r="328" ht="15.75" customHeight="1">
      <c r="A328" s="42"/>
      <c r="D328" s="42"/>
      <c r="G328" s="42"/>
      <c r="H328" s="42"/>
    </row>
    <row r="329" ht="15.75" customHeight="1">
      <c r="A329" s="42"/>
      <c r="D329" s="42"/>
      <c r="G329" s="42"/>
      <c r="H329" s="42"/>
    </row>
    <row r="330" ht="15.75" customHeight="1">
      <c r="A330" s="42"/>
      <c r="D330" s="42"/>
      <c r="G330" s="42"/>
      <c r="H330" s="42"/>
    </row>
    <row r="331" ht="15.75" customHeight="1">
      <c r="A331" s="42"/>
      <c r="D331" s="42"/>
      <c r="G331" s="42"/>
      <c r="H331" s="42"/>
    </row>
    <row r="332" ht="15.75" customHeight="1">
      <c r="A332" s="42"/>
      <c r="D332" s="42"/>
      <c r="G332" s="42"/>
      <c r="H332" s="42"/>
    </row>
    <row r="333" ht="15.75" customHeight="1">
      <c r="A333" s="42"/>
      <c r="D333" s="42"/>
      <c r="G333" s="42"/>
      <c r="H333" s="42"/>
    </row>
    <row r="334" ht="15.75" customHeight="1">
      <c r="A334" s="42"/>
      <c r="D334" s="42"/>
      <c r="G334" s="42"/>
      <c r="H334" s="42"/>
    </row>
    <row r="335" ht="15.75" customHeight="1">
      <c r="A335" s="42"/>
      <c r="D335" s="42"/>
      <c r="G335" s="42"/>
      <c r="H335" s="42"/>
    </row>
    <row r="336" ht="15.75" customHeight="1">
      <c r="A336" s="42"/>
      <c r="D336" s="42"/>
      <c r="G336" s="42"/>
      <c r="H336" s="42"/>
    </row>
    <row r="337" ht="15.75" customHeight="1">
      <c r="A337" s="42"/>
      <c r="D337" s="42"/>
      <c r="G337" s="42"/>
      <c r="H337" s="42"/>
    </row>
    <row r="338" ht="15.75" customHeight="1">
      <c r="A338" s="42"/>
      <c r="D338" s="42"/>
      <c r="G338" s="42"/>
      <c r="H338" s="42"/>
    </row>
    <row r="339" ht="15.75" customHeight="1">
      <c r="A339" s="42"/>
      <c r="D339" s="42"/>
      <c r="G339" s="42"/>
      <c r="H339" s="42"/>
    </row>
    <row r="340" ht="15.75" customHeight="1">
      <c r="A340" s="42"/>
      <c r="D340" s="42"/>
      <c r="G340" s="42"/>
      <c r="H340" s="42"/>
    </row>
    <row r="341" ht="15.75" customHeight="1">
      <c r="A341" s="42"/>
      <c r="D341" s="42"/>
      <c r="G341" s="42"/>
      <c r="H341" s="42"/>
    </row>
    <row r="342" ht="15.75" customHeight="1">
      <c r="A342" s="42"/>
      <c r="D342" s="42"/>
      <c r="G342" s="42"/>
      <c r="H342" s="42"/>
    </row>
    <row r="343" ht="15.75" customHeight="1">
      <c r="A343" s="42"/>
      <c r="D343" s="42"/>
      <c r="G343" s="42"/>
      <c r="H343" s="42"/>
    </row>
    <row r="344" ht="15.75" customHeight="1">
      <c r="A344" s="42"/>
      <c r="D344" s="42"/>
      <c r="G344" s="42"/>
      <c r="H344" s="42"/>
    </row>
    <row r="345" ht="15.75" customHeight="1">
      <c r="A345" s="42"/>
      <c r="D345" s="42"/>
      <c r="G345" s="42"/>
      <c r="H345" s="42"/>
    </row>
    <row r="346" ht="15.75" customHeight="1">
      <c r="A346" s="42"/>
      <c r="D346" s="42"/>
      <c r="G346" s="42"/>
      <c r="H346" s="42"/>
    </row>
    <row r="347" ht="15.75" customHeight="1">
      <c r="A347" s="42"/>
      <c r="D347" s="42"/>
      <c r="G347" s="42"/>
      <c r="H347" s="42"/>
    </row>
    <row r="348" ht="15.75" customHeight="1">
      <c r="A348" s="42"/>
      <c r="D348" s="42"/>
      <c r="G348" s="42"/>
      <c r="H348" s="42"/>
    </row>
    <row r="349" ht="15.75" customHeight="1">
      <c r="A349" s="42"/>
      <c r="D349" s="42"/>
      <c r="G349" s="42"/>
      <c r="H349" s="42"/>
    </row>
    <row r="350" ht="15.75" customHeight="1">
      <c r="A350" s="42"/>
      <c r="D350" s="42"/>
      <c r="G350" s="42"/>
      <c r="H350" s="42"/>
    </row>
    <row r="351" ht="15.75" customHeight="1">
      <c r="A351" s="42"/>
      <c r="D351" s="42"/>
      <c r="G351" s="42"/>
      <c r="H351" s="42"/>
    </row>
    <row r="352" ht="15.75" customHeight="1">
      <c r="A352" s="42"/>
      <c r="D352" s="42"/>
      <c r="G352" s="42"/>
      <c r="H352" s="42"/>
    </row>
    <row r="353" ht="15.75" customHeight="1">
      <c r="A353" s="42"/>
      <c r="D353" s="42"/>
      <c r="G353" s="42"/>
      <c r="H353" s="42"/>
    </row>
    <row r="354" ht="15.75" customHeight="1">
      <c r="A354" s="42"/>
      <c r="D354" s="42"/>
      <c r="G354" s="42"/>
      <c r="H354" s="42"/>
    </row>
    <row r="355" ht="15.75" customHeight="1">
      <c r="A355" s="42"/>
      <c r="D355" s="42"/>
      <c r="G355" s="42"/>
      <c r="H355" s="42"/>
    </row>
    <row r="356" ht="15.75" customHeight="1">
      <c r="A356" s="42"/>
      <c r="D356" s="42"/>
      <c r="G356" s="42"/>
      <c r="H356" s="42"/>
    </row>
    <row r="357" ht="15.75" customHeight="1">
      <c r="A357" s="42"/>
      <c r="D357" s="42"/>
      <c r="G357" s="42"/>
      <c r="H357" s="42"/>
    </row>
    <row r="358" ht="15.75" customHeight="1">
      <c r="A358" s="42"/>
      <c r="D358" s="42"/>
      <c r="G358" s="42"/>
      <c r="H358" s="42"/>
    </row>
    <row r="359" ht="15.75" customHeight="1">
      <c r="A359" s="42"/>
      <c r="D359" s="42"/>
      <c r="G359" s="42"/>
      <c r="H359" s="42"/>
    </row>
    <row r="360" ht="15.75" customHeight="1">
      <c r="A360" s="42"/>
      <c r="D360" s="42"/>
      <c r="G360" s="42"/>
      <c r="H360" s="42"/>
    </row>
    <row r="361" ht="15.75" customHeight="1">
      <c r="A361" s="42"/>
      <c r="D361" s="42"/>
      <c r="G361" s="42"/>
      <c r="H361" s="42"/>
    </row>
    <row r="362" ht="15.75" customHeight="1">
      <c r="A362" s="42"/>
      <c r="D362" s="42"/>
      <c r="G362" s="42"/>
      <c r="H362" s="42"/>
    </row>
    <row r="363" ht="15.75" customHeight="1">
      <c r="A363" s="42"/>
      <c r="D363" s="42"/>
      <c r="G363" s="42"/>
      <c r="H363" s="42"/>
    </row>
    <row r="364" ht="15.75" customHeight="1">
      <c r="A364" s="42"/>
      <c r="D364" s="42"/>
      <c r="G364" s="42"/>
      <c r="H364" s="42"/>
    </row>
    <row r="365" ht="15.75" customHeight="1">
      <c r="A365" s="42"/>
      <c r="D365" s="42"/>
      <c r="G365" s="42"/>
      <c r="H365" s="42"/>
    </row>
    <row r="366" ht="15.75" customHeight="1">
      <c r="A366" s="42"/>
      <c r="D366" s="42"/>
      <c r="G366" s="42"/>
      <c r="H366" s="42"/>
    </row>
    <row r="367" ht="15.75" customHeight="1">
      <c r="A367" s="42"/>
      <c r="D367" s="42"/>
      <c r="G367" s="42"/>
      <c r="H367" s="42"/>
    </row>
    <row r="368" ht="15.75" customHeight="1">
      <c r="A368" s="42"/>
      <c r="D368" s="42"/>
      <c r="G368" s="42"/>
      <c r="H368" s="42"/>
    </row>
    <row r="369" ht="15.75" customHeight="1">
      <c r="A369" s="42"/>
      <c r="D369" s="42"/>
      <c r="G369" s="42"/>
      <c r="H369" s="42"/>
    </row>
    <row r="370" ht="15.75" customHeight="1">
      <c r="A370" s="42"/>
      <c r="D370" s="42"/>
      <c r="G370" s="42"/>
      <c r="H370" s="42"/>
    </row>
    <row r="371" ht="15.75" customHeight="1">
      <c r="A371" s="42"/>
      <c r="D371" s="42"/>
      <c r="G371" s="42"/>
      <c r="H371" s="42"/>
    </row>
    <row r="372" ht="15.75" customHeight="1">
      <c r="A372" s="42"/>
      <c r="D372" s="42"/>
      <c r="G372" s="42"/>
      <c r="H372" s="42"/>
    </row>
    <row r="373" ht="15.75" customHeight="1">
      <c r="A373" s="42"/>
      <c r="D373" s="42"/>
      <c r="G373" s="42"/>
      <c r="H373" s="42"/>
    </row>
    <row r="374" ht="15.75" customHeight="1">
      <c r="A374" s="42"/>
      <c r="D374" s="42"/>
      <c r="G374" s="42"/>
      <c r="H374" s="42"/>
    </row>
    <row r="375" ht="15.75" customHeight="1">
      <c r="A375" s="42"/>
      <c r="D375" s="42"/>
      <c r="G375" s="42"/>
      <c r="H375" s="42"/>
    </row>
    <row r="376" ht="15.75" customHeight="1">
      <c r="A376" s="42"/>
      <c r="D376" s="42"/>
      <c r="G376" s="42"/>
      <c r="H376" s="42"/>
    </row>
    <row r="377" ht="15.75" customHeight="1">
      <c r="A377" s="42"/>
      <c r="D377" s="42"/>
      <c r="G377" s="42"/>
      <c r="H377" s="42"/>
    </row>
    <row r="378" ht="15.75" customHeight="1">
      <c r="A378" s="42"/>
      <c r="D378" s="42"/>
      <c r="G378" s="42"/>
      <c r="H378" s="42"/>
    </row>
    <row r="379" ht="15.75" customHeight="1">
      <c r="A379" s="42"/>
      <c r="D379" s="42"/>
      <c r="G379" s="42"/>
      <c r="H379" s="42"/>
    </row>
    <row r="380" ht="15.75" customHeight="1">
      <c r="A380" s="42"/>
      <c r="D380" s="42"/>
      <c r="G380" s="42"/>
      <c r="H380" s="42"/>
    </row>
    <row r="381" ht="15.75" customHeight="1">
      <c r="A381" s="42"/>
      <c r="D381" s="42"/>
      <c r="G381" s="42"/>
      <c r="H381" s="42"/>
    </row>
    <row r="382" ht="15.75" customHeight="1">
      <c r="A382" s="42"/>
      <c r="D382" s="42"/>
      <c r="G382" s="42"/>
      <c r="H382" s="42"/>
    </row>
    <row r="383" ht="15.75" customHeight="1">
      <c r="A383" s="42"/>
      <c r="D383" s="42"/>
      <c r="G383" s="42"/>
      <c r="H383" s="42"/>
    </row>
    <row r="384" ht="15.75" customHeight="1">
      <c r="A384" s="42"/>
      <c r="D384" s="42"/>
      <c r="G384" s="42"/>
      <c r="H384" s="42"/>
    </row>
    <row r="385" ht="15.75" customHeight="1">
      <c r="A385" s="42"/>
      <c r="D385" s="42"/>
      <c r="G385" s="42"/>
      <c r="H385" s="42"/>
    </row>
    <row r="386" ht="15.75" customHeight="1">
      <c r="A386" s="42"/>
      <c r="D386" s="42"/>
      <c r="G386" s="42"/>
      <c r="H386" s="42"/>
    </row>
    <row r="387" ht="15.75" customHeight="1">
      <c r="A387" s="42"/>
      <c r="D387" s="42"/>
      <c r="G387" s="42"/>
      <c r="H387" s="42"/>
    </row>
    <row r="388" ht="15.75" customHeight="1">
      <c r="A388" s="42"/>
      <c r="D388" s="42"/>
      <c r="G388" s="42"/>
      <c r="H388" s="42"/>
    </row>
    <row r="389" ht="15.75" customHeight="1">
      <c r="A389" s="42"/>
      <c r="D389" s="42"/>
      <c r="G389" s="42"/>
      <c r="H389" s="42"/>
    </row>
    <row r="390" ht="15.75" customHeight="1">
      <c r="A390" s="42"/>
      <c r="D390" s="42"/>
      <c r="G390" s="42"/>
      <c r="H390" s="42"/>
    </row>
    <row r="391" ht="15.75" customHeight="1">
      <c r="A391" s="42"/>
      <c r="D391" s="42"/>
      <c r="G391" s="42"/>
      <c r="H391" s="42"/>
    </row>
    <row r="392" ht="15.75" customHeight="1">
      <c r="A392" s="42"/>
      <c r="D392" s="42"/>
      <c r="G392" s="42"/>
      <c r="H392" s="42"/>
    </row>
    <row r="393" ht="15.75" customHeight="1">
      <c r="A393" s="42"/>
      <c r="D393" s="42"/>
      <c r="G393" s="42"/>
      <c r="H393" s="42"/>
    </row>
    <row r="394" ht="15.75" customHeight="1">
      <c r="A394" s="42"/>
      <c r="D394" s="42"/>
      <c r="G394" s="42"/>
      <c r="H394" s="42"/>
    </row>
    <row r="395" ht="15.75" customHeight="1">
      <c r="A395" s="42"/>
      <c r="D395" s="42"/>
      <c r="G395" s="42"/>
      <c r="H395" s="42"/>
    </row>
    <row r="396" ht="15.75" customHeight="1">
      <c r="A396" s="42"/>
      <c r="D396" s="42"/>
      <c r="G396" s="42"/>
      <c r="H396" s="42"/>
    </row>
    <row r="397" ht="15.75" customHeight="1">
      <c r="A397" s="42"/>
      <c r="D397" s="42"/>
      <c r="G397" s="42"/>
      <c r="H397" s="42"/>
    </row>
    <row r="398" ht="15.75" customHeight="1">
      <c r="A398" s="42"/>
      <c r="D398" s="42"/>
      <c r="G398" s="42"/>
      <c r="H398" s="42"/>
    </row>
    <row r="399" ht="15.75" customHeight="1">
      <c r="A399" s="42"/>
      <c r="D399" s="42"/>
      <c r="G399" s="42"/>
      <c r="H399" s="42"/>
    </row>
    <row r="400" ht="15.75" customHeight="1">
      <c r="A400" s="42"/>
      <c r="D400" s="42"/>
      <c r="G400" s="42"/>
      <c r="H400" s="42"/>
    </row>
    <row r="401" ht="15.75" customHeight="1">
      <c r="A401" s="42"/>
      <c r="D401" s="42"/>
      <c r="G401" s="42"/>
      <c r="H401" s="42"/>
    </row>
    <row r="402" ht="15.75" customHeight="1">
      <c r="A402" s="42"/>
      <c r="D402" s="42"/>
      <c r="G402" s="42"/>
      <c r="H402" s="42"/>
    </row>
    <row r="403" ht="15.75" customHeight="1">
      <c r="A403" s="42"/>
      <c r="D403" s="42"/>
      <c r="G403" s="42"/>
      <c r="H403" s="42"/>
    </row>
    <row r="404" ht="15.75" customHeight="1">
      <c r="A404" s="42"/>
      <c r="D404" s="42"/>
      <c r="G404" s="42"/>
      <c r="H404" s="42"/>
    </row>
    <row r="405" ht="15.75" customHeight="1">
      <c r="A405" s="42"/>
      <c r="D405" s="42"/>
      <c r="G405" s="42"/>
      <c r="H405" s="42"/>
    </row>
    <row r="406" ht="15.75" customHeight="1">
      <c r="A406" s="42"/>
      <c r="D406" s="42"/>
      <c r="G406" s="42"/>
      <c r="H406" s="42"/>
    </row>
    <row r="407" ht="15.75" customHeight="1">
      <c r="A407" s="42"/>
      <c r="D407" s="42"/>
      <c r="G407" s="42"/>
      <c r="H407" s="42"/>
    </row>
    <row r="408" ht="15.75" customHeight="1">
      <c r="A408" s="42"/>
      <c r="D408" s="42"/>
      <c r="G408" s="42"/>
      <c r="H408" s="42"/>
    </row>
    <row r="409" ht="15.75" customHeight="1">
      <c r="A409" s="42"/>
      <c r="D409" s="42"/>
      <c r="G409" s="42"/>
      <c r="H409" s="42"/>
    </row>
    <row r="410" ht="15.75" customHeight="1">
      <c r="A410" s="42"/>
      <c r="D410" s="42"/>
      <c r="G410" s="42"/>
      <c r="H410" s="42"/>
    </row>
    <row r="411" ht="15.75" customHeight="1">
      <c r="A411" s="42"/>
      <c r="D411" s="42"/>
      <c r="G411" s="42"/>
      <c r="H411" s="42"/>
    </row>
    <row r="412" ht="15.75" customHeight="1">
      <c r="A412" s="42"/>
      <c r="D412" s="42"/>
      <c r="G412" s="42"/>
      <c r="H412" s="42"/>
    </row>
    <row r="413" ht="15.75" customHeight="1">
      <c r="A413" s="42"/>
      <c r="D413" s="42"/>
      <c r="G413" s="42"/>
      <c r="H413" s="42"/>
    </row>
    <row r="414" ht="15.75" customHeight="1">
      <c r="A414" s="42"/>
      <c r="D414" s="42"/>
      <c r="G414" s="42"/>
      <c r="H414" s="42"/>
    </row>
    <row r="415" ht="15.75" customHeight="1">
      <c r="A415" s="42"/>
      <c r="D415" s="42"/>
      <c r="G415" s="42"/>
      <c r="H415" s="42"/>
    </row>
    <row r="416" ht="15.75" customHeight="1">
      <c r="A416" s="42"/>
      <c r="D416" s="42"/>
      <c r="G416" s="42"/>
      <c r="H416" s="42"/>
    </row>
    <row r="417" ht="15.75" customHeight="1">
      <c r="A417" s="42"/>
      <c r="D417" s="42"/>
      <c r="G417" s="42"/>
      <c r="H417" s="42"/>
    </row>
    <row r="418" ht="15.75" customHeight="1">
      <c r="A418" s="42"/>
      <c r="D418" s="42"/>
      <c r="G418" s="42"/>
      <c r="H418" s="42"/>
    </row>
    <row r="419" ht="15.75" customHeight="1">
      <c r="A419" s="42"/>
      <c r="D419" s="42"/>
      <c r="G419" s="42"/>
      <c r="H419" s="42"/>
    </row>
    <row r="420" ht="15.75" customHeight="1">
      <c r="A420" s="42"/>
      <c r="D420" s="42"/>
      <c r="G420" s="42"/>
      <c r="H420" s="42"/>
    </row>
    <row r="421" ht="15.75" customHeight="1">
      <c r="A421" s="42"/>
      <c r="D421" s="42"/>
      <c r="G421" s="42"/>
      <c r="H421" s="42"/>
    </row>
    <row r="422" ht="15.75" customHeight="1">
      <c r="A422" s="42"/>
      <c r="D422" s="42"/>
      <c r="G422" s="42"/>
      <c r="H422" s="42"/>
    </row>
    <row r="423" ht="15.75" customHeight="1">
      <c r="A423" s="42"/>
      <c r="D423" s="42"/>
      <c r="G423" s="42"/>
      <c r="H423" s="42"/>
    </row>
    <row r="424" ht="15.75" customHeight="1">
      <c r="A424" s="42"/>
      <c r="D424" s="42"/>
      <c r="G424" s="42"/>
      <c r="H424" s="42"/>
    </row>
    <row r="425" ht="15.75" customHeight="1">
      <c r="A425" s="42"/>
      <c r="D425" s="42"/>
      <c r="G425" s="42"/>
      <c r="H425" s="42"/>
    </row>
    <row r="426" ht="15.75" customHeight="1">
      <c r="A426" s="42"/>
      <c r="D426" s="42"/>
      <c r="G426" s="42"/>
      <c r="H426" s="42"/>
    </row>
    <row r="427" ht="15.75" customHeight="1">
      <c r="A427" s="42"/>
      <c r="D427" s="42"/>
      <c r="G427" s="42"/>
      <c r="H427" s="42"/>
    </row>
    <row r="428" ht="15.75" customHeight="1">
      <c r="A428" s="42"/>
      <c r="D428" s="42"/>
      <c r="G428" s="42"/>
      <c r="H428" s="42"/>
    </row>
    <row r="429" ht="15.75" customHeight="1">
      <c r="A429" s="42"/>
      <c r="D429" s="42"/>
      <c r="G429" s="42"/>
      <c r="H429" s="42"/>
    </row>
    <row r="430" ht="15.75" customHeight="1">
      <c r="A430" s="42"/>
      <c r="D430" s="42"/>
      <c r="G430" s="42"/>
      <c r="H430" s="42"/>
    </row>
    <row r="431" ht="15.75" customHeight="1">
      <c r="A431" s="42"/>
      <c r="D431" s="42"/>
      <c r="G431" s="42"/>
      <c r="H431" s="42"/>
    </row>
    <row r="432" ht="15.75" customHeight="1">
      <c r="A432" s="42"/>
      <c r="D432" s="42"/>
      <c r="G432" s="42"/>
      <c r="H432" s="42"/>
    </row>
    <row r="433" ht="15.75" customHeight="1">
      <c r="A433" s="42"/>
      <c r="D433" s="42"/>
      <c r="G433" s="42"/>
      <c r="H433" s="42"/>
    </row>
    <row r="434" ht="15.75" customHeight="1">
      <c r="A434" s="42"/>
      <c r="D434" s="42"/>
      <c r="G434" s="42"/>
      <c r="H434" s="42"/>
    </row>
    <row r="435" ht="15.75" customHeight="1">
      <c r="A435" s="42"/>
      <c r="D435" s="42"/>
      <c r="G435" s="42"/>
      <c r="H435" s="42"/>
    </row>
    <row r="436" ht="15.75" customHeight="1">
      <c r="A436" s="42"/>
      <c r="D436" s="42"/>
      <c r="G436" s="42"/>
      <c r="H436" s="42"/>
    </row>
    <row r="437" ht="15.75" customHeight="1">
      <c r="A437" s="42"/>
      <c r="D437" s="42"/>
      <c r="G437" s="42"/>
      <c r="H437" s="42"/>
    </row>
    <row r="438" ht="15.75" customHeight="1">
      <c r="A438" s="42"/>
      <c r="D438" s="42"/>
      <c r="G438" s="42"/>
      <c r="H438" s="42"/>
    </row>
    <row r="439" ht="15.75" customHeight="1">
      <c r="A439" s="42"/>
      <c r="D439" s="42"/>
      <c r="G439" s="42"/>
      <c r="H439" s="42"/>
    </row>
    <row r="440" ht="15.75" customHeight="1">
      <c r="A440" s="42"/>
      <c r="D440" s="42"/>
      <c r="G440" s="42"/>
      <c r="H440" s="42"/>
    </row>
    <row r="441" ht="15.75" customHeight="1">
      <c r="A441" s="42"/>
      <c r="D441" s="42"/>
      <c r="G441" s="42"/>
      <c r="H441" s="42"/>
    </row>
    <row r="442" ht="15.75" customHeight="1">
      <c r="A442" s="42"/>
      <c r="D442" s="42"/>
      <c r="G442" s="42"/>
      <c r="H442" s="42"/>
    </row>
    <row r="443" ht="15.75" customHeight="1">
      <c r="A443" s="42"/>
      <c r="D443" s="42"/>
      <c r="G443" s="42"/>
      <c r="H443" s="42"/>
    </row>
    <row r="444" ht="15.75" customHeight="1">
      <c r="A444" s="42"/>
      <c r="D444" s="42"/>
      <c r="G444" s="42"/>
      <c r="H444" s="42"/>
    </row>
    <row r="445" ht="15.75" customHeight="1">
      <c r="A445" s="42"/>
      <c r="D445" s="42"/>
      <c r="G445" s="42"/>
      <c r="H445" s="42"/>
    </row>
    <row r="446" ht="15.75" customHeight="1">
      <c r="A446" s="42"/>
      <c r="D446" s="42"/>
      <c r="G446" s="42"/>
      <c r="H446" s="42"/>
    </row>
    <row r="447" ht="15.75" customHeight="1">
      <c r="A447" s="42"/>
      <c r="D447" s="42"/>
      <c r="G447" s="42"/>
      <c r="H447" s="42"/>
    </row>
    <row r="448" ht="15.75" customHeight="1">
      <c r="A448" s="42"/>
      <c r="D448" s="42"/>
      <c r="G448" s="42"/>
      <c r="H448" s="42"/>
    </row>
    <row r="449" ht="15.75" customHeight="1">
      <c r="A449" s="42"/>
      <c r="D449" s="42"/>
      <c r="G449" s="42"/>
      <c r="H449" s="42"/>
    </row>
    <row r="450" ht="15.75" customHeight="1">
      <c r="A450" s="42"/>
      <c r="D450" s="42"/>
      <c r="G450" s="42"/>
      <c r="H450" s="42"/>
    </row>
    <row r="451" ht="15.75" customHeight="1">
      <c r="A451" s="42"/>
      <c r="D451" s="42"/>
      <c r="G451" s="42"/>
      <c r="H451" s="42"/>
    </row>
    <row r="452" ht="15.75" customHeight="1">
      <c r="A452" s="42"/>
      <c r="D452" s="42"/>
      <c r="G452" s="42"/>
      <c r="H452" s="42"/>
    </row>
    <row r="453" ht="15.75" customHeight="1">
      <c r="A453" s="42"/>
      <c r="D453" s="42"/>
      <c r="G453" s="42"/>
      <c r="H453" s="42"/>
    </row>
    <row r="454" ht="15.75" customHeight="1">
      <c r="A454" s="42"/>
      <c r="D454" s="42"/>
      <c r="G454" s="42"/>
      <c r="H454" s="42"/>
    </row>
    <row r="455" ht="15.75" customHeight="1">
      <c r="A455" s="42"/>
      <c r="D455" s="42"/>
      <c r="G455" s="42"/>
      <c r="H455" s="42"/>
    </row>
    <row r="456" ht="15.75" customHeight="1">
      <c r="A456" s="42"/>
      <c r="D456" s="42"/>
      <c r="G456" s="42"/>
      <c r="H456" s="42"/>
    </row>
    <row r="457" ht="15.75" customHeight="1">
      <c r="A457" s="42"/>
      <c r="D457" s="42"/>
      <c r="G457" s="42"/>
      <c r="H457" s="42"/>
    </row>
    <row r="458" ht="15.75" customHeight="1">
      <c r="A458" s="42"/>
      <c r="D458" s="42"/>
      <c r="G458" s="42"/>
      <c r="H458" s="42"/>
    </row>
    <row r="459" ht="15.75" customHeight="1">
      <c r="A459" s="42"/>
      <c r="D459" s="42"/>
      <c r="G459" s="42"/>
      <c r="H459" s="42"/>
    </row>
    <row r="460" ht="15.75" customHeight="1">
      <c r="A460" s="42"/>
      <c r="D460" s="42"/>
      <c r="G460" s="42"/>
      <c r="H460" s="42"/>
    </row>
    <row r="461" ht="15.75" customHeight="1">
      <c r="A461" s="42"/>
      <c r="D461" s="42"/>
      <c r="G461" s="42"/>
      <c r="H461" s="42"/>
    </row>
    <row r="462" ht="15.75" customHeight="1">
      <c r="A462" s="42"/>
      <c r="D462" s="42"/>
      <c r="G462" s="42"/>
      <c r="H462" s="42"/>
    </row>
    <row r="463" ht="15.75" customHeight="1">
      <c r="A463" s="42"/>
      <c r="D463" s="42"/>
      <c r="G463" s="42"/>
      <c r="H463" s="42"/>
    </row>
    <row r="464" ht="15.75" customHeight="1">
      <c r="A464" s="42"/>
      <c r="D464" s="42"/>
      <c r="G464" s="42"/>
      <c r="H464" s="42"/>
    </row>
    <row r="465" ht="15.75" customHeight="1">
      <c r="A465" s="42"/>
      <c r="D465" s="42"/>
      <c r="G465" s="42"/>
      <c r="H465" s="42"/>
    </row>
    <row r="466" ht="15.75" customHeight="1">
      <c r="A466" s="42"/>
      <c r="D466" s="42"/>
      <c r="G466" s="42"/>
      <c r="H466" s="42"/>
    </row>
    <row r="467" ht="15.75" customHeight="1">
      <c r="A467" s="42"/>
      <c r="D467" s="42"/>
      <c r="G467" s="42"/>
      <c r="H467" s="42"/>
    </row>
    <row r="468" ht="15.75" customHeight="1">
      <c r="A468" s="42"/>
      <c r="D468" s="42"/>
      <c r="G468" s="42"/>
      <c r="H468" s="42"/>
    </row>
    <row r="469" ht="15.75" customHeight="1">
      <c r="A469" s="42"/>
      <c r="D469" s="42"/>
      <c r="G469" s="42"/>
      <c r="H469" s="42"/>
    </row>
    <row r="470" ht="15.75" customHeight="1">
      <c r="A470" s="42"/>
      <c r="D470" s="42"/>
      <c r="G470" s="42"/>
      <c r="H470" s="42"/>
    </row>
    <row r="471" ht="15.75" customHeight="1">
      <c r="A471" s="42"/>
      <c r="D471" s="42"/>
      <c r="G471" s="42"/>
      <c r="H471" s="42"/>
    </row>
    <row r="472" ht="15.75" customHeight="1">
      <c r="A472" s="42"/>
      <c r="D472" s="42"/>
      <c r="G472" s="42"/>
      <c r="H472" s="42"/>
    </row>
    <row r="473" ht="15.75" customHeight="1">
      <c r="A473" s="42"/>
      <c r="D473" s="42"/>
      <c r="G473" s="42"/>
      <c r="H473" s="42"/>
    </row>
    <row r="474" ht="15.75" customHeight="1">
      <c r="A474" s="42"/>
      <c r="D474" s="42"/>
      <c r="G474" s="42"/>
      <c r="H474" s="42"/>
    </row>
    <row r="475" ht="15.75" customHeight="1">
      <c r="A475" s="42"/>
      <c r="D475" s="42"/>
      <c r="G475" s="42"/>
      <c r="H475" s="42"/>
    </row>
    <row r="476" ht="15.75" customHeight="1">
      <c r="A476" s="42"/>
      <c r="D476" s="42"/>
      <c r="G476" s="42"/>
      <c r="H476" s="42"/>
    </row>
    <row r="477" ht="15.75" customHeight="1">
      <c r="A477" s="42"/>
      <c r="D477" s="42"/>
      <c r="G477" s="42"/>
      <c r="H477" s="42"/>
    </row>
    <row r="478" ht="15.75" customHeight="1">
      <c r="A478" s="42"/>
      <c r="D478" s="42"/>
      <c r="G478" s="42"/>
      <c r="H478" s="42"/>
    </row>
    <row r="479" ht="15.75" customHeight="1">
      <c r="A479" s="42"/>
      <c r="D479" s="42"/>
      <c r="G479" s="42"/>
      <c r="H479" s="42"/>
    </row>
    <row r="480" ht="15.75" customHeight="1">
      <c r="A480" s="42"/>
      <c r="D480" s="42"/>
      <c r="G480" s="42"/>
      <c r="H480" s="42"/>
    </row>
    <row r="481" ht="15.75" customHeight="1">
      <c r="A481" s="42"/>
      <c r="D481" s="42"/>
      <c r="G481" s="42"/>
      <c r="H481" s="42"/>
    </row>
    <row r="482" ht="15.75" customHeight="1">
      <c r="A482" s="42"/>
      <c r="D482" s="42"/>
      <c r="G482" s="42"/>
      <c r="H482" s="42"/>
    </row>
    <row r="483" ht="15.75" customHeight="1">
      <c r="A483" s="42"/>
      <c r="D483" s="42"/>
      <c r="G483" s="42"/>
      <c r="H483" s="42"/>
    </row>
    <row r="484" ht="15.75" customHeight="1">
      <c r="A484" s="42"/>
      <c r="D484" s="42"/>
      <c r="G484" s="42"/>
      <c r="H484" s="42"/>
    </row>
    <row r="485" ht="15.75" customHeight="1">
      <c r="A485" s="42"/>
      <c r="D485" s="42"/>
      <c r="G485" s="42"/>
      <c r="H485" s="42"/>
    </row>
    <row r="486" ht="15.75" customHeight="1">
      <c r="A486" s="42"/>
      <c r="D486" s="42"/>
      <c r="G486" s="42"/>
      <c r="H486" s="42"/>
    </row>
    <row r="487" ht="15.75" customHeight="1">
      <c r="A487" s="42"/>
      <c r="D487" s="42"/>
      <c r="G487" s="42"/>
      <c r="H487" s="42"/>
    </row>
    <row r="488" ht="15.75" customHeight="1">
      <c r="A488" s="42"/>
      <c r="D488" s="42"/>
      <c r="G488" s="42"/>
      <c r="H488" s="42"/>
    </row>
    <row r="489" ht="15.75" customHeight="1">
      <c r="A489" s="42"/>
      <c r="D489" s="42"/>
      <c r="G489" s="42"/>
      <c r="H489" s="42"/>
    </row>
    <row r="490" ht="15.75" customHeight="1">
      <c r="A490" s="42"/>
      <c r="D490" s="42"/>
      <c r="G490" s="42"/>
      <c r="H490" s="42"/>
    </row>
    <row r="491" ht="15.75" customHeight="1">
      <c r="A491" s="42"/>
      <c r="D491" s="42"/>
      <c r="G491" s="42"/>
      <c r="H491" s="42"/>
    </row>
    <row r="492" ht="15.75" customHeight="1">
      <c r="A492" s="42"/>
      <c r="D492" s="42"/>
      <c r="G492" s="42"/>
      <c r="H492" s="42"/>
    </row>
    <row r="493" ht="15.75" customHeight="1">
      <c r="A493" s="42"/>
      <c r="D493" s="42"/>
      <c r="G493" s="42"/>
      <c r="H493" s="42"/>
    </row>
    <row r="494" ht="15.75" customHeight="1">
      <c r="A494" s="42"/>
      <c r="D494" s="42"/>
      <c r="G494" s="42"/>
      <c r="H494" s="42"/>
    </row>
    <row r="495" ht="15.75" customHeight="1">
      <c r="A495" s="42"/>
      <c r="D495" s="42"/>
      <c r="G495" s="42"/>
      <c r="H495" s="42"/>
    </row>
    <row r="496" ht="15.75" customHeight="1">
      <c r="A496" s="42"/>
      <c r="D496" s="42"/>
      <c r="G496" s="42"/>
      <c r="H496" s="42"/>
    </row>
    <row r="497" ht="15.75" customHeight="1">
      <c r="A497" s="42"/>
      <c r="D497" s="42"/>
      <c r="G497" s="42"/>
      <c r="H497" s="42"/>
    </row>
    <row r="498" ht="15.75" customHeight="1">
      <c r="A498" s="42"/>
      <c r="D498" s="42"/>
      <c r="G498" s="42"/>
      <c r="H498" s="42"/>
    </row>
    <row r="499" ht="15.75" customHeight="1">
      <c r="A499" s="42"/>
      <c r="D499" s="42"/>
      <c r="G499" s="42"/>
      <c r="H499" s="42"/>
    </row>
    <row r="500" ht="15.75" customHeight="1">
      <c r="A500" s="42"/>
      <c r="D500" s="42"/>
      <c r="G500" s="42"/>
      <c r="H500" s="42"/>
    </row>
    <row r="501" ht="15.75" customHeight="1">
      <c r="A501" s="42"/>
      <c r="D501" s="42"/>
      <c r="G501" s="42"/>
      <c r="H501" s="42"/>
    </row>
    <row r="502" ht="15.75" customHeight="1">
      <c r="A502" s="42"/>
      <c r="D502" s="42"/>
      <c r="G502" s="42"/>
      <c r="H502" s="42"/>
    </row>
    <row r="503" ht="15.75" customHeight="1">
      <c r="A503" s="42"/>
      <c r="D503" s="42"/>
      <c r="G503" s="42"/>
      <c r="H503" s="42"/>
    </row>
    <row r="504" ht="15.75" customHeight="1">
      <c r="A504" s="42"/>
      <c r="D504" s="42"/>
      <c r="G504" s="42"/>
      <c r="H504" s="42"/>
    </row>
    <row r="505" ht="15.75" customHeight="1">
      <c r="A505" s="42"/>
      <c r="D505" s="42"/>
      <c r="G505" s="42"/>
      <c r="H505" s="42"/>
    </row>
    <row r="506" ht="15.75" customHeight="1">
      <c r="A506" s="42"/>
      <c r="D506" s="42"/>
      <c r="G506" s="42"/>
      <c r="H506" s="42"/>
    </row>
    <row r="507" ht="15.75" customHeight="1">
      <c r="A507" s="42"/>
      <c r="D507" s="42"/>
      <c r="G507" s="42"/>
      <c r="H507" s="42"/>
    </row>
    <row r="508" ht="15.75" customHeight="1">
      <c r="A508" s="42"/>
      <c r="D508" s="42"/>
      <c r="G508" s="42"/>
      <c r="H508" s="42"/>
    </row>
    <row r="509" ht="15.75" customHeight="1">
      <c r="A509" s="42"/>
      <c r="D509" s="42"/>
      <c r="G509" s="42"/>
      <c r="H509" s="42"/>
    </row>
    <row r="510" ht="15.75" customHeight="1">
      <c r="A510" s="42"/>
      <c r="D510" s="42"/>
      <c r="G510" s="42"/>
      <c r="H510" s="42"/>
    </row>
    <row r="511" ht="15.75" customHeight="1">
      <c r="A511" s="42"/>
      <c r="D511" s="42"/>
      <c r="G511" s="42"/>
      <c r="H511" s="42"/>
    </row>
    <row r="512" ht="15.75" customHeight="1">
      <c r="A512" s="42"/>
      <c r="D512" s="42"/>
      <c r="G512" s="42"/>
      <c r="H512" s="42"/>
    </row>
    <row r="513" ht="15.75" customHeight="1">
      <c r="A513" s="42"/>
      <c r="D513" s="42"/>
      <c r="G513" s="42"/>
      <c r="H513" s="42"/>
    </row>
    <row r="514" ht="15.75" customHeight="1">
      <c r="A514" s="42"/>
      <c r="D514" s="42"/>
      <c r="G514" s="42"/>
      <c r="H514" s="42"/>
    </row>
    <row r="515" ht="15.75" customHeight="1">
      <c r="A515" s="42"/>
      <c r="D515" s="42"/>
      <c r="G515" s="42"/>
      <c r="H515" s="42"/>
    </row>
    <row r="516" ht="15.75" customHeight="1">
      <c r="A516" s="42"/>
      <c r="D516" s="42"/>
      <c r="G516" s="42"/>
      <c r="H516" s="42"/>
    </row>
    <row r="517" ht="15.75" customHeight="1">
      <c r="A517" s="42"/>
      <c r="D517" s="42"/>
      <c r="G517" s="42"/>
      <c r="H517" s="42"/>
    </row>
    <row r="518" ht="15.75" customHeight="1">
      <c r="A518" s="42"/>
      <c r="D518" s="42"/>
      <c r="G518" s="42"/>
      <c r="H518" s="42"/>
    </row>
    <row r="519" ht="15.75" customHeight="1">
      <c r="A519" s="42"/>
      <c r="D519" s="42"/>
      <c r="G519" s="42"/>
      <c r="H519" s="42"/>
    </row>
    <row r="520" ht="15.75" customHeight="1">
      <c r="A520" s="42"/>
      <c r="D520" s="42"/>
      <c r="G520" s="42"/>
      <c r="H520" s="42"/>
    </row>
    <row r="521" ht="15.75" customHeight="1">
      <c r="A521" s="42"/>
      <c r="D521" s="42"/>
      <c r="G521" s="42"/>
      <c r="H521" s="42"/>
    </row>
    <row r="522" ht="15.75" customHeight="1">
      <c r="A522" s="42"/>
      <c r="D522" s="42"/>
      <c r="G522" s="42"/>
      <c r="H522" s="42"/>
    </row>
    <row r="523" ht="15.75" customHeight="1">
      <c r="A523" s="42"/>
      <c r="D523" s="42"/>
      <c r="G523" s="42"/>
      <c r="H523" s="42"/>
    </row>
    <row r="524" ht="15.75" customHeight="1">
      <c r="A524" s="42"/>
      <c r="D524" s="42"/>
      <c r="G524" s="42"/>
      <c r="H524" s="42"/>
    </row>
    <row r="525" ht="15.75" customHeight="1">
      <c r="A525" s="42"/>
      <c r="D525" s="42"/>
      <c r="G525" s="42"/>
      <c r="H525" s="42"/>
    </row>
    <row r="526" ht="15.75" customHeight="1">
      <c r="A526" s="42"/>
      <c r="D526" s="42"/>
      <c r="G526" s="42"/>
      <c r="H526" s="42"/>
    </row>
    <row r="527" ht="15.75" customHeight="1">
      <c r="A527" s="42"/>
      <c r="D527" s="42"/>
      <c r="G527" s="42"/>
      <c r="H527" s="42"/>
    </row>
    <row r="528" ht="15.75" customHeight="1">
      <c r="A528" s="42"/>
      <c r="D528" s="42"/>
      <c r="G528" s="42"/>
      <c r="H528" s="42"/>
    </row>
    <row r="529" ht="15.75" customHeight="1">
      <c r="A529" s="42"/>
      <c r="D529" s="42"/>
      <c r="G529" s="42"/>
      <c r="H529" s="42"/>
    </row>
    <row r="530" ht="15.75" customHeight="1">
      <c r="A530" s="42"/>
      <c r="D530" s="42"/>
      <c r="G530" s="42"/>
      <c r="H530" s="42"/>
    </row>
    <row r="531" ht="15.75" customHeight="1">
      <c r="A531" s="42"/>
      <c r="D531" s="42"/>
      <c r="G531" s="42"/>
      <c r="H531" s="42"/>
    </row>
    <row r="532" ht="15.75" customHeight="1">
      <c r="A532" s="42"/>
      <c r="D532" s="42"/>
      <c r="G532" s="42"/>
      <c r="H532" s="42"/>
    </row>
    <row r="533" ht="15.75" customHeight="1">
      <c r="A533" s="42"/>
      <c r="D533" s="42"/>
      <c r="G533" s="42"/>
      <c r="H533" s="42"/>
    </row>
    <row r="534" ht="15.75" customHeight="1">
      <c r="A534" s="42"/>
      <c r="D534" s="42"/>
      <c r="G534" s="42"/>
      <c r="H534" s="42"/>
    </row>
    <row r="535" ht="15.75" customHeight="1">
      <c r="A535" s="42"/>
      <c r="D535" s="42"/>
      <c r="G535" s="42"/>
      <c r="H535" s="42"/>
    </row>
    <row r="536" ht="15.75" customHeight="1">
      <c r="A536" s="42"/>
      <c r="D536" s="42"/>
      <c r="G536" s="42"/>
      <c r="H536" s="42"/>
    </row>
    <row r="537" ht="15.75" customHeight="1">
      <c r="A537" s="42"/>
      <c r="D537" s="42"/>
      <c r="G537" s="42"/>
      <c r="H537" s="42"/>
    </row>
    <row r="538" ht="15.75" customHeight="1">
      <c r="A538" s="42"/>
      <c r="D538" s="42"/>
      <c r="G538" s="42"/>
      <c r="H538" s="42"/>
    </row>
    <row r="539" ht="15.75" customHeight="1">
      <c r="A539" s="42"/>
      <c r="D539" s="42"/>
      <c r="G539" s="42"/>
      <c r="H539" s="42"/>
    </row>
    <row r="540" ht="15.75" customHeight="1">
      <c r="A540" s="42"/>
      <c r="D540" s="42"/>
      <c r="G540" s="42"/>
      <c r="H540" s="42"/>
    </row>
    <row r="541" ht="15.75" customHeight="1">
      <c r="A541" s="42"/>
      <c r="D541" s="42"/>
      <c r="G541" s="42"/>
      <c r="H541" s="42"/>
    </row>
    <row r="542" ht="15.75" customHeight="1">
      <c r="A542" s="42"/>
      <c r="D542" s="42"/>
      <c r="G542" s="42"/>
      <c r="H542" s="42"/>
    </row>
    <row r="543" ht="15.75" customHeight="1">
      <c r="A543" s="42"/>
      <c r="D543" s="42"/>
      <c r="G543" s="42"/>
      <c r="H543" s="42"/>
    </row>
    <row r="544" ht="15.75" customHeight="1">
      <c r="A544" s="42"/>
      <c r="D544" s="42"/>
      <c r="G544" s="42"/>
      <c r="H544" s="42"/>
    </row>
    <row r="545" ht="15.75" customHeight="1">
      <c r="A545" s="42"/>
      <c r="D545" s="42"/>
      <c r="G545" s="42"/>
      <c r="H545" s="42"/>
    </row>
    <row r="546" ht="15.75" customHeight="1">
      <c r="A546" s="42"/>
      <c r="D546" s="42"/>
      <c r="G546" s="42"/>
      <c r="H546" s="42"/>
    </row>
    <row r="547" ht="15.75" customHeight="1">
      <c r="A547" s="42"/>
      <c r="D547" s="42"/>
      <c r="G547" s="42"/>
      <c r="H547" s="42"/>
    </row>
    <row r="548" ht="15.75" customHeight="1">
      <c r="A548" s="42"/>
      <c r="D548" s="42"/>
      <c r="G548" s="42"/>
      <c r="H548" s="42"/>
    </row>
    <row r="549" ht="15.75" customHeight="1">
      <c r="A549" s="42"/>
      <c r="D549" s="42"/>
      <c r="G549" s="42"/>
      <c r="H549" s="42"/>
    </row>
    <row r="550" ht="15.75" customHeight="1">
      <c r="A550" s="42"/>
      <c r="D550" s="42"/>
      <c r="G550" s="42"/>
      <c r="H550" s="42"/>
    </row>
    <row r="551" ht="15.75" customHeight="1">
      <c r="A551" s="42"/>
      <c r="D551" s="42"/>
      <c r="G551" s="42"/>
      <c r="H551" s="42"/>
    </row>
    <row r="552" ht="15.75" customHeight="1">
      <c r="A552" s="42"/>
      <c r="D552" s="42"/>
      <c r="G552" s="42"/>
      <c r="H552" s="42"/>
    </row>
    <row r="553" ht="15.75" customHeight="1">
      <c r="A553" s="42"/>
      <c r="D553" s="42"/>
      <c r="G553" s="42"/>
      <c r="H553" s="42"/>
    </row>
    <row r="554" ht="15.75" customHeight="1">
      <c r="A554" s="42"/>
      <c r="D554" s="42"/>
      <c r="G554" s="42"/>
      <c r="H554" s="42"/>
    </row>
    <row r="555" ht="15.75" customHeight="1">
      <c r="A555" s="42"/>
      <c r="D555" s="42"/>
      <c r="G555" s="42"/>
      <c r="H555" s="42"/>
    </row>
    <row r="556" ht="15.75" customHeight="1">
      <c r="A556" s="42"/>
      <c r="D556" s="42"/>
      <c r="G556" s="42"/>
      <c r="H556" s="42"/>
    </row>
    <row r="557" ht="15.75" customHeight="1">
      <c r="A557" s="42"/>
      <c r="D557" s="42"/>
      <c r="G557" s="42"/>
      <c r="H557" s="42"/>
    </row>
    <row r="558" ht="15.75" customHeight="1">
      <c r="A558" s="42"/>
      <c r="D558" s="42"/>
      <c r="G558" s="42"/>
      <c r="H558" s="42"/>
    </row>
    <row r="559" ht="15.75" customHeight="1">
      <c r="A559" s="42"/>
      <c r="D559" s="42"/>
      <c r="G559" s="42"/>
      <c r="H559" s="42"/>
    </row>
    <row r="560" ht="15.75" customHeight="1">
      <c r="A560" s="42"/>
      <c r="D560" s="42"/>
      <c r="G560" s="42"/>
      <c r="H560" s="42"/>
    </row>
    <row r="561" ht="15.75" customHeight="1">
      <c r="A561" s="42"/>
      <c r="D561" s="42"/>
      <c r="G561" s="42"/>
      <c r="H561" s="42"/>
    </row>
    <row r="562" ht="15.75" customHeight="1">
      <c r="A562" s="42"/>
      <c r="D562" s="42"/>
      <c r="G562" s="42"/>
      <c r="H562" s="42"/>
    </row>
    <row r="563" ht="15.75" customHeight="1">
      <c r="A563" s="42"/>
      <c r="D563" s="42"/>
      <c r="G563" s="42"/>
      <c r="H563" s="42"/>
    </row>
    <row r="564" ht="15.75" customHeight="1">
      <c r="A564" s="42"/>
      <c r="D564" s="42"/>
      <c r="G564" s="42"/>
      <c r="H564" s="42"/>
    </row>
    <row r="565" ht="15.75" customHeight="1">
      <c r="A565" s="42"/>
      <c r="D565" s="42"/>
      <c r="G565" s="42"/>
      <c r="H565" s="42"/>
    </row>
    <row r="566" ht="15.75" customHeight="1">
      <c r="A566" s="42"/>
      <c r="D566" s="42"/>
      <c r="G566" s="42"/>
      <c r="H566" s="42"/>
    </row>
    <row r="567" ht="15.75" customHeight="1">
      <c r="A567" s="42"/>
      <c r="D567" s="42"/>
      <c r="G567" s="42"/>
      <c r="H567" s="42"/>
    </row>
    <row r="568" ht="15.75" customHeight="1">
      <c r="A568" s="42"/>
      <c r="D568" s="42"/>
      <c r="G568" s="42"/>
      <c r="H568" s="42"/>
    </row>
    <row r="569" ht="15.75" customHeight="1">
      <c r="A569" s="42"/>
      <c r="D569" s="42"/>
      <c r="G569" s="42"/>
      <c r="H569" s="42"/>
    </row>
    <row r="570" ht="15.75" customHeight="1">
      <c r="A570" s="42"/>
      <c r="D570" s="42"/>
      <c r="G570" s="42"/>
      <c r="H570" s="42"/>
    </row>
    <row r="571" ht="15.75" customHeight="1">
      <c r="A571" s="42"/>
      <c r="D571" s="42"/>
      <c r="G571" s="42"/>
      <c r="H571" s="42"/>
    </row>
    <row r="572" ht="15.75" customHeight="1">
      <c r="A572" s="42"/>
      <c r="D572" s="42"/>
      <c r="G572" s="42"/>
      <c r="H572" s="42"/>
    </row>
    <row r="573" ht="15.75" customHeight="1">
      <c r="A573" s="42"/>
      <c r="D573" s="42"/>
      <c r="G573" s="42"/>
      <c r="H573" s="42"/>
    </row>
    <row r="574" ht="15.75" customHeight="1">
      <c r="A574" s="42"/>
      <c r="D574" s="42"/>
      <c r="G574" s="42"/>
      <c r="H574" s="42"/>
    </row>
    <row r="575" ht="15.75" customHeight="1">
      <c r="A575" s="42"/>
      <c r="D575" s="42"/>
      <c r="G575" s="42"/>
      <c r="H575" s="42"/>
    </row>
    <row r="576" ht="15.75" customHeight="1">
      <c r="A576" s="42"/>
      <c r="D576" s="42"/>
      <c r="G576" s="42"/>
      <c r="H576" s="42"/>
    </row>
    <row r="577" ht="15.75" customHeight="1">
      <c r="A577" s="42"/>
      <c r="D577" s="42"/>
      <c r="G577" s="42"/>
      <c r="H577" s="42"/>
    </row>
    <row r="578" ht="15.75" customHeight="1">
      <c r="A578" s="42"/>
      <c r="D578" s="42"/>
      <c r="G578" s="42"/>
      <c r="H578" s="42"/>
    </row>
    <row r="579" ht="15.75" customHeight="1">
      <c r="A579" s="42"/>
      <c r="D579" s="42"/>
      <c r="G579" s="42"/>
      <c r="H579" s="42"/>
    </row>
    <row r="580" ht="15.75" customHeight="1">
      <c r="A580" s="42"/>
      <c r="D580" s="42"/>
      <c r="G580" s="42"/>
      <c r="H580" s="42"/>
    </row>
    <row r="581" ht="15.75" customHeight="1">
      <c r="A581" s="42"/>
      <c r="D581" s="42"/>
      <c r="G581" s="42"/>
      <c r="H581" s="42"/>
    </row>
    <row r="582" ht="15.75" customHeight="1">
      <c r="A582" s="42"/>
      <c r="D582" s="42"/>
      <c r="G582" s="42"/>
      <c r="H582" s="42"/>
    </row>
    <row r="583" ht="15.75" customHeight="1">
      <c r="A583" s="42"/>
      <c r="D583" s="42"/>
      <c r="G583" s="42"/>
      <c r="H583" s="42"/>
    </row>
    <row r="584" ht="15.75" customHeight="1">
      <c r="A584" s="42"/>
      <c r="D584" s="42"/>
      <c r="G584" s="42"/>
      <c r="H584" s="42"/>
    </row>
    <row r="585" ht="15.75" customHeight="1">
      <c r="A585" s="42"/>
      <c r="D585" s="42"/>
      <c r="G585" s="42"/>
      <c r="H585" s="42"/>
    </row>
    <row r="586" ht="15.75" customHeight="1">
      <c r="A586" s="42"/>
      <c r="D586" s="42"/>
      <c r="G586" s="42"/>
      <c r="H586" s="42"/>
    </row>
    <row r="587" ht="15.75" customHeight="1">
      <c r="A587" s="42"/>
      <c r="D587" s="42"/>
      <c r="G587" s="42"/>
      <c r="H587" s="42"/>
    </row>
    <row r="588" ht="15.75" customHeight="1">
      <c r="A588" s="42"/>
      <c r="D588" s="42"/>
      <c r="G588" s="42"/>
      <c r="H588" s="42"/>
    </row>
    <row r="589" ht="15.75" customHeight="1">
      <c r="A589" s="42"/>
      <c r="D589" s="42"/>
      <c r="G589" s="42"/>
      <c r="H589" s="42"/>
    </row>
    <row r="590" ht="15.75" customHeight="1">
      <c r="A590" s="42"/>
      <c r="D590" s="42"/>
      <c r="G590" s="42"/>
      <c r="H590" s="42"/>
    </row>
    <row r="591" ht="15.75" customHeight="1">
      <c r="A591" s="42"/>
      <c r="D591" s="42"/>
      <c r="G591" s="42"/>
      <c r="H591" s="42"/>
    </row>
    <row r="592" ht="15.75" customHeight="1">
      <c r="A592" s="42"/>
      <c r="D592" s="42"/>
      <c r="G592" s="42"/>
      <c r="H592" s="42"/>
    </row>
    <row r="593" ht="15.75" customHeight="1">
      <c r="A593" s="42"/>
      <c r="D593" s="42"/>
      <c r="G593" s="42"/>
      <c r="H593" s="42"/>
    </row>
    <row r="594" ht="15.75" customHeight="1">
      <c r="A594" s="42"/>
      <c r="D594" s="42"/>
      <c r="G594" s="42"/>
      <c r="H594" s="42"/>
    </row>
    <row r="595" ht="15.75" customHeight="1">
      <c r="A595" s="42"/>
      <c r="D595" s="42"/>
      <c r="G595" s="42"/>
      <c r="H595" s="42"/>
    </row>
    <row r="596" ht="15.75" customHeight="1">
      <c r="A596" s="42"/>
      <c r="D596" s="42"/>
      <c r="G596" s="42"/>
      <c r="H596" s="42"/>
    </row>
    <row r="597" ht="15.75" customHeight="1">
      <c r="A597" s="42"/>
      <c r="D597" s="42"/>
      <c r="G597" s="42"/>
      <c r="H597" s="42"/>
    </row>
    <row r="598" ht="15.75" customHeight="1">
      <c r="A598" s="42"/>
      <c r="D598" s="42"/>
      <c r="G598" s="42"/>
      <c r="H598" s="42"/>
    </row>
    <row r="599" ht="15.75" customHeight="1">
      <c r="A599" s="42"/>
      <c r="D599" s="42"/>
      <c r="G599" s="42"/>
      <c r="H599" s="42"/>
    </row>
    <row r="600" ht="15.75" customHeight="1">
      <c r="A600" s="42"/>
      <c r="D600" s="42"/>
      <c r="G600" s="42"/>
      <c r="H600" s="42"/>
    </row>
    <row r="601" ht="15.75" customHeight="1">
      <c r="A601" s="42"/>
      <c r="D601" s="42"/>
      <c r="G601" s="42"/>
      <c r="H601" s="42"/>
    </row>
    <row r="602" ht="15.75" customHeight="1">
      <c r="A602" s="42"/>
      <c r="D602" s="42"/>
      <c r="G602" s="42"/>
      <c r="H602" s="42"/>
    </row>
    <row r="603" ht="15.75" customHeight="1">
      <c r="A603" s="42"/>
      <c r="D603" s="42"/>
      <c r="G603" s="42"/>
      <c r="H603" s="42"/>
    </row>
    <row r="604" ht="15.75" customHeight="1">
      <c r="A604" s="42"/>
      <c r="D604" s="42"/>
      <c r="G604" s="42"/>
      <c r="H604" s="42"/>
    </row>
    <row r="605" ht="15.75" customHeight="1">
      <c r="A605" s="42"/>
      <c r="D605" s="42"/>
      <c r="G605" s="42"/>
      <c r="H605" s="42"/>
    </row>
    <row r="606" ht="15.75" customHeight="1">
      <c r="A606" s="42"/>
      <c r="D606" s="42"/>
      <c r="G606" s="42"/>
      <c r="H606" s="42"/>
    </row>
    <row r="607" ht="15.75" customHeight="1">
      <c r="A607" s="42"/>
      <c r="D607" s="42"/>
      <c r="G607" s="42"/>
      <c r="H607" s="42"/>
    </row>
    <row r="608" ht="15.75" customHeight="1">
      <c r="A608" s="42"/>
      <c r="D608" s="42"/>
      <c r="G608" s="42"/>
      <c r="H608" s="42"/>
    </row>
    <row r="609" ht="15.75" customHeight="1">
      <c r="A609" s="42"/>
      <c r="D609" s="42"/>
      <c r="G609" s="42"/>
      <c r="H609" s="42"/>
    </row>
    <row r="610" ht="15.75" customHeight="1">
      <c r="A610" s="42"/>
      <c r="D610" s="42"/>
      <c r="G610" s="42"/>
      <c r="H610" s="42"/>
    </row>
    <row r="611" ht="15.75" customHeight="1">
      <c r="A611" s="42"/>
      <c r="D611" s="42"/>
      <c r="G611" s="42"/>
      <c r="H611" s="42"/>
    </row>
    <row r="612" ht="15.75" customHeight="1">
      <c r="A612" s="42"/>
      <c r="D612" s="42"/>
      <c r="G612" s="42"/>
      <c r="H612" s="42"/>
    </row>
    <row r="613" ht="15.75" customHeight="1">
      <c r="A613" s="42"/>
      <c r="D613" s="42"/>
      <c r="G613" s="42"/>
      <c r="H613" s="42"/>
    </row>
    <row r="614" ht="15.75" customHeight="1">
      <c r="A614" s="42"/>
      <c r="D614" s="42"/>
      <c r="G614" s="42"/>
      <c r="H614" s="42"/>
    </row>
    <row r="615" ht="15.75" customHeight="1">
      <c r="A615" s="42"/>
      <c r="D615" s="42"/>
      <c r="G615" s="42"/>
      <c r="H615" s="42"/>
    </row>
    <row r="616" ht="15.75" customHeight="1">
      <c r="A616" s="42"/>
      <c r="D616" s="42"/>
      <c r="G616" s="42"/>
      <c r="H616" s="42"/>
    </row>
    <row r="617" ht="15.75" customHeight="1">
      <c r="A617" s="42"/>
      <c r="D617" s="42"/>
      <c r="G617" s="42"/>
      <c r="H617" s="42"/>
    </row>
    <row r="618" ht="15.75" customHeight="1">
      <c r="A618" s="42"/>
      <c r="D618" s="42"/>
      <c r="G618" s="42"/>
      <c r="H618" s="42"/>
    </row>
    <row r="619" ht="15.75" customHeight="1">
      <c r="A619" s="42"/>
      <c r="D619" s="42"/>
      <c r="G619" s="42"/>
      <c r="H619" s="42"/>
    </row>
    <row r="620" ht="15.75" customHeight="1">
      <c r="A620" s="42"/>
      <c r="D620" s="42"/>
      <c r="G620" s="42"/>
      <c r="H620" s="42"/>
    </row>
    <row r="621" ht="15.75" customHeight="1">
      <c r="A621" s="42"/>
      <c r="D621" s="42"/>
      <c r="G621" s="42"/>
      <c r="H621" s="42"/>
    </row>
    <row r="622" ht="15.75" customHeight="1">
      <c r="A622" s="42"/>
      <c r="D622" s="42"/>
      <c r="G622" s="42"/>
      <c r="H622" s="42"/>
    </row>
    <row r="623" ht="15.75" customHeight="1">
      <c r="A623" s="42"/>
      <c r="D623" s="42"/>
      <c r="G623" s="42"/>
      <c r="H623" s="42"/>
    </row>
    <row r="624" ht="15.75" customHeight="1">
      <c r="A624" s="42"/>
      <c r="D624" s="42"/>
      <c r="G624" s="42"/>
      <c r="H624" s="42"/>
    </row>
    <row r="625" ht="15.75" customHeight="1">
      <c r="A625" s="42"/>
      <c r="D625" s="42"/>
      <c r="G625" s="42"/>
      <c r="H625" s="42"/>
    </row>
    <row r="626" ht="15.75" customHeight="1">
      <c r="A626" s="42"/>
      <c r="D626" s="42"/>
      <c r="G626" s="42"/>
      <c r="H626" s="42"/>
    </row>
    <row r="627" ht="15.75" customHeight="1">
      <c r="A627" s="42"/>
      <c r="D627" s="42"/>
      <c r="G627" s="42"/>
      <c r="H627" s="42"/>
    </row>
    <row r="628" ht="15.75" customHeight="1">
      <c r="A628" s="42"/>
      <c r="D628" s="42"/>
      <c r="G628" s="42"/>
      <c r="H628" s="42"/>
    </row>
    <row r="629" ht="15.75" customHeight="1">
      <c r="A629" s="42"/>
      <c r="D629" s="42"/>
      <c r="G629" s="42"/>
      <c r="H629" s="42"/>
    </row>
    <row r="630" ht="15.75" customHeight="1">
      <c r="A630" s="42"/>
      <c r="D630" s="42"/>
      <c r="G630" s="42"/>
      <c r="H630" s="42"/>
    </row>
    <row r="631" ht="15.75" customHeight="1">
      <c r="A631" s="42"/>
      <c r="D631" s="42"/>
      <c r="G631" s="42"/>
      <c r="H631" s="42"/>
    </row>
    <row r="632" ht="15.75" customHeight="1">
      <c r="A632" s="42"/>
      <c r="D632" s="42"/>
      <c r="G632" s="42"/>
      <c r="H632" s="42"/>
    </row>
    <row r="633" ht="15.75" customHeight="1">
      <c r="A633" s="42"/>
      <c r="D633" s="42"/>
      <c r="G633" s="42"/>
      <c r="H633" s="42"/>
    </row>
    <row r="634" ht="15.75" customHeight="1">
      <c r="A634" s="42"/>
      <c r="D634" s="42"/>
      <c r="G634" s="42"/>
      <c r="H634" s="42"/>
    </row>
    <row r="635" ht="15.75" customHeight="1">
      <c r="A635" s="42"/>
      <c r="D635" s="42"/>
      <c r="G635" s="42"/>
      <c r="H635" s="42"/>
    </row>
    <row r="636" ht="15.75" customHeight="1">
      <c r="A636" s="42"/>
      <c r="D636" s="42"/>
      <c r="G636" s="42"/>
      <c r="H636" s="42"/>
    </row>
    <row r="637" ht="15.75" customHeight="1">
      <c r="A637" s="42"/>
      <c r="D637" s="42"/>
      <c r="G637" s="42"/>
      <c r="H637" s="42"/>
    </row>
    <row r="638" ht="15.75" customHeight="1">
      <c r="A638" s="42"/>
      <c r="D638" s="42"/>
      <c r="G638" s="42"/>
      <c r="H638" s="42"/>
    </row>
    <row r="639" ht="15.75" customHeight="1">
      <c r="A639" s="42"/>
      <c r="D639" s="42"/>
      <c r="G639" s="42"/>
      <c r="H639" s="42"/>
    </row>
    <row r="640" ht="15.75" customHeight="1">
      <c r="A640" s="42"/>
      <c r="D640" s="42"/>
      <c r="G640" s="42"/>
      <c r="H640" s="42"/>
    </row>
    <row r="641" ht="15.75" customHeight="1">
      <c r="A641" s="42"/>
      <c r="D641" s="42"/>
      <c r="G641" s="42"/>
      <c r="H641" s="42"/>
    </row>
    <row r="642" ht="15.75" customHeight="1">
      <c r="A642" s="42"/>
      <c r="D642" s="42"/>
      <c r="G642" s="42"/>
      <c r="H642" s="42"/>
    </row>
    <row r="643" ht="15.75" customHeight="1">
      <c r="A643" s="42"/>
      <c r="D643" s="42"/>
      <c r="G643" s="42"/>
      <c r="H643" s="42"/>
    </row>
    <row r="644" ht="15.75" customHeight="1">
      <c r="A644" s="42"/>
      <c r="D644" s="42"/>
      <c r="G644" s="42"/>
      <c r="H644" s="42"/>
    </row>
    <row r="645" ht="15.75" customHeight="1">
      <c r="A645" s="42"/>
      <c r="D645" s="42"/>
      <c r="G645" s="42"/>
      <c r="H645" s="42"/>
    </row>
    <row r="646" ht="15.75" customHeight="1">
      <c r="A646" s="42"/>
      <c r="D646" s="42"/>
      <c r="G646" s="42"/>
      <c r="H646" s="42"/>
    </row>
    <row r="647" ht="15.75" customHeight="1">
      <c r="A647" s="42"/>
      <c r="D647" s="42"/>
      <c r="G647" s="42"/>
      <c r="H647" s="42"/>
    </row>
    <row r="648" ht="15.75" customHeight="1">
      <c r="A648" s="42"/>
      <c r="D648" s="42"/>
      <c r="G648" s="42"/>
      <c r="H648" s="42"/>
    </row>
    <row r="649" ht="15.75" customHeight="1">
      <c r="A649" s="42"/>
      <c r="D649" s="42"/>
      <c r="G649" s="42"/>
      <c r="H649" s="42"/>
    </row>
    <row r="650" ht="15.75" customHeight="1">
      <c r="A650" s="42"/>
      <c r="D650" s="42"/>
      <c r="G650" s="42"/>
      <c r="H650" s="42"/>
    </row>
    <row r="651" ht="15.75" customHeight="1">
      <c r="A651" s="42"/>
      <c r="D651" s="42"/>
      <c r="G651" s="42"/>
      <c r="H651" s="42"/>
    </row>
    <row r="652" ht="15.75" customHeight="1">
      <c r="A652" s="42"/>
      <c r="D652" s="42"/>
      <c r="G652" s="42"/>
      <c r="H652" s="42"/>
    </row>
    <row r="653" ht="15.75" customHeight="1">
      <c r="A653" s="42"/>
      <c r="D653" s="42"/>
      <c r="G653" s="42"/>
      <c r="H653" s="42"/>
    </row>
    <row r="654" ht="15.75" customHeight="1">
      <c r="A654" s="42"/>
      <c r="D654" s="42"/>
      <c r="G654" s="42"/>
      <c r="H654" s="42"/>
    </row>
    <row r="655" ht="15.75" customHeight="1">
      <c r="A655" s="42"/>
      <c r="D655" s="42"/>
      <c r="G655" s="42"/>
      <c r="H655" s="42"/>
    </row>
    <row r="656" ht="15.75" customHeight="1">
      <c r="A656" s="42"/>
      <c r="D656" s="42"/>
      <c r="G656" s="42"/>
      <c r="H656" s="42"/>
    </row>
    <row r="657" ht="15.75" customHeight="1">
      <c r="A657" s="42"/>
      <c r="D657" s="42"/>
      <c r="G657" s="42"/>
      <c r="H657" s="42"/>
    </row>
    <row r="658" ht="15.75" customHeight="1">
      <c r="A658" s="42"/>
      <c r="D658" s="42"/>
      <c r="G658" s="42"/>
      <c r="H658" s="42"/>
    </row>
    <row r="659" ht="15.75" customHeight="1">
      <c r="A659" s="42"/>
      <c r="D659" s="42"/>
      <c r="G659" s="42"/>
      <c r="H659" s="42"/>
    </row>
    <row r="660" ht="15.75" customHeight="1">
      <c r="A660" s="42"/>
      <c r="D660" s="42"/>
      <c r="G660" s="42"/>
      <c r="H660" s="42"/>
    </row>
    <row r="661" ht="15.75" customHeight="1">
      <c r="A661" s="42"/>
      <c r="D661" s="42"/>
      <c r="G661" s="42"/>
      <c r="H661" s="42"/>
    </row>
    <row r="662" ht="15.75" customHeight="1">
      <c r="A662" s="42"/>
      <c r="D662" s="42"/>
      <c r="G662" s="42"/>
      <c r="H662" s="42"/>
    </row>
    <row r="663" ht="15.75" customHeight="1">
      <c r="A663" s="42"/>
      <c r="D663" s="42"/>
      <c r="G663" s="42"/>
      <c r="H663" s="42"/>
    </row>
    <row r="664" ht="15.75" customHeight="1">
      <c r="A664" s="42"/>
      <c r="D664" s="42"/>
      <c r="G664" s="42"/>
      <c r="H664" s="42"/>
    </row>
    <row r="665" ht="15.75" customHeight="1">
      <c r="A665" s="42"/>
      <c r="D665" s="42"/>
      <c r="G665" s="42"/>
      <c r="H665" s="42"/>
    </row>
    <row r="666" ht="15.75" customHeight="1">
      <c r="A666" s="42"/>
      <c r="D666" s="42"/>
      <c r="G666" s="42"/>
      <c r="H666" s="42"/>
    </row>
    <row r="667" ht="15.75" customHeight="1">
      <c r="A667" s="42"/>
      <c r="D667" s="42"/>
      <c r="G667" s="42"/>
      <c r="H667" s="42"/>
    </row>
    <row r="668" ht="15.75" customHeight="1">
      <c r="A668" s="42"/>
      <c r="D668" s="42"/>
      <c r="G668" s="42"/>
      <c r="H668" s="42"/>
    </row>
    <row r="669" ht="15.75" customHeight="1">
      <c r="A669" s="42"/>
      <c r="D669" s="42"/>
      <c r="G669" s="42"/>
      <c r="H669" s="42"/>
    </row>
    <row r="670" ht="15.75" customHeight="1">
      <c r="A670" s="42"/>
      <c r="D670" s="42"/>
      <c r="G670" s="42"/>
      <c r="H670" s="42"/>
    </row>
    <row r="671" ht="15.75" customHeight="1">
      <c r="A671" s="42"/>
      <c r="D671" s="42"/>
      <c r="G671" s="42"/>
      <c r="H671" s="42"/>
    </row>
    <row r="672" ht="15.75" customHeight="1">
      <c r="A672" s="42"/>
      <c r="D672" s="42"/>
      <c r="G672" s="42"/>
      <c r="H672" s="42"/>
    </row>
    <row r="673" ht="15.75" customHeight="1">
      <c r="A673" s="42"/>
      <c r="D673" s="42"/>
      <c r="G673" s="42"/>
      <c r="H673" s="42"/>
    </row>
    <row r="674" ht="15.75" customHeight="1">
      <c r="A674" s="42"/>
      <c r="D674" s="42"/>
      <c r="G674" s="42"/>
      <c r="H674" s="42"/>
    </row>
    <row r="675" ht="15.75" customHeight="1">
      <c r="A675" s="42"/>
      <c r="D675" s="42"/>
      <c r="G675" s="42"/>
      <c r="H675" s="42"/>
    </row>
    <row r="676" ht="15.75" customHeight="1">
      <c r="A676" s="42"/>
      <c r="D676" s="42"/>
      <c r="G676" s="42"/>
      <c r="H676" s="42"/>
    </row>
    <row r="677" ht="15.75" customHeight="1">
      <c r="A677" s="42"/>
      <c r="D677" s="42"/>
      <c r="G677" s="42"/>
      <c r="H677" s="42"/>
    </row>
    <row r="678" ht="15.75" customHeight="1">
      <c r="A678" s="42"/>
      <c r="D678" s="42"/>
      <c r="G678" s="42"/>
      <c r="H678" s="42"/>
    </row>
    <row r="679" ht="15.75" customHeight="1">
      <c r="A679" s="42"/>
      <c r="D679" s="42"/>
      <c r="G679" s="42"/>
      <c r="H679" s="42"/>
    </row>
    <row r="680" ht="15.75" customHeight="1">
      <c r="A680" s="42"/>
      <c r="D680" s="42"/>
      <c r="G680" s="42"/>
      <c r="H680" s="42"/>
    </row>
    <row r="681" ht="15.75" customHeight="1">
      <c r="A681" s="42"/>
      <c r="D681" s="42"/>
      <c r="G681" s="42"/>
      <c r="H681" s="42"/>
    </row>
    <row r="682" ht="15.75" customHeight="1">
      <c r="A682" s="42"/>
      <c r="D682" s="42"/>
      <c r="G682" s="42"/>
      <c r="H682" s="42"/>
    </row>
    <row r="683" ht="15.75" customHeight="1">
      <c r="A683" s="42"/>
      <c r="D683" s="42"/>
      <c r="G683" s="42"/>
      <c r="H683" s="42"/>
    </row>
    <row r="684" ht="15.75" customHeight="1">
      <c r="A684" s="42"/>
      <c r="D684" s="42"/>
      <c r="G684" s="42"/>
      <c r="H684" s="42"/>
    </row>
    <row r="685" ht="15.75" customHeight="1">
      <c r="A685" s="42"/>
      <c r="D685" s="42"/>
      <c r="G685" s="42"/>
      <c r="H685" s="42"/>
    </row>
    <row r="686" ht="15.75" customHeight="1">
      <c r="A686" s="42"/>
      <c r="D686" s="42"/>
      <c r="G686" s="42"/>
      <c r="H686" s="42"/>
    </row>
    <row r="687" ht="15.75" customHeight="1">
      <c r="A687" s="42"/>
      <c r="D687" s="42"/>
      <c r="G687" s="42"/>
      <c r="H687" s="42"/>
    </row>
    <row r="688" ht="15.75" customHeight="1">
      <c r="A688" s="42"/>
      <c r="D688" s="42"/>
      <c r="G688" s="42"/>
      <c r="H688" s="42"/>
    </row>
    <row r="689" ht="15.75" customHeight="1">
      <c r="A689" s="42"/>
      <c r="D689" s="42"/>
      <c r="G689" s="42"/>
      <c r="H689" s="42"/>
    </row>
    <row r="690" ht="15.75" customHeight="1">
      <c r="A690" s="42"/>
      <c r="D690" s="42"/>
      <c r="G690" s="42"/>
      <c r="H690" s="42"/>
    </row>
    <row r="691" ht="15.75" customHeight="1">
      <c r="A691" s="42"/>
      <c r="D691" s="42"/>
      <c r="G691" s="42"/>
      <c r="H691" s="42"/>
    </row>
    <row r="692" ht="15.75" customHeight="1">
      <c r="A692" s="42"/>
      <c r="D692" s="42"/>
      <c r="G692" s="42"/>
      <c r="H692" s="42"/>
    </row>
    <row r="693" ht="15.75" customHeight="1">
      <c r="A693" s="42"/>
      <c r="D693" s="42"/>
      <c r="G693" s="42"/>
      <c r="H693" s="42"/>
    </row>
    <row r="694" ht="15.75" customHeight="1">
      <c r="A694" s="42"/>
      <c r="D694" s="42"/>
      <c r="G694" s="42"/>
      <c r="H694" s="42"/>
    </row>
    <row r="695" ht="15.75" customHeight="1">
      <c r="A695" s="42"/>
      <c r="D695" s="42"/>
      <c r="G695" s="42"/>
      <c r="H695" s="42"/>
    </row>
    <row r="696" ht="15.75" customHeight="1">
      <c r="A696" s="42"/>
      <c r="D696" s="42"/>
      <c r="G696" s="42"/>
      <c r="H696" s="42"/>
    </row>
    <row r="697" ht="15.75" customHeight="1">
      <c r="A697" s="42"/>
      <c r="D697" s="42"/>
      <c r="G697" s="42"/>
      <c r="H697" s="42"/>
    </row>
    <row r="698" ht="15.75" customHeight="1">
      <c r="A698" s="42"/>
      <c r="D698" s="42"/>
      <c r="G698" s="42"/>
      <c r="H698" s="42"/>
    </row>
    <row r="699" ht="15.75" customHeight="1">
      <c r="A699" s="42"/>
      <c r="D699" s="42"/>
      <c r="G699" s="42"/>
      <c r="H699" s="42"/>
    </row>
    <row r="700" ht="15.75" customHeight="1">
      <c r="A700" s="42"/>
      <c r="D700" s="42"/>
      <c r="G700" s="42"/>
      <c r="H700" s="42"/>
    </row>
    <row r="701" ht="15.75" customHeight="1">
      <c r="A701" s="42"/>
      <c r="D701" s="42"/>
      <c r="G701" s="42"/>
      <c r="H701" s="42"/>
    </row>
    <row r="702" ht="15.75" customHeight="1">
      <c r="A702" s="42"/>
      <c r="D702" s="42"/>
      <c r="G702" s="42"/>
      <c r="H702" s="42"/>
    </row>
    <row r="703" ht="15.75" customHeight="1">
      <c r="A703" s="42"/>
      <c r="D703" s="42"/>
      <c r="G703" s="42"/>
      <c r="H703" s="42"/>
    </row>
    <row r="704" ht="15.75" customHeight="1">
      <c r="A704" s="42"/>
      <c r="D704" s="42"/>
      <c r="G704" s="42"/>
      <c r="H704" s="42"/>
    </row>
    <row r="705" ht="15.75" customHeight="1">
      <c r="A705" s="42"/>
      <c r="D705" s="42"/>
      <c r="G705" s="42"/>
      <c r="H705" s="42"/>
    </row>
    <row r="706" ht="15.75" customHeight="1">
      <c r="A706" s="42"/>
      <c r="D706" s="42"/>
      <c r="G706" s="42"/>
      <c r="H706" s="42"/>
    </row>
    <row r="707" ht="15.75" customHeight="1">
      <c r="A707" s="42"/>
      <c r="D707" s="42"/>
      <c r="G707" s="42"/>
      <c r="H707" s="42"/>
    </row>
    <row r="708" ht="15.75" customHeight="1">
      <c r="A708" s="42"/>
      <c r="D708" s="42"/>
      <c r="G708" s="42"/>
      <c r="H708" s="42"/>
    </row>
    <row r="709" ht="15.75" customHeight="1">
      <c r="A709" s="42"/>
      <c r="D709" s="42"/>
      <c r="G709" s="42"/>
      <c r="H709" s="42"/>
    </row>
    <row r="710" ht="15.75" customHeight="1">
      <c r="A710" s="42"/>
      <c r="D710" s="42"/>
      <c r="G710" s="42"/>
      <c r="H710" s="42"/>
    </row>
    <row r="711" ht="15.75" customHeight="1">
      <c r="A711" s="42"/>
      <c r="D711" s="42"/>
      <c r="G711" s="42"/>
      <c r="H711" s="42"/>
    </row>
    <row r="712" ht="15.75" customHeight="1">
      <c r="A712" s="42"/>
      <c r="D712" s="42"/>
      <c r="G712" s="42"/>
      <c r="H712" s="42"/>
    </row>
    <row r="713" ht="15.75" customHeight="1">
      <c r="A713" s="42"/>
      <c r="D713" s="42"/>
      <c r="G713" s="42"/>
      <c r="H713" s="42"/>
    </row>
    <row r="714" ht="15.75" customHeight="1">
      <c r="A714" s="42"/>
      <c r="D714" s="42"/>
      <c r="G714" s="42"/>
      <c r="H714" s="42"/>
    </row>
    <row r="715" ht="15.75" customHeight="1">
      <c r="A715" s="42"/>
      <c r="D715" s="42"/>
      <c r="G715" s="42"/>
      <c r="H715" s="42"/>
    </row>
    <row r="716" ht="15.75" customHeight="1">
      <c r="A716" s="42"/>
      <c r="D716" s="42"/>
      <c r="G716" s="42"/>
      <c r="H716" s="42"/>
    </row>
    <row r="717" ht="15.75" customHeight="1">
      <c r="A717" s="42"/>
      <c r="D717" s="42"/>
      <c r="G717" s="42"/>
      <c r="H717" s="42"/>
    </row>
    <row r="718" ht="15.75" customHeight="1">
      <c r="A718" s="42"/>
      <c r="D718" s="42"/>
      <c r="G718" s="42"/>
      <c r="H718" s="42"/>
    </row>
    <row r="719" ht="15.75" customHeight="1">
      <c r="A719" s="42"/>
      <c r="D719" s="42"/>
      <c r="G719" s="42"/>
      <c r="H719" s="42"/>
    </row>
    <row r="720" ht="15.75" customHeight="1">
      <c r="A720" s="42"/>
      <c r="D720" s="42"/>
      <c r="G720" s="42"/>
      <c r="H720" s="42"/>
    </row>
    <row r="721" ht="15.75" customHeight="1">
      <c r="A721" s="42"/>
      <c r="D721" s="42"/>
      <c r="G721" s="42"/>
      <c r="H721" s="42"/>
    </row>
    <row r="722" ht="15.75" customHeight="1">
      <c r="A722" s="42"/>
      <c r="D722" s="42"/>
      <c r="G722" s="42"/>
      <c r="H722" s="42"/>
    </row>
    <row r="723" ht="15.75" customHeight="1">
      <c r="A723" s="42"/>
      <c r="D723" s="42"/>
      <c r="G723" s="42"/>
      <c r="H723" s="42"/>
    </row>
    <row r="724" ht="15.75" customHeight="1">
      <c r="A724" s="42"/>
      <c r="D724" s="42"/>
      <c r="G724" s="42"/>
      <c r="H724" s="42"/>
    </row>
    <row r="725" ht="15.75" customHeight="1">
      <c r="A725" s="42"/>
      <c r="D725" s="42"/>
      <c r="G725" s="42"/>
      <c r="H725" s="42"/>
    </row>
    <row r="726" ht="15.75" customHeight="1">
      <c r="A726" s="42"/>
      <c r="D726" s="42"/>
      <c r="G726" s="42"/>
      <c r="H726" s="42"/>
    </row>
    <row r="727" ht="15.75" customHeight="1">
      <c r="A727" s="42"/>
      <c r="D727" s="42"/>
      <c r="G727" s="42"/>
      <c r="H727" s="42"/>
    </row>
    <row r="728" ht="15.75" customHeight="1">
      <c r="A728" s="42"/>
      <c r="D728" s="42"/>
      <c r="G728" s="42"/>
      <c r="H728" s="42"/>
    </row>
    <row r="729" ht="15.75" customHeight="1">
      <c r="A729" s="42"/>
      <c r="D729" s="42"/>
      <c r="G729" s="42"/>
      <c r="H729" s="42"/>
    </row>
    <row r="730" ht="15.75" customHeight="1">
      <c r="A730" s="42"/>
      <c r="D730" s="42"/>
      <c r="G730" s="42"/>
      <c r="H730" s="42"/>
    </row>
    <row r="731" ht="15.75" customHeight="1">
      <c r="A731" s="42"/>
      <c r="D731" s="42"/>
      <c r="G731" s="42"/>
      <c r="H731" s="42"/>
    </row>
    <row r="732" ht="15.75" customHeight="1">
      <c r="A732" s="42"/>
      <c r="D732" s="42"/>
      <c r="G732" s="42"/>
      <c r="H732" s="42"/>
    </row>
    <row r="733" ht="15.75" customHeight="1">
      <c r="A733" s="42"/>
      <c r="D733" s="42"/>
      <c r="G733" s="42"/>
      <c r="H733" s="42"/>
    </row>
    <row r="734" ht="15.75" customHeight="1">
      <c r="A734" s="42"/>
      <c r="D734" s="42"/>
      <c r="G734" s="42"/>
      <c r="H734" s="42"/>
    </row>
    <row r="735" ht="15.75" customHeight="1">
      <c r="A735" s="42"/>
      <c r="D735" s="42"/>
      <c r="G735" s="42"/>
      <c r="H735" s="42"/>
    </row>
    <row r="736" ht="15.75" customHeight="1">
      <c r="A736" s="42"/>
      <c r="D736" s="42"/>
      <c r="G736" s="42"/>
      <c r="H736" s="42"/>
    </row>
    <row r="737" ht="15.75" customHeight="1">
      <c r="A737" s="42"/>
      <c r="D737" s="42"/>
      <c r="G737" s="42"/>
      <c r="H737" s="42"/>
    </row>
    <row r="738" ht="15.75" customHeight="1">
      <c r="A738" s="42"/>
      <c r="D738" s="42"/>
      <c r="G738" s="42"/>
      <c r="H738" s="42"/>
    </row>
    <row r="739" ht="15.75" customHeight="1">
      <c r="A739" s="42"/>
      <c r="D739" s="42"/>
      <c r="G739" s="42"/>
      <c r="H739" s="42"/>
    </row>
    <row r="740" ht="15.75" customHeight="1">
      <c r="A740" s="42"/>
      <c r="D740" s="42"/>
      <c r="G740" s="42"/>
      <c r="H740" s="42"/>
    </row>
    <row r="741" ht="15.75" customHeight="1">
      <c r="A741" s="42"/>
      <c r="D741" s="42"/>
      <c r="G741" s="42"/>
      <c r="H741" s="42"/>
    </row>
    <row r="742" ht="15.75" customHeight="1">
      <c r="A742" s="42"/>
      <c r="D742" s="42"/>
      <c r="G742" s="42"/>
      <c r="H742" s="42"/>
    </row>
    <row r="743" ht="15.75" customHeight="1">
      <c r="A743" s="42"/>
      <c r="D743" s="42"/>
      <c r="G743" s="42"/>
      <c r="H743" s="42"/>
    </row>
    <row r="744" ht="15.75" customHeight="1">
      <c r="A744" s="42"/>
      <c r="D744" s="42"/>
      <c r="G744" s="42"/>
      <c r="H744" s="42"/>
    </row>
    <row r="745" ht="15.75" customHeight="1">
      <c r="A745" s="42"/>
      <c r="D745" s="42"/>
      <c r="G745" s="42"/>
      <c r="H745" s="42"/>
    </row>
    <row r="746" ht="15.75" customHeight="1">
      <c r="A746" s="42"/>
      <c r="D746" s="42"/>
      <c r="G746" s="42"/>
      <c r="H746" s="42"/>
    </row>
    <row r="747" ht="15.75" customHeight="1">
      <c r="A747" s="42"/>
      <c r="D747" s="42"/>
      <c r="G747" s="42"/>
      <c r="H747" s="42"/>
    </row>
    <row r="748" ht="15.75" customHeight="1">
      <c r="A748" s="42"/>
      <c r="D748" s="42"/>
      <c r="G748" s="42"/>
      <c r="H748" s="42"/>
    </row>
    <row r="749" ht="15.75" customHeight="1">
      <c r="A749" s="42"/>
      <c r="D749" s="42"/>
      <c r="G749" s="42"/>
      <c r="H749" s="42"/>
    </row>
    <row r="750" ht="15.75" customHeight="1">
      <c r="A750" s="42"/>
      <c r="D750" s="42"/>
      <c r="G750" s="42"/>
      <c r="H750" s="42"/>
    </row>
    <row r="751" ht="15.75" customHeight="1">
      <c r="A751" s="42"/>
      <c r="D751" s="42"/>
      <c r="G751" s="42"/>
      <c r="H751" s="42"/>
    </row>
    <row r="752" ht="15.75" customHeight="1">
      <c r="A752" s="42"/>
      <c r="D752" s="42"/>
      <c r="G752" s="42"/>
      <c r="H752" s="42"/>
    </row>
    <row r="753" ht="15.75" customHeight="1">
      <c r="A753" s="42"/>
      <c r="D753" s="42"/>
      <c r="G753" s="42"/>
      <c r="H753" s="42"/>
    </row>
    <row r="754" ht="15.75" customHeight="1">
      <c r="A754" s="42"/>
      <c r="D754" s="42"/>
      <c r="G754" s="42"/>
      <c r="H754" s="42"/>
    </row>
    <row r="755" ht="15.75" customHeight="1">
      <c r="A755" s="42"/>
      <c r="D755" s="42"/>
      <c r="G755" s="42"/>
      <c r="H755" s="42"/>
    </row>
    <row r="756" ht="15.75" customHeight="1">
      <c r="A756" s="42"/>
      <c r="D756" s="42"/>
      <c r="G756" s="42"/>
      <c r="H756" s="42"/>
    </row>
    <row r="757" ht="15.75" customHeight="1">
      <c r="A757" s="42"/>
      <c r="D757" s="42"/>
      <c r="G757" s="42"/>
      <c r="H757" s="42"/>
    </row>
    <row r="758" ht="15.75" customHeight="1">
      <c r="A758" s="42"/>
      <c r="D758" s="42"/>
      <c r="G758" s="42"/>
      <c r="H758" s="42"/>
    </row>
    <row r="759" ht="15.75" customHeight="1">
      <c r="A759" s="42"/>
      <c r="D759" s="42"/>
      <c r="G759" s="42"/>
      <c r="H759" s="42"/>
    </row>
    <row r="760" ht="15.75" customHeight="1">
      <c r="A760" s="42"/>
      <c r="D760" s="42"/>
      <c r="G760" s="42"/>
      <c r="H760" s="42"/>
    </row>
    <row r="761" ht="15.75" customHeight="1">
      <c r="A761" s="42"/>
      <c r="D761" s="42"/>
      <c r="G761" s="42"/>
      <c r="H761" s="42"/>
    </row>
    <row r="762" ht="15.75" customHeight="1">
      <c r="A762" s="42"/>
      <c r="D762" s="42"/>
      <c r="G762" s="42"/>
      <c r="H762" s="42"/>
    </row>
    <row r="763" ht="15.75" customHeight="1">
      <c r="A763" s="42"/>
      <c r="D763" s="42"/>
      <c r="G763" s="42"/>
      <c r="H763" s="42"/>
    </row>
    <row r="764" ht="15.75" customHeight="1">
      <c r="A764" s="42"/>
      <c r="D764" s="42"/>
      <c r="G764" s="42"/>
      <c r="H764" s="42"/>
    </row>
    <row r="765" ht="15.75" customHeight="1">
      <c r="A765" s="42"/>
      <c r="D765" s="42"/>
      <c r="G765" s="42"/>
      <c r="H765" s="42"/>
    </row>
    <row r="766" ht="15.75" customHeight="1">
      <c r="A766" s="42"/>
      <c r="D766" s="42"/>
      <c r="G766" s="42"/>
      <c r="H766" s="42"/>
    </row>
    <row r="767" ht="15.75" customHeight="1">
      <c r="A767" s="42"/>
      <c r="D767" s="42"/>
      <c r="G767" s="42"/>
      <c r="H767" s="42"/>
    </row>
    <row r="768" ht="15.75" customHeight="1">
      <c r="A768" s="42"/>
      <c r="D768" s="42"/>
      <c r="G768" s="42"/>
      <c r="H768" s="42"/>
    </row>
    <row r="769" ht="15.75" customHeight="1">
      <c r="A769" s="42"/>
      <c r="D769" s="42"/>
      <c r="G769" s="42"/>
      <c r="H769" s="42"/>
    </row>
    <row r="770" ht="15.75" customHeight="1">
      <c r="A770" s="42"/>
      <c r="D770" s="42"/>
      <c r="G770" s="42"/>
      <c r="H770" s="42"/>
    </row>
    <row r="771" ht="15.75" customHeight="1">
      <c r="A771" s="42"/>
      <c r="D771" s="42"/>
      <c r="G771" s="42"/>
      <c r="H771" s="42"/>
    </row>
    <row r="772" ht="15.75" customHeight="1">
      <c r="A772" s="42"/>
      <c r="D772" s="42"/>
      <c r="G772" s="42"/>
      <c r="H772" s="42"/>
    </row>
    <row r="773" ht="15.75" customHeight="1">
      <c r="A773" s="42"/>
      <c r="D773" s="42"/>
      <c r="G773" s="42"/>
      <c r="H773" s="42"/>
    </row>
    <row r="774" ht="15.75" customHeight="1">
      <c r="A774" s="42"/>
      <c r="D774" s="42"/>
      <c r="G774" s="42"/>
      <c r="H774" s="42"/>
    </row>
    <row r="775" ht="15.75" customHeight="1">
      <c r="A775" s="42"/>
      <c r="D775" s="42"/>
      <c r="G775" s="42"/>
      <c r="H775" s="42"/>
    </row>
    <row r="776" ht="15.75" customHeight="1">
      <c r="A776" s="42"/>
      <c r="D776" s="42"/>
      <c r="G776" s="42"/>
      <c r="H776" s="42"/>
    </row>
    <row r="777" ht="15.75" customHeight="1">
      <c r="A777" s="42"/>
      <c r="D777" s="42"/>
      <c r="G777" s="42"/>
      <c r="H777" s="42"/>
    </row>
    <row r="778" ht="15.75" customHeight="1">
      <c r="A778" s="42"/>
      <c r="D778" s="42"/>
      <c r="G778" s="42"/>
      <c r="H778" s="42"/>
    </row>
    <row r="779" ht="15.75" customHeight="1">
      <c r="A779" s="42"/>
      <c r="D779" s="42"/>
      <c r="G779" s="42"/>
      <c r="H779" s="42"/>
    </row>
    <row r="780" ht="15.75" customHeight="1">
      <c r="A780" s="42"/>
      <c r="D780" s="42"/>
      <c r="G780" s="42"/>
      <c r="H780" s="42"/>
    </row>
    <row r="781" ht="15.75" customHeight="1">
      <c r="A781" s="42"/>
      <c r="D781" s="42"/>
      <c r="G781" s="42"/>
      <c r="H781" s="42"/>
    </row>
    <row r="782" ht="15.75" customHeight="1">
      <c r="A782" s="42"/>
      <c r="D782" s="42"/>
      <c r="G782" s="42"/>
      <c r="H782" s="42"/>
    </row>
    <row r="783" ht="15.75" customHeight="1">
      <c r="A783" s="42"/>
      <c r="D783" s="42"/>
      <c r="G783" s="42"/>
      <c r="H783" s="42"/>
    </row>
    <row r="784" ht="15.75" customHeight="1">
      <c r="A784" s="42"/>
      <c r="D784" s="42"/>
      <c r="G784" s="42"/>
      <c r="H784" s="42"/>
    </row>
    <row r="785" ht="15.75" customHeight="1">
      <c r="A785" s="42"/>
      <c r="D785" s="42"/>
      <c r="G785" s="42"/>
      <c r="H785" s="42"/>
    </row>
    <row r="786" ht="15.75" customHeight="1">
      <c r="A786" s="42"/>
      <c r="D786" s="42"/>
      <c r="G786" s="42"/>
      <c r="H786" s="42"/>
    </row>
    <row r="787" ht="15.75" customHeight="1">
      <c r="A787" s="42"/>
      <c r="D787" s="42"/>
      <c r="G787" s="42"/>
      <c r="H787" s="42"/>
    </row>
    <row r="788" ht="15.75" customHeight="1">
      <c r="A788" s="42"/>
      <c r="D788" s="42"/>
      <c r="G788" s="42"/>
      <c r="H788" s="42"/>
    </row>
    <row r="789" ht="15.75" customHeight="1">
      <c r="A789" s="42"/>
      <c r="D789" s="42"/>
      <c r="G789" s="42"/>
      <c r="H789" s="42"/>
    </row>
    <row r="790" ht="15.75" customHeight="1">
      <c r="A790" s="42"/>
      <c r="D790" s="42"/>
      <c r="G790" s="42"/>
      <c r="H790" s="42"/>
    </row>
    <row r="791" ht="15.75" customHeight="1">
      <c r="A791" s="42"/>
      <c r="D791" s="42"/>
      <c r="G791" s="42"/>
      <c r="H791" s="42"/>
    </row>
    <row r="792" ht="15.75" customHeight="1">
      <c r="A792" s="42"/>
      <c r="D792" s="42"/>
      <c r="G792" s="42"/>
      <c r="H792" s="42"/>
    </row>
    <row r="793" ht="15.75" customHeight="1">
      <c r="A793" s="42"/>
      <c r="D793" s="42"/>
      <c r="G793" s="42"/>
      <c r="H793" s="42"/>
    </row>
    <row r="794" ht="15.75" customHeight="1">
      <c r="A794" s="42"/>
      <c r="D794" s="42"/>
      <c r="G794" s="42"/>
      <c r="H794" s="42"/>
    </row>
    <row r="795" ht="15.75" customHeight="1">
      <c r="A795" s="42"/>
      <c r="D795" s="42"/>
      <c r="G795" s="42"/>
      <c r="H795" s="42"/>
    </row>
    <row r="796" ht="15.75" customHeight="1">
      <c r="A796" s="42"/>
      <c r="D796" s="42"/>
      <c r="G796" s="42"/>
      <c r="H796" s="42"/>
    </row>
    <row r="797" ht="15.75" customHeight="1">
      <c r="A797" s="42"/>
      <c r="D797" s="42"/>
      <c r="G797" s="42"/>
      <c r="H797" s="42"/>
    </row>
    <row r="798" ht="15.75" customHeight="1">
      <c r="A798" s="42"/>
      <c r="D798" s="42"/>
      <c r="G798" s="42"/>
      <c r="H798" s="42"/>
    </row>
    <row r="799" ht="15.75" customHeight="1">
      <c r="A799" s="42"/>
      <c r="D799" s="42"/>
      <c r="G799" s="42"/>
      <c r="H799" s="42"/>
    </row>
    <row r="800" ht="15.75" customHeight="1">
      <c r="A800" s="42"/>
      <c r="D800" s="42"/>
      <c r="G800" s="42"/>
      <c r="H800" s="42"/>
    </row>
    <row r="801" ht="15.75" customHeight="1">
      <c r="A801" s="42"/>
      <c r="D801" s="42"/>
      <c r="G801" s="42"/>
      <c r="H801" s="42"/>
    </row>
    <row r="802" ht="15.75" customHeight="1">
      <c r="A802" s="42"/>
      <c r="D802" s="42"/>
      <c r="G802" s="42"/>
      <c r="H802" s="42"/>
    </row>
    <row r="803" ht="15.75" customHeight="1">
      <c r="A803" s="42"/>
      <c r="D803" s="42"/>
      <c r="G803" s="42"/>
      <c r="H803" s="42"/>
    </row>
    <row r="804" ht="15.75" customHeight="1">
      <c r="A804" s="42"/>
      <c r="D804" s="42"/>
      <c r="G804" s="42"/>
      <c r="H804" s="42"/>
    </row>
    <row r="805" ht="15.75" customHeight="1">
      <c r="A805" s="42"/>
      <c r="D805" s="42"/>
      <c r="G805" s="42"/>
      <c r="H805" s="42"/>
    </row>
    <row r="806" ht="15.75" customHeight="1">
      <c r="A806" s="42"/>
      <c r="D806" s="42"/>
      <c r="G806" s="42"/>
      <c r="H806" s="42"/>
    </row>
    <row r="807" ht="15.75" customHeight="1">
      <c r="A807" s="42"/>
      <c r="D807" s="42"/>
      <c r="G807" s="42"/>
      <c r="H807" s="42"/>
    </row>
    <row r="808" ht="15.75" customHeight="1">
      <c r="A808" s="42"/>
      <c r="D808" s="42"/>
      <c r="G808" s="42"/>
      <c r="H808" s="42"/>
    </row>
    <row r="809" ht="15.75" customHeight="1">
      <c r="A809" s="42"/>
      <c r="D809" s="42"/>
      <c r="G809" s="42"/>
      <c r="H809" s="42"/>
    </row>
    <row r="810" ht="15.75" customHeight="1">
      <c r="A810" s="42"/>
      <c r="D810" s="42"/>
      <c r="G810" s="42"/>
      <c r="H810" s="42"/>
    </row>
    <row r="811" ht="15.75" customHeight="1">
      <c r="A811" s="42"/>
      <c r="D811" s="42"/>
      <c r="G811" s="42"/>
      <c r="H811" s="42"/>
    </row>
    <row r="812" ht="15.75" customHeight="1">
      <c r="A812" s="42"/>
      <c r="D812" s="42"/>
      <c r="G812" s="42"/>
      <c r="H812" s="42"/>
    </row>
    <row r="813" ht="15.75" customHeight="1">
      <c r="A813" s="42"/>
      <c r="D813" s="42"/>
      <c r="G813" s="42"/>
      <c r="H813" s="42"/>
    </row>
    <row r="814" ht="15.75" customHeight="1">
      <c r="A814" s="42"/>
      <c r="D814" s="42"/>
      <c r="G814" s="42"/>
      <c r="H814" s="42"/>
    </row>
    <row r="815" ht="15.75" customHeight="1">
      <c r="A815" s="42"/>
      <c r="D815" s="42"/>
      <c r="G815" s="42"/>
      <c r="H815" s="42"/>
    </row>
    <row r="816" ht="15.75" customHeight="1">
      <c r="A816" s="42"/>
      <c r="D816" s="42"/>
      <c r="G816" s="42"/>
      <c r="H816" s="42"/>
    </row>
    <row r="817" ht="15.75" customHeight="1">
      <c r="A817" s="42"/>
      <c r="D817" s="42"/>
      <c r="G817" s="42"/>
      <c r="H817" s="42"/>
    </row>
    <row r="818" ht="15.75" customHeight="1">
      <c r="A818" s="42"/>
      <c r="D818" s="42"/>
      <c r="G818" s="42"/>
      <c r="H818" s="42"/>
    </row>
    <row r="819" ht="15.75" customHeight="1">
      <c r="A819" s="42"/>
      <c r="D819" s="42"/>
      <c r="G819" s="42"/>
      <c r="H819" s="42"/>
    </row>
    <row r="820" ht="15.75" customHeight="1">
      <c r="A820" s="42"/>
      <c r="D820" s="42"/>
      <c r="G820" s="42"/>
      <c r="H820" s="42"/>
    </row>
    <row r="821" ht="15.75" customHeight="1">
      <c r="A821" s="42"/>
      <c r="D821" s="42"/>
      <c r="G821" s="42"/>
      <c r="H821" s="42"/>
    </row>
    <row r="822" ht="15.75" customHeight="1">
      <c r="A822" s="42"/>
      <c r="D822" s="42"/>
      <c r="G822" s="42"/>
      <c r="H822" s="42"/>
    </row>
    <row r="823" ht="15.75" customHeight="1">
      <c r="A823" s="42"/>
      <c r="D823" s="42"/>
      <c r="G823" s="42"/>
      <c r="H823" s="42"/>
    </row>
    <row r="824" ht="15.75" customHeight="1">
      <c r="A824" s="42"/>
      <c r="D824" s="42"/>
      <c r="G824" s="42"/>
      <c r="H824" s="42"/>
    </row>
    <row r="825" ht="15.75" customHeight="1">
      <c r="A825" s="42"/>
      <c r="D825" s="42"/>
      <c r="G825" s="42"/>
      <c r="H825" s="42"/>
    </row>
    <row r="826" ht="15.75" customHeight="1">
      <c r="A826" s="42"/>
      <c r="D826" s="42"/>
      <c r="G826" s="42"/>
      <c r="H826" s="42"/>
    </row>
    <row r="827" ht="15.75" customHeight="1">
      <c r="A827" s="42"/>
      <c r="D827" s="42"/>
      <c r="G827" s="42"/>
      <c r="H827" s="42"/>
    </row>
    <row r="828" ht="15.75" customHeight="1">
      <c r="A828" s="42"/>
      <c r="D828" s="42"/>
      <c r="G828" s="42"/>
      <c r="H828" s="42"/>
    </row>
    <row r="829" ht="15.75" customHeight="1">
      <c r="A829" s="42"/>
      <c r="D829" s="42"/>
      <c r="G829" s="42"/>
      <c r="H829" s="42"/>
    </row>
    <row r="830" ht="15.75" customHeight="1">
      <c r="A830" s="42"/>
      <c r="D830" s="42"/>
      <c r="G830" s="42"/>
      <c r="H830" s="42"/>
    </row>
    <row r="831" ht="15.75" customHeight="1">
      <c r="A831" s="42"/>
      <c r="D831" s="42"/>
      <c r="G831" s="42"/>
      <c r="H831" s="42"/>
    </row>
    <row r="832" ht="15.75" customHeight="1">
      <c r="A832" s="42"/>
      <c r="D832" s="42"/>
      <c r="G832" s="42"/>
      <c r="H832" s="42"/>
    </row>
    <row r="833" ht="15.75" customHeight="1">
      <c r="A833" s="42"/>
      <c r="D833" s="42"/>
      <c r="G833" s="42"/>
      <c r="H833" s="42"/>
    </row>
    <row r="834" ht="15.75" customHeight="1">
      <c r="A834" s="42"/>
      <c r="D834" s="42"/>
      <c r="G834" s="42"/>
      <c r="H834" s="42"/>
    </row>
    <row r="835" ht="15.75" customHeight="1">
      <c r="A835" s="42"/>
      <c r="D835" s="42"/>
      <c r="G835" s="42"/>
      <c r="H835" s="42"/>
    </row>
    <row r="836" ht="15.75" customHeight="1">
      <c r="A836" s="42"/>
      <c r="D836" s="42"/>
      <c r="G836" s="42"/>
      <c r="H836" s="42"/>
    </row>
    <row r="837" ht="15.75" customHeight="1">
      <c r="A837" s="42"/>
      <c r="D837" s="42"/>
      <c r="G837" s="42"/>
      <c r="H837" s="42"/>
    </row>
    <row r="838" ht="15.75" customHeight="1">
      <c r="A838" s="42"/>
      <c r="D838" s="42"/>
      <c r="G838" s="42"/>
      <c r="H838" s="42"/>
    </row>
    <row r="839" ht="15.75" customHeight="1">
      <c r="A839" s="42"/>
      <c r="D839" s="42"/>
      <c r="G839" s="42"/>
      <c r="H839" s="42"/>
    </row>
    <row r="840" ht="15.75" customHeight="1">
      <c r="A840" s="42"/>
      <c r="D840" s="42"/>
      <c r="G840" s="42"/>
      <c r="H840" s="42"/>
    </row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840">
      <formula1>"Central,Regional,District,Service Delivery Point"</formula1>
    </dataValidation>
    <dataValidation type="list" allowBlank="1" sqref="H2:H840">
      <formula1>"Push,Pull,Other"</formula1>
    </dataValidation>
    <dataValidation type="list" allowBlank="1" sqref="D2:D840">
      <formula1>"Monthly,Two Monthly,Three Monthly,Four Monthly,Six Monthly,Yearly"</formula1>
    </dataValidation>
    <dataValidation type="list" allowBlank="1" sqref="G2:G840">
      <formula1>"Refrigerated truck,Truck,Car,Refrigerated Car,Motorbike,Bike,Foot,Boat,Other"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25"/>
    <col customWidth="1" min="3" max="3" width="14.38"/>
    <col customWidth="1" min="7" max="7" width="15.63"/>
    <col customWidth="1" min="10" max="10" width="15.25"/>
    <col customWidth="1" min="21" max="21" width="14.0"/>
  </cols>
  <sheetData>
    <row r="1">
      <c r="A1" s="73" t="s">
        <v>72</v>
      </c>
      <c r="B1" s="73" t="s">
        <v>26</v>
      </c>
      <c r="C1" s="73" t="s">
        <v>91</v>
      </c>
      <c r="D1" s="74" t="s">
        <v>42</v>
      </c>
      <c r="E1" s="73" t="s">
        <v>43</v>
      </c>
      <c r="F1" s="73" t="s">
        <v>92</v>
      </c>
      <c r="G1" s="73" t="s">
        <v>75</v>
      </c>
      <c r="H1" s="73" t="s">
        <v>93</v>
      </c>
      <c r="I1" s="75" t="s">
        <v>38</v>
      </c>
      <c r="J1" s="73" t="s">
        <v>94</v>
      </c>
      <c r="K1" s="73" t="s">
        <v>95</v>
      </c>
      <c r="L1" s="75" t="s">
        <v>96</v>
      </c>
      <c r="M1" s="73" t="s">
        <v>97</v>
      </c>
      <c r="N1" s="73" t="s">
        <v>76</v>
      </c>
      <c r="O1" s="73" t="s">
        <v>98</v>
      </c>
      <c r="P1" s="73" t="s">
        <v>99</v>
      </c>
      <c r="Q1" s="75" t="s">
        <v>100</v>
      </c>
      <c r="R1" s="76" t="s">
        <v>101</v>
      </c>
      <c r="S1" s="73" t="s">
        <v>102</v>
      </c>
      <c r="T1" s="73" t="s">
        <v>103</v>
      </c>
      <c r="U1" s="73" t="s">
        <v>104</v>
      </c>
      <c r="V1" s="77" t="s">
        <v>105</v>
      </c>
    </row>
    <row r="2">
      <c r="A2" s="78" t="s">
        <v>106</v>
      </c>
      <c r="B2" s="78" t="s">
        <v>107</v>
      </c>
      <c r="C2" s="79">
        <v>6.0</v>
      </c>
      <c r="D2" s="80">
        <v>814.1175999999999</v>
      </c>
      <c r="E2" s="81">
        <f t="shared" ref="E2:E18" si="1">D2/C2</f>
        <v>135.6862667</v>
      </c>
      <c r="F2" s="82" t="s">
        <v>108</v>
      </c>
      <c r="G2" s="83" t="s">
        <v>109</v>
      </c>
      <c r="H2" s="78" t="s">
        <v>58</v>
      </c>
      <c r="I2" s="84">
        <v>67987.0</v>
      </c>
      <c r="J2" s="85">
        <v>20.0</v>
      </c>
      <c r="K2" s="85">
        <v>0.92</v>
      </c>
      <c r="L2" s="86">
        <f t="shared" ref="L2:L18" si="2">(1/J2)*K2</f>
        <v>0.046</v>
      </c>
      <c r="M2" s="85">
        <v>75.8</v>
      </c>
      <c r="N2" s="87">
        <v>130.0</v>
      </c>
      <c r="O2" s="86">
        <f t="shared" ref="O2:O18" si="3">N2*2</f>
        <v>260</v>
      </c>
      <c r="P2" s="86">
        <f t="shared" ref="P2:P18" si="4">C2*L2*O2</f>
        <v>71.76</v>
      </c>
      <c r="Q2" s="86">
        <f>M2*12</f>
        <v>909.6</v>
      </c>
      <c r="R2" s="88">
        <v>2.0</v>
      </c>
      <c r="S2" s="89">
        <v>30.0</v>
      </c>
      <c r="T2" s="86">
        <f t="shared" ref="T2:T18" si="5">S2*C2</f>
        <v>180</v>
      </c>
      <c r="U2" s="86">
        <f t="shared" ref="U2:U18" si="6">P2+Q2</f>
        <v>981.36</v>
      </c>
      <c r="V2" s="90">
        <f t="shared" ref="V2:V18" si="7">U2/I2</f>
        <v>0.01443452425</v>
      </c>
    </row>
    <row r="3">
      <c r="A3" s="91" t="s">
        <v>110</v>
      </c>
      <c r="B3" s="92" t="s">
        <v>45</v>
      </c>
      <c r="C3" s="29">
        <v>12.0</v>
      </c>
      <c r="D3" s="93">
        <v>36.8549</v>
      </c>
      <c r="E3" s="81">
        <f t="shared" si="1"/>
        <v>3.071241667</v>
      </c>
      <c r="F3" s="91" t="s">
        <v>57</v>
      </c>
      <c r="G3" s="78" t="s">
        <v>107</v>
      </c>
      <c r="H3" s="92" t="s">
        <v>45</v>
      </c>
      <c r="I3" s="94">
        <v>3092.0</v>
      </c>
      <c r="J3" s="91">
        <v>40.0</v>
      </c>
      <c r="K3" s="85">
        <v>0.92</v>
      </c>
      <c r="L3" s="86">
        <f t="shared" si="2"/>
        <v>0.023</v>
      </c>
      <c r="M3" s="91">
        <v>0.0</v>
      </c>
      <c r="N3" s="92">
        <f>VLOOKUP(B3,'Profil de la région'!$B$1:$H$19,5,false)</f>
        <v>110</v>
      </c>
      <c r="O3" s="86">
        <f t="shared" si="3"/>
        <v>220</v>
      </c>
      <c r="P3" s="86">
        <f t="shared" si="4"/>
        <v>60.72</v>
      </c>
      <c r="Q3" s="91">
        <v>0.0</v>
      </c>
      <c r="R3" s="91">
        <v>1.0</v>
      </c>
      <c r="S3" s="91">
        <v>10.0</v>
      </c>
      <c r="T3" s="86">
        <f t="shared" si="5"/>
        <v>120</v>
      </c>
      <c r="U3" s="86">
        <f t="shared" si="6"/>
        <v>60.72</v>
      </c>
      <c r="V3" s="90">
        <f t="shared" si="7"/>
        <v>0.0196377749</v>
      </c>
    </row>
    <row r="4">
      <c r="A4" s="91" t="s">
        <v>110</v>
      </c>
      <c r="B4" s="92" t="s">
        <v>47</v>
      </c>
      <c r="C4" s="29">
        <v>12.0</v>
      </c>
      <c r="D4" s="93">
        <v>57.076600000000006</v>
      </c>
      <c r="E4" s="81">
        <f t="shared" si="1"/>
        <v>4.756383333</v>
      </c>
      <c r="F4" s="91" t="s">
        <v>57</v>
      </c>
      <c r="G4" s="78" t="s">
        <v>107</v>
      </c>
      <c r="H4" s="92" t="s">
        <v>47</v>
      </c>
      <c r="I4" s="94">
        <v>4783.0</v>
      </c>
      <c r="J4" s="91">
        <v>40.0</v>
      </c>
      <c r="K4" s="85">
        <v>0.92</v>
      </c>
      <c r="L4" s="86">
        <f t="shared" si="2"/>
        <v>0.023</v>
      </c>
      <c r="M4" s="91">
        <v>0.0</v>
      </c>
      <c r="N4" s="92">
        <f>VLOOKUP(B4,'Profil de la région'!$B$1:$H$19,5,false)</f>
        <v>110</v>
      </c>
      <c r="O4" s="86">
        <f t="shared" si="3"/>
        <v>220</v>
      </c>
      <c r="P4" s="86">
        <f t="shared" si="4"/>
        <v>60.72</v>
      </c>
      <c r="Q4" s="91">
        <v>0.0</v>
      </c>
      <c r="R4" s="91">
        <v>1.0</v>
      </c>
      <c r="S4" s="91">
        <v>10.0</v>
      </c>
      <c r="T4" s="86">
        <f t="shared" si="5"/>
        <v>120</v>
      </c>
      <c r="U4" s="86">
        <f t="shared" si="6"/>
        <v>60.72</v>
      </c>
      <c r="V4" s="90">
        <f t="shared" si="7"/>
        <v>0.01269496132</v>
      </c>
    </row>
    <row r="5">
      <c r="A5" s="91" t="s">
        <v>110</v>
      </c>
      <c r="B5" s="92" t="s">
        <v>48</v>
      </c>
      <c r="C5" s="29">
        <v>12.0</v>
      </c>
      <c r="D5" s="93">
        <v>38.885999999999996</v>
      </c>
      <c r="E5" s="81">
        <f t="shared" si="1"/>
        <v>3.2405</v>
      </c>
      <c r="F5" s="91" t="s">
        <v>57</v>
      </c>
      <c r="G5" s="78" t="s">
        <v>107</v>
      </c>
      <c r="H5" s="92" t="s">
        <v>48</v>
      </c>
      <c r="I5" s="94">
        <v>3255.0</v>
      </c>
      <c r="J5" s="91">
        <v>40.0</v>
      </c>
      <c r="K5" s="85">
        <v>0.92</v>
      </c>
      <c r="L5" s="86">
        <f t="shared" si="2"/>
        <v>0.023</v>
      </c>
      <c r="M5" s="91">
        <v>0.0</v>
      </c>
      <c r="N5" s="92">
        <f>VLOOKUP(B5,'Profil de la région'!$B$1:$H$19,5,false)</f>
        <v>90</v>
      </c>
      <c r="O5" s="86">
        <f t="shared" si="3"/>
        <v>180</v>
      </c>
      <c r="P5" s="86">
        <f t="shared" si="4"/>
        <v>49.68</v>
      </c>
      <c r="Q5" s="91">
        <v>0.0</v>
      </c>
      <c r="R5" s="91">
        <v>1.0</v>
      </c>
      <c r="S5" s="91">
        <v>10.0</v>
      </c>
      <c r="T5" s="86">
        <f t="shared" si="5"/>
        <v>120</v>
      </c>
      <c r="U5" s="86">
        <f t="shared" si="6"/>
        <v>49.68</v>
      </c>
      <c r="V5" s="90">
        <f t="shared" si="7"/>
        <v>0.01526267281</v>
      </c>
    </row>
    <row r="6">
      <c r="A6" s="91" t="s">
        <v>110</v>
      </c>
      <c r="B6" s="92" t="s">
        <v>49</v>
      </c>
      <c r="C6" s="29">
        <v>12.0</v>
      </c>
      <c r="D6" s="93">
        <v>77.14479999999999</v>
      </c>
      <c r="E6" s="81">
        <f t="shared" si="1"/>
        <v>6.428733333</v>
      </c>
      <c r="F6" s="91" t="s">
        <v>57</v>
      </c>
      <c r="G6" s="78" t="s">
        <v>107</v>
      </c>
      <c r="H6" s="92" t="s">
        <v>49</v>
      </c>
      <c r="I6" s="94">
        <v>6454.0</v>
      </c>
      <c r="J6" s="91">
        <v>40.0</v>
      </c>
      <c r="K6" s="85">
        <v>0.92</v>
      </c>
      <c r="L6" s="86">
        <f t="shared" si="2"/>
        <v>0.023</v>
      </c>
      <c r="M6" s="91">
        <v>0.0</v>
      </c>
      <c r="N6" s="92">
        <f>VLOOKUP(B6,'Profil de la région'!$B$1:$H$19,5,false)</f>
        <v>240</v>
      </c>
      <c r="O6" s="86">
        <f t="shared" si="3"/>
        <v>480</v>
      </c>
      <c r="P6" s="86">
        <f t="shared" si="4"/>
        <v>132.48</v>
      </c>
      <c r="Q6" s="91">
        <v>0.0</v>
      </c>
      <c r="R6" s="91">
        <v>1.0</v>
      </c>
      <c r="S6" s="91">
        <v>10.0</v>
      </c>
      <c r="T6" s="86">
        <f t="shared" si="5"/>
        <v>120</v>
      </c>
      <c r="U6" s="86">
        <f t="shared" si="6"/>
        <v>132.48</v>
      </c>
      <c r="V6" s="90">
        <f t="shared" si="7"/>
        <v>0.02052680508</v>
      </c>
    </row>
    <row r="7">
      <c r="A7" s="91" t="s">
        <v>110</v>
      </c>
      <c r="B7" s="92" t="s">
        <v>50</v>
      </c>
      <c r="C7" s="29">
        <v>12.0</v>
      </c>
      <c r="D7" s="93">
        <v>55.01160000000001</v>
      </c>
      <c r="E7" s="81">
        <f t="shared" si="1"/>
        <v>4.5843</v>
      </c>
      <c r="F7" s="91" t="s">
        <v>57</v>
      </c>
      <c r="G7" s="78" t="s">
        <v>107</v>
      </c>
      <c r="H7" s="92" t="s">
        <v>50</v>
      </c>
      <c r="I7" s="94">
        <v>4608.0</v>
      </c>
      <c r="J7" s="91">
        <v>40.0</v>
      </c>
      <c r="K7" s="85">
        <v>0.92</v>
      </c>
      <c r="L7" s="86">
        <f t="shared" si="2"/>
        <v>0.023</v>
      </c>
      <c r="M7" s="91">
        <v>0.0</v>
      </c>
      <c r="N7" s="92">
        <f>VLOOKUP(B7,'Profil de la région'!$B$1:$H$19,5,false)</f>
        <v>110</v>
      </c>
      <c r="O7" s="86">
        <f t="shared" si="3"/>
        <v>220</v>
      </c>
      <c r="P7" s="86">
        <f t="shared" si="4"/>
        <v>60.72</v>
      </c>
      <c r="Q7" s="91">
        <v>0.0</v>
      </c>
      <c r="R7" s="91">
        <v>1.0</v>
      </c>
      <c r="S7" s="91">
        <v>10.0</v>
      </c>
      <c r="T7" s="86">
        <f t="shared" si="5"/>
        <v>120</v>
      </c>
      <c r="U7" s="86">
        <f t="shared" si="6"/>
        <v>60.72</v>
      </c>
      <c r="V7" s="90">
        <f t="shared" si="7"/>
        <v>0.01317708333</v>
      </c>
    </row>
    <row r="8">
      <c r="A8" s="91" t="s">
        <v>110</v>
      </c>
      <c r="B8" s="92" t="s">
        <v>51</v>
      </c>
      <c r="C8" s="29">
        <v>12.0</v>
      </c>
      <c r="D8" s="93">
        <v>39.4589</v>
      </c>
      <c r="E8" s="81">
        <f t="shared" si="1"/>
        <v>3.288241667</v>
      </c>
      <c r="F8" s="91" t="s">
        <v>57</v>
      </c>
      <c r="G8" s="78" t="s">
        <v>107</v>
      </c>
      <c r="H8" s="92" t="s">
        <v>51</v>
      </c>
      <c r="I8" s="94">
        <v>3311.0</v>
      </c>
      <c r="J8" s="91">
        <v>40.0</v>
      </c>
      <c r="K8" s="85">
        <v>0.92</v>
      </c>
      <c r="L8" s="86">
        <f t="shared" si="2"/>
        <v>0.023</v>
      </c>
      <c r="M8" s="91">
        <v>0.0</v>
      </c>
      <c r="N8" s="92">
        <f>VLOOKUP(B8,'Profil de la région'!$B$1:$H$19,5,false)</f>
        <v>150</v>
      </c>
      <c r="O8" s="86">
        <f t="shared" si="3"/>
        <v>300</v>
      </c>
      <c r="P8" s="86">
        <f t="shared" si="4"/>
        <v>82.8</v>
      </c>
      <c r="Q8" s="91">
        <v>0.0</v>
      </c>
      <c r="R8" s="91">
        <v>1.0</v>
      </c>
      <c r="S8" s="91">
        <v>10.0</v>
      </c>
      <c r="T8" s="86">
        <f t="shared" si="5"/>
        <v>120</v>
      </c>
      <c r="U8" s="86">
        <f t="shared" si="6"/>
        <v>82.8</v>
      </c>
      <c r="V8" s="90">
        <f t="shared" si="7"/>
        <v>0.02500755059</v>
      </c>
    </row>
    <row r="9">
      <c r="A9" s="91" t="s">
        <v>110</v>
      </c>
      <c r="B9" s="92" t="s">
        <v>52</v>
      </c>
      <c r="C9" s="29">
        <v>12.0</v>
      </c>
      <c r="D9" s="93">
        <v>48.510799999999996</v>
      </c>
      <c r="E9" s="81">
        <f t="shared" si="1"/>
        <v>4.042566667</v>
      </c>
      <c r="F9" s="91" t="s">
        <v>57</v>
      </c>
      <c r="G9" s="78" t="s">
        <v>107</v>
      </c>
      <c r="H9" s="92" t="s">
        <v>52</v>
      </c>
      <c r="I9" s="94">
        <v>4063.0</v>
      </c>
      <c r="J9" s="91">
        <v>40.0</v>
      </c>
      <c r="K9" s="85">
        <v>0.92</v>
      </c>
      <c r="L9" s="86">
        <f t="shared" si="2"/>
        <v>0.023</v>
      </c>
      <c r="M9" s="91">
        <v>0.0</v>
      </c>
      <c r="N9" s="92">
        <f>VLOOKUP(B9,'Profil de la région'!$B$1:$H$19,5,false)</f>
        <v>110</v>
      </c>
      <c r="O9" s="86">
        <f t="shared" si="3"/>
        <v>220</v>
      </c>
      <c r="P9" s="86">
        <f t="shared" si="4"/>
        <v>60.72</v>
      </c>
      <c r="Q9" s="91">
        <v>0.0</v>
      </c>
      <c r="R9" s="91">
        <v>1.0</v>
      </c>
      <c r="S9" s="91">
        <v>10.0</v>
      </c>
      <c r="T9" s="86">
        <f t="shared" si="5"/>
        <v>120</v>
      </c>
      <c r="U9" s="86">
        <f t="shared" si="6"/>
        <v>60.72</v>
      </c>
      <c r="V9" s="90">
        <f t="shared" si="7"/>
        <v>0.0149446222</v>
      </c>
    </row>
    <row r="10">
      <c r="A10" s="91" t="s">
        <v>110</v>
      </c>
      <c r="B10" s="92" t="s">
        <v>53</v>
      </c>
      <c r="C10" s="29">
        <v>12.0</v>
      </c>
      <c r="D10" s="93">
        <v>76.30109999999998</v>
      </c>
      <c r="E10" s="81">
        <f t="shared" si="1"/>
        <v>6.358425</v>
      </c>
      <c r="F10" s="91" t="s">
        <v>57</v>
      </c>
      <c r="G10" s="78" t="s">
        <v>107</v>
      </c>
      <c r="H10" s="92" t="s">
        <v>53</v>
      </c>
      <c r="I10" s="94">
        <v>6383.0</v>
      </c>
      <c r="J10" s="91">
        <v>40.0</v>
      </c>
      <c r="K10" s="85">
        <v>0.92</v>
      </c>
      <c r="L10" s="86">
        <f t="shared" si="2"/>
        <v>0.023</v>
      </c>
      <c r="M10" s="91">
        <v>0.0</v>
      </c>
      <c r="N10" s="92">
        <f>VLOOKUP(B10,'Profil de la région'!$B$1:$H$19,5,false)</f>
        <v>130</v>
      </c>
      <c r="O10" s="86">
        <f t="shared" si="3"/>
        <v>260</v>
      </c>
      <c r="P10" s="86">
        <f t="shared" si="4"/>
        <v>71.76</v>
      </c>
      <c r="Q10" s="91">
        <v>0.0</v>
      </c>
      <c r="R10" s="91">
        <v>1.0</v>
      </c>
      <c r="S10" s="91">
        <v>10.0</v>
      </c>
      <c r="T10" s="86">
        <f t="shared" si="5"/>
        <v>120</v>
      </c>
      <c r="U10" s="86">
        <f t="shared" si="6"/>
        <v>71.76</v>
      </c>
      <c r="V10" s="90">
        <f t="shared" si="7"/>
        <v>0.01124236253</v>
      </c>
    </row>
    <row r="11">
      <c r="A11" s="91" t="s">
        <v>110</v>
      </c>
      <c r="B11" s="92" t="s">
        <v>54</v>
      </c>
      <c r="C11" s="29">
        <v>12.0</v>
      </c>
      <c r="D11" s="93">
        <v>43.7951</v>
      </c>
      <c r="E11" s="81">
        <f t="shared" si="1"/>
        <v>3.649591667</v>
      </c>
      <c r="F11" s="91" t="s">
        <v>57</v>
      </c>
      <c r="G11" s="78" t="s">
        <v>107</v>
      </c>
      <c r="H11" s="92" t="s">
        <v>54</v>
      </c>
      <c r="I11" s="94">
        <v>3672.0</v>
      </c>
      <c r="J11" s="91">
        <v>40.0</v>
      </c>
      <c r="K11" s="85">
        <v>0.92</v>
      </c>
      <c r="L11" s="86">
        <f t="shared" si="2"/>
        <v>0.023</v>
      </c>
      <c r="M11" s="91">
        <v>0.0</v>
      </c>
      <c r="N11" s="92">
        <f>VLOOKUP(B11,'Profil de la région'!$B$1:$H$19,5,false)</f>
        <v>90</v>
      </c>
      <c r="O11" s="86">
        <f t="shared" si="3"/>
        <v>180</v>
      </c>
      <c r="P11" s="86">
        <f t="shared" si="4"/>
        <v>49.68</v>
      </c>
      <c r="Q11" s="91">
        <v>0.0</v>
      </c>
      <c r="R11" s="91">
        <v>1.0</v>
      </c>
      <c r="S11" s="91">
        <v>10.0</v>
      </c>
      <c r="T11" s="86">
        <f t="shared" si="5"/>
        <v>120</v>
      </c>
      <c r="U11" s="86">
        <f t="shared" si="6"/>
        <v>49.68</v>
      </c>
      <c r="V11" s="90">
        <f t="shared" si="7"/>
        <v>0.01352941176</v>
      </c>
    </row>
    <row r="12">
      <c r="A12" s="91" t="s">
        <v>110</v>
      </c>
      <c r="B12" s="92" t="s">
        <v>55</v>
      </c>
      <c r="C12" s="29">
        <v>12.0</v>
      </c>
      <c r="D12" s="93">
        <v>38.1996</v>
      </c>
      <c r="E12" s="81">
        <f t="shared" si="1"/>
        <v>3.1833</v>
      </c>
      <c r="F12" s="91" t="s">
        <v>57</v>
      </c>
      <c r="G12" s="78" t="s">
        <v>107</v>
      </c>
      <c r="H12" s="92" t="s">
        <v>55</v>
      </c>
      <c r="I12" s="94">
        <v>3212.0</v>
      </c>
      <c r="J12" s="91">
        <v>40.0</v>
      </c>
      <c r="K12" s="85">
        <v>0.92</v>
      </c>
      <c r="L12" s="86">
        <f t="shared" si="2"/>
        <v>0.023</v>
      </c>
      <c r="M12" s="91">
        <v>0.0</v>
      </c>
      <c r="N12" s="92">
        <f>VLOOKUP(B12,'Profil de la région'!$B$1:$H$19,5,false)</f>
        <v>80</v>
      </c>
      <c r="O12" s="86">
        <f t="shared" si="3"/>
        <v>160</v>
      </c>
      <c r="P12" s="86">
        <f t="shared" si="4"/>
        <v>44.16</v>
      </c>
      <c r="Q12" s="91">
        <v>0.0</v>
      </c>
      <c r="R12" s="91">
        <v>1.0</v>
      </c>
      <c r="S12" s="91">
        <v>10.0</v>
      </c>
      <c r="T12" s="86">
        <f t="shared" si="5"/>
        <v>120</v>
      </c>
      <c r="U12" s="86">
        <f t="shared" si="6"/>
        <v>44.16</v>
      </c>
      <c r="V12" s="90">
        <f t="shared" si="7"/>
        <v>0.01374844334</v>
      </c>
    </row>
    <row r="13">
      <c r="A13" s="91" t="s">
        <v>110</v>
      </c>
      <c r="B13" s="92" t="s">
        <v>56</v>
      </c>
      <c r="C13" s="29">
        <v>12.0</v>
      </c>
      <c r="D13" s="93">
        <v>98.72070000000001</v>
      </c>
      <c r="E13" s="81">
        <f t="shared" si="1"/>
        <v>8.226725</v>
      </c>
      <c r="F13" s="91" t="s">
        <v>57</v>
      </c>
      <c r="G13" s="78" t="s">
        <v>107</v>
      </c>
      <c r="H13" s="92" t="s">
        <v>56</v>
      </c>
      <c r="I13" s="94">
        <v>8260.0</v>
      </c>
      <c r="J13" s="91">
        <v>40.0</v>
      </c>
      <c r="K13" s="85">
        <v>0.92</v>
      </c>
      <c r="L13" s="86">
        <f t="shared" si="2"/>
        <v>0.023</v>
      </c>
      <c r="M13" s="91">
        <v>0.0</v>
      </c>
      <c r="N13" s="92">
        <f>VLOOKUP(B13,'Profil de la région'!$B$1:$H$19,5,false)</f>
        <v>130</v>
      </c>
      <c r="O13" s="86">
        <f t="shared" si="3"/>
        <v>260</v>
      </c>
      <c r="P13" s="86">
        <f t="shared" si="4"/>
        <v>71.76</v>
      </c>
      <c r="Q13" s="91">
        <v>0.0</v>
      </c>
      <c r="R13" s="91">
        <v>1.0</v>
      </c>
      <c r="S13" s="91">
        <v>10.0</v>
      </c>
      <c r="T13" s="86">
        <f t="shared" si="5"/>
        <v>120</v>
      </c>
      <c r="U13" s="86">
        <f t="shared" si="6"/>
        <v>71.76</v>
      </c>
      <c r="V13" s="90">
        <f t="shared" si="7"/>
        <v>0.008687651332</v>
      </c>
    </row>
    <row r="14">
      <c r="A14" s="91" t="s">
        <v>110</v>
      </c>
      <c r="B14" s="92" t="s">
        <v>59</v>
      </c>
      <c r="C14" s="29">
        <v>12.0</v>
      </c>
      <c r="D14" s="93">
        <v>43.7951</v>
      </c>
      <c r="E14" s="81">
        <f t="shared" si="1"/>
        <v>3.649591667</v>
      </c>
      <c r="F14" s="91" t="s">
        <v>57</v>
      </c>
      <c r="G14" s="78" t="s">
        <v>107</v>
      </c>
      <c r="H14" s="92" t="s">
        <v>59</v>
      </c>
      <c r="I14" s="94">
        <v>3672.0</v>
      </c>
      <c r="J14" s="91">
        <v>40.0</v>
      </c>
      <c r="K14" s="85">
        <v>0.92</v>
      </c>
      <c r="L14" s="86">
        <f t="shared" si="2"/>
        <v>0.023</v>
      </c>
      <c r="M14" s="91">
        <v>0.0</v>
      </c>
      <c r="N14" s="92">
        <f>VLOOKUP(B14,'Profil de la région'!$B$1:$H$19,5,false)</f>
        <v>70</v>
      </c>
      <c r="O14" s="86">
        <f t="shared" si="3"/>
        <v>140</v>
      </c>
      <c r="P14" s="86">
        <f t="shared" si="4"/>
        <v>38.64</v>
      </c>
      <c r="Q14" s="91">
        <v>0.0</v>
      </c>
      <c r="R14" s="91">
        <v>1.0</v>
      </c>
      <c r="S14" s="91">
        <v>10.0</v>
      </c>
      <c r="T14" s="86">
        <f t="shared" si="5"/>
        <v>120</v>
      </c>
      <c r="U14" s="86">
        <f t="shared" si="6"/>
        <v>38.64</v>
      </c>
      <c r="V14" s="90">
        <f t="shared" si="7"/>
        <v>0.01052287582</v>
      </c>
    </row>
    <row r="15">
      <c r="A15" s="91" t="s">
        <v>110</v>
      </c>
      <c r="B15" s="92" t="s">
        <v>60</v>
      </c>
      <c r="C15" s="29">
        <v>12.0</v>
      </c>
      <c r="D15" s="93">
        <v>45.9031</v>
      </c>
      <c r="E15" s="81">
        <f t="shared" si="1"/>
        <v>3.825258333</v>
      </c>
      <c r="F15" s="91" t="s">
        <v>57</v>
      </c>
      <c r="G15" s="78" t="s">
        <v>107</v>
      </c>
      <c r="H15" s="92" t="s">
        <v>60</v>
      </c>
      <c r="I15" s="94">
        <v>3847.0</v>
      </c>
      <c r="J15" s="91">
        <v>40.0</v>
      </c>
      <c r="K15" s="85">
        <v>0.92</v>
      </c>
      <c r="L15" s="86">
        <f t="shared" si="2"/>
        <v>0.023</v>
      </c>
      <c r="M15" s="91">
        <v>0.0</v>
      </c>
      <c r="N15" s="92">
        <f>VLOOKUP(B15,'Profil de la région'!$B$1:$H$19,5,false)</f>
        <v>90</v>
      </c>
      <c r="O15" s="86">
        <f t="shared" si="3"/>
        <v>180</v>
      </c>
      <c r="P15" s="86">
        <f t="shared" si="4"/>
        <v>49.68</v>
      </c>
      <c r="Q15" s="91">
        <v>0.0</v>
      </c>
      <c r="R15" s="91">
        <v>1.0</v>
      </c>
      <c r="S15" s="91">
        <v>10.0</v>
      </c>
      <c r="T15" s="86">
        <f t="shared" si="5"/>
        <v>120</v>
      </c>
      <c r="U15" s="86">
        <f t="shared" si="6"/>
        <v>49.68</v>
      </c>
      <c r="V15" s="90">
        <f t="shared" si="7"/>
        <v>0.01291395893</v>
      </c>
    </row>
    <row r="16">
      <c r="A16" s="91" t="s">
        <v>110</v>
      </c>
      <c r="B16" s="92" t="s">
        <v>61</v>
      </c>
      <c r="C16" s="29">
        <v>12.0</v>
      </c>
      <c r="D16" s="93">
        <v>48.04080000000001</v>
      </c>
      <c r="E16" s="81">
        <f t="shared" si="1"/>
        <v>4.0034</v>
      </c>
      <c r="F16" s="91" t="s">
        <v>57</v>
      </c>
      <c r="G16" s="78" t="s">
        <v>107</v>
      </c>
      <c r="H16" s="92" t="s">
        <v>61</v>
      </c>
      <c r="I16" s="94">
        <v>4024.0</v>
      </c>
      <c r="J16" s="91">
        <v>40.0</v>
      </c>
      <c r="K16" s="85">
        <v>0.92</v>
      </c>
      <c r="L16" s="86">
        <f t="shared" si="2"/>
        <v>0.023</v>
      </c>
      <c r="M16" s="91">
        <v>0.0</v>
      </c>
      <c r="N16" s="92">
        <f>VLOOKUP(B16,'Profil de la région'!$B$1:$H$19,5,false)</f>
        <v>150</v>
      </c>
      <c r="O16" s="86">
        <f t="shared" si="3"/>
        <v>300</v>
      </c>
      <c r="P16" s="86">
        <f t="shared" si="4"/>
        <v>82.8</v>
      </c>
      <c r="Q16" s="91">
        <v>0.0</v>
      </c>
      <c r="R16" s="91">
        <v>1.0</v>
      </c>
      <c r="S16" s="91">
        <v>10.0</v>
      </c>
      <c r="T16" s="86">
        <f t="shared" si="5"/>
        <v>120</v>
      </c>
      <c r="U16" s="86">
        <f t="shared" si="6"/>
        <v>82.8</v>
      </c>
      <c r="V16" s="90">
        <f t="shared" si="7"/>
        <v>0.02057654076</v>
      </c>
    </row>
    <row r="17">
      <c r="A17" s="91" t="s">
        <v>110</v>
      </c>
      <c r="B17" s="92" t="s">
        <v>62</v>
      </c>
      <c r="C17" s="29">
        <v>12.0</v>
      </c>
      <c r="D17" s="93">
        <v>17.288899999999998</v>
      </c>
      <c r="E17" s="81">
        <f t="shared" si="1"/>
        <v>1.440741667</v>
      </c>
      <c r="F17" s="91" t="s">
        <v>57</v>
      </c>
      <c r="G17" s="78" t="s">
        <v>107</v>
      </c>
      <c r="H17" s="92" t="s">
        <v>62</v>
      </c>
      <c r="I17" s="94">
        <v>1457.0</v>
      </c>
      <c r="J17" s="91">
        <v>40.0</v>
      </c>
      <c r="K17" s="85">
        <v>0.92</v>
      </c>
      <c r="L17" s="86">
        <f t="shared" si="2"/>
        <v>0.023</v>
      </c>
      <c r="M17" s="91">
        <v>0.0</v>
      </c>
      <c r="N17" s="92">
        <f>VLOOKUP(B17,'Profil de la région'!$B$1:$H$19,5,false)</f>
        <v>130</v>
      </c>
      <c r="O17" s="86">
        <f t="shared" si="3"/>
        <v>260</v>
      </c>
      <c r="P17" s="86">
        <f t="shared" si="4"/>
        <v>71.76</v>
      </c>
      <c r="Q17" s="91">
        <v>0.0</v>
      </c>
      <c r="R17" s="91">
        <v>1.0</v>
      </c>
      <c r="S17" s="91">
        <v>10.0</v>
      </c>
      <c r="T17" s="86">
        <f t="shared" si="5"/>
        <v>120</v>
      </c>
      <c r="U17" s="86">
        <f t="shared" si="6"/>
        <v>71.76</v>
      </c>
      <c r="V17" s="90">
        <f t="shared" si="7"/>
        <v>0.04925188744</v>
      </c>
    </row>
    <row r="18">
      <c r="A18" s="91" t="s">
        <v>110</v>
      </c>
      <c r="B18" s="92" t="s">
        <v>63</v>
      </c>
      <c r="C18" s="29">
        <v>12.0</v>
      </c>
      <c r="D18" s="93">
        <v>54.53000000000001</v>
      </c>
      <c r="E18" s="81">
        <f t="shared" si="1"/>
        <v>4.544166667</v>
      </c>
      <c r="F18" s="91" t="s">
        <v>57</v>
      </c>
      <c r="G18" s="78" t="s">
        <v>107</v>
      </c>
      <c r="H18" s="92" t="s">
        <v>63</v>
      </c>
      <c r="I18" s="94">
        <v>4565.0</v>
      </c>
      <c r="J18" s="91">
        <v>40.0</v>
      </c>
      <c r="K18" s="85">
        <v>0.92</v>
      </c>
      <c r="L18" s="86">
        <f t="shared" si="2"/>
        <v>0.023</v>
      </c>
      <c r="M18" s="91">
        <v>0.0</v>
      </c>
      <c r="N18" s="92">
        <f>VLOOKUP(B18,'Profil de la région'!$B$1:$H$19,5,false)</f>
        <v>220</v>
      </c>
      <c r="O18" s="86">
        <f t="shared" si="3"/>
        <v>440</v>
      </c>
      <c r="P18" s="86">
        <f t="shared" si="4"/>
        <v>121.44</v>
      </c>
      <c r="Q18" s="91">
        <v>0.0</v>
      </c>
      <c r="R18" s="91">
        <v>1.0</v>
      </c>
      <c r="S18" s="91">
        <v>10.0</v>
      </c>
      <c r="T18" s="86">
        <f t="shared" si="5"/>
        <v>120</v>
      </c>
      <c r="U18" s="86">
        <f t="shared" si="6"/>
        <v>121.44</v>
      </c>
      <c r="V18" s="90">
        <f t="shared" si="7"/>
        <v>0.02660240964</v>
      </c>
    </row>
    <row r="19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</row>
    <row r="57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</row>
    <row r="58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</row>
    <row r="59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</row>
    <row r="60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</row>
    <row r="6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</row>
    <row r="6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</row>
    <row r="6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</row>
    <row r="64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</row>
    <row r="6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</row>
    <row r="66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</row>
    <row r="67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</row>
    <row r="68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</row>
    <row r="69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</row>
    <row r="70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</row>
    <row r="7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</row>
    <row r="7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</row>
    <row r="73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</row>
    <row r="74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</row>
    <row r="7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</row>
    <row r="76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</row>
    <row r="77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</row>
    <row r="78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</row>
    <row r="79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</row>
    <row r="80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</row>
    <row r="8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</row>
    <row r="8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</row>
    <row r="83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</row>
    <row r="84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</row>
    <row r="8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</row>
    <row r="86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</row>
    <row r="87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</row>
    <row r="88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</row>
    <row r="96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</row>
    <row r="97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</row>
    <row r="98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</row>
    <row r="99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</row>
    <row r="100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</row>
    <row r="988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</row>
    <row r="989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</row>
    <row r="990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</row>
    <row r="99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</row>
    <row r="99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</row>
    <row r="993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</row>
    <row r="994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</row>
    <row r="995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</row>
    <row r="996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</row>
    <row r="997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</row>
    <row r="998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</row>
    <row r="999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4" width="12.63"/>
    <col customWidth="1" min="5" max="5" width="12.38"/>
    <col customWidth="1" min="6" max="6" width="12.63"/>
    <col customWidth="1" min="14" max="14" width="13.25"/>
  </cols>
  <sheetData>
    <row r="1" ht="40.5" customHeight="1">
      <c r="A1" s="95"/>
      <c r="B1" s="95"/>
      <c r="C1" s="95"/>
      <c r="D1" s="96" t="s">
        <v>111</v>
      </c>
      <c r="E1" s="97"/>
      <c r="F1" s="98"/>
      <c r="G1" s="99" t="s">
        <v>112</v>
      </c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8"/>
      <c r="X1" s="100" t="s">
        <v>113</v>
      </c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8"/>
      <c r="AJ1" s="99" t="s">
        <v>114</v>
      </c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8"/>
    </row>
    <row r="2" ht="85.5" customHeight="1">
      <c r="A2" s="101" t="s">
        <v>115</v>
      </c>
      <c r="B2" s="101" t="s">
        <v>116</v>
      </c>
      <c r="C2" s="101" t="s">
        <v>117</v>
      </c>
      <c r="D2" s="102" t="s">
        <v>118</v>
      </c>
      <c r="E2" s="102" t="s">
        <v>119</v>
      </c>
      <c r="F2" s="102" t="s">
        <v>120</v>
      </c>
      <c r="G2" s="103" t="s">
        <v>46</v>
      </c>
      <c r="H2" s="103" t="s">
        <v>121</v>
      </c>
      <c r="I2" s="103" t="s">
        <v>122</v>
      </c>
      <c r="J2" s="103" t="s">
        <v>13</v>
      </c>
      <c r="K2" s="103" t="s">
        <v>123</v>
      </c>
      <c r="L2" s="103" t="s">
        <v>17</v>
      </c>
      <c r="M2" s="103" t="s">
        <v>124</v>
      </c>
      <c r="N2" s="103" t="s">
        <v>15</v>
      </c>
      <c r="O2" s="103" t="s">
        <v>23</v>
      </c>
      <c r="P2" s="103" t="s">
        <v>16</v>
      </c>
      <c r="Q2" s="103" t="s">
        <v>22</v>
      </c>
      <c r="R2" s="103" t="s">
        <v>125</v>
      </c>
      <c r="S2" s="103" t="s">
        <v>126</v>
      </c>
      <c r="T2" s="103" t="s">
        <v>127</v>
      </c>
      <c r="U2" s="103" t="s">
        <v>128</v>
      </c>
      <c r="V2" s="103" t="s">
        <v>129</v>
      </c>
      <c r="W2" s="103" t="s">
        <v>130</v>
      </c>
      <c r="X2" s="104" t="s">
        <v>46</v>
      </c>
      <c r="Y2" s="104" t="s">
        <v>121</v>
      </c>
      <c r="Z2" s="104" t="s">
        <v>122</v>
      </c>
      <c r="AA2" s="104" t="s">
        <v>13</v>
      </c>
      <c r="AB2" s="104" t="s">
        <v>123</v>
      </c>
      <c r="AC2" s="104" t="s">
        <v>17</v>
      </c>
      <c r="AD2" s="104" t="s">
        <v>124</v>
      </c>
      <c r="AE2" s="104" t="s">
        <v>15</v>
      </c>
      <c r="AF2" s="104" t="s">
        <v>23</v>
      </c>
      <c r="AG2" s="104" t="s">
        <v>16</v>
      </c>
      <c r="AH2" s="104" t="s">
        <v>22</v>
      </c>
      <c r="AI2" s="104" t="s">
        <v>125</v>
      </c>
      <c r="AJ2" s="103" t="s">
        <v>46</v>
      </c>
      <c r="AK2" s="103" t="s">
        <v>121</v>
      </c>
      <c r="AL2" s="103" t="s">
        <v>122</v>
      </c>
      <c r="AM2" s="103" t="s">
        <v>13</v>
      </c>
      <c r="AN2" s="103" t="s">
        <v>123</v>
      </c>
      <c r="AO2" s="103" t="s">
        <v>17</v>
      </c>
      <c r="AP2" s="103" t="s">
        <v>124</v>
      </c>
      <c r="AQ2" s="103" t="s">
        <v>15</v>
      </c>
      <c r="AR2" s="103" t="s">
        <v>23</v>
      </c>
      <c r="AS2" s="103" t="s">
        <v>16</v>
      </c>
      <c r="AT2" s="103" t="s">
        <v>22</v>
      </c>
      <c r="AU2" s="103" t="s">
        <v>125</v>
      </c>
    </row>
    <row r="3">
      <c r="A3" s="105" t="s">
        <v>131</v>
      </c>
      <c r="B3" s="105" t="s">
        <v>45</v>
      </c>
      <c r="C3" s="106">
        <v>44217.0</v>
      </c>
      <c r="D3" s="107">
        <v>1.0</v>
      </c>
      <c r="E3" s="107">
        <v>0.0</v>
      </c>
      <c r="F3" s="107">
        <v>0.0</v>
      </c>
      <c r="G3" s="108">
        <v>20.0</v>
      </c>
      <c r="H3" s="109">
        <v>0.0</v>
      </c>
      <c r="I3" s="108">
        <v>60.0</v>
      </c>
      <c r="J3" s="108">
        <v>10.0</v>
      </c>
      <c r="K3" s="108">
        <v>20.0</v>
      </c>
      <c r="L3" s="108">
        <v>16.0</v>
      </c>
      <c r="M3" s="108">
        <v>16.0</v>
      </c>
      <c r="N3" s="108">
        <v>40.0</v>
      </c>
      <c r="O3" s="108">
        <v>10.0</v>
      </c>
      <c r="P3" s="108">
        <v>10.0</v>
      </c>
      <c r="Q3" s="108">
        <v>10.0</v>
      </c>
      <c r="R3" s="109">
        <v>0.0</v>
      </c>
      <c r="S3" s="108">
        <v>20.0</v>
      </c>
      <c r="T3" s="108">
        <v>100.0</v>
      </c>
      <c r="U3" s="109">
        <v>1.0</v>
      </c>
      <c r="V3" s="109">
        <v>6.0</v>
      </c>
      <c r="W3" s="109">
        <v>2.0</v>
      </c>
      <c r="X3" s="110">
        <v>0.0</v>
      </c>
      <c r="Y3" s="110">
        <v>0.0</v>
      </c>
      <c r="Z3" s="110">
        <v>0.0</v>
      </c>
      <c r="AA3" s="110">
        <v>0.0</v>
      </c>
      <c r="AB3" s="110">
        <v>0.0</v>
      </c>
      <c r="AC3" s="110">
        <v>0.0</v>
      </c>
      <c r="AD3" s="110">
        <v>0.0</v>
      </c>
      <c r="AE3" s="110">
        <v>0.0</v>
      </c>
      <c r="AF3" s="110">
        <v>0.0</v>
      </c>
      <c r="AG3" s="110">
        <v>0.0</v>
      </c>
      <c r="AH3" s="110">
        <v>0.0</v>
      </c>
      <c r="AI3" s="110">
        <v>0.0</v>
      </c>
      <c r="AJ3" s="109">
        <v>0.0</v>
      </c>
      <c r="AK3" s="109">
        <v>0.0</v>
      </c>
      <c r="AL3" s="109">
        <v>0.0</v>
      </c>
      <c r="AM3" s="109">
        <v>0.0</v>
      </c>
      <c r="AN3" s="109">
        <v>0.0</v>
      </c>
      <c r="AO3" s="109">
        <v>0.0</v>
      </c>
      <c r="AP3" s="109">
        <v>0.0</v>
      </c>
      <c r="AQ3" s="109">
        <v>0.0</v>
      </c>
      <c r="AR3" s="109">
        <v>0.0</v>
      </c>
      <c r="AS3" s="109">
        <v>0.0</v>
      </c>
      <c r="AT3" s="109">
        <v>0.0</v>
      </c>
      <c r="AU3" s="109">
        <v>0.0</v>
      </c>
    </row>
    <row r="4">
      <c r="A4" s="105" t="s">
        <v>131</v>
      </c>
      <c r="B4" s="105" t="s">
        <v>47</v>
      </c>
      <c r="C4" s="106">
        <v>44217.0</v>
      </c>
      <c r="D4" s="107">
        <v>4.0</v>
      </c>
      <c r="E4" s="107">
        <v>3.0</v>
      </c>
      <c r="F4" s="107">
        <v>0.0</v>
      </c>
      <c r="G4" s="108">
        <v>20.0</v>
      </c>
      <c r="H4" s="109">
        <v>0.0</v>
      </c>
      <c r="I4" s="108">
        <v>80.0</v>
      </c>
      <c r="J4" s="108">
        <v>10.0</v>
      </c>
      <c r="K4" s="108">
        <v>60.0</v>
      </c>
      <c r="L4" s="108">
        <v>60.0</v>
      </c>
      <c r="M4" s="108">
        <v>58.0</v>
      </c>
      <c r="N4" s="108">
        <v>50.0</v>
      </c>
      <c r="O4" s="108">
        <v>10.0</v>
      </c>
      <c r="P4" s="108">
        <v>40.0</v>
      </c>
      <c r="Q4" s="108">
        <v>30.0</v>
      </c>
      <c r="R4" s="109">
        <v>0.0</v>
      </c>
      <c r="S4" s="108">
        <v>20.0</v>
      </c>
      <c r="T4" s="108">
        <v>200.0</v>
      </c>
      <c r="U4" s="109">
        <v>1.0</v>
      </c>
      <c r="V4" s="109">
        <v>10.0</v>
      </c>
      <c r="W4" s="109">
        <v>2.0</v>
      </c>
      <c r="X4" s="110">
        <v>0.0</v>
      </c>
      <c r="Y4" s="110">
        <v>0.0</v>
      </c>
      <c r="Z4" s="110">
        <v>0.0</v>
      </c>
      <c r="AA4" s="110">
        <v>0.0</v>
      </c>
      <c r="AB4" s="110">
        <v>0.0</v>
      </c>
      <c r="AC4" s="110">
        <v>0.0</v>
      </c>
      <c r="AD4" s="110">
        <v>0.0</v>
      </c>
      <c r="AE4" s="110">
        <v>0.0</v>
      </c>
      <c r="AF4" s="110">
        <v>0.0</v>
      </c>
      <c r="AG4" s="110">
        <v>0.0</v>
      </c>
      <c r="AH4" s="110">
        <v>0.0</v>
      </c>
      <c r="AI4" s="110">
        <v>0.0</v>
      </c>
      <c r="AJ4" s="109">
        <v>0.0</v>
      </c>
      <c r="AK4" s="109">
        <v>0.0</v>
      </c>
      <c r="AL4" s="109">
        <v>0.0</v>
      </c>
      <c r="AM4" s="109">
        <v>0.0</v>
      </c>
      <c r="AN4" s="109">
        <v>0.0</v>
      </c>
      <c r="AO4" s="109">
        <v>0.0</v>
      </c>
      <c r="AP4" s="109">
        <v>0.0</v>
      </c>
      <c r="AQ4" s="109">
        <v>0.0</v>
      </c>
      <c r="AR4" s="109">
        <v>0.0</v>
      </c>
      <c r="AS4" s="109">
        <v>0.0</v>
      </c>
      <c r="AT4" s="109">
        <v>0.0</v>
      </c>
      <c r="AU4" s="109">
        <v>0.0</v>
      </c>
      <c r="AV4" s="111"/>
    </row>
    <row r="5">
      <c r="A5" s="105" t="s">
        <v>131</v>
      </c>
      <c r="B5" s="105" t="s">
        <v>48</v>
      </c>
      <c r="C5" s="106">
        <v>44217.0</v>
      </c>
      <c r="D5" s="107">
        <v>2.0</v>
      </c>
      <c r="E5" s="107">
        <v>1.0</v>
      </c>
      <c r="F5" s="107">
        <v>0.0</v>
      </c>
      <c r="G5" s="108">
        <v>20.0</v>
      </c>
      <c r="H5" s="109">
        <v>0.0</v>
      </c>
      <c r="I5" s="108">
        <v>100.0</v>
      </c>
      <c r="J5" s="108">
        <v>10.0</v>
      </c>
      <c r="K5" s="108">
        <v>60.0</v>
      </c>
      <c r="L5" s="108">
        <v>68.0</v>
      </c>
      <c r="M5" s="108">
        <v>68.0</v>
      </c>
      <c r="N5" s="108">
        <v>50.0</v>
      </c>
      <c r="O5" s="108">
        <v>20.0</v>
      </c>
      <c r="P5" s="108">
        <v>20.0</v>
      </c>
      <c r="Q5" s="108">
        <v>60.0</v>
      </c>
      <c r="R5" s="109">
        <v>0.0</v>
      </c>
      <c r="S5" s="108">
        <v>20.0</v>
      </c>
      <c r="T5" s="108">
        <v>200.0</v>
      </c>
      <c r="U5" s="109">
        <v>1.0</v>
      </c>
      <c r="V5" s="109">
        <v>10.0</v>
      </c>
      <c r="W5" s="109">
        <v>3.0</v>
      </c>
      <c r="X5" s="110">
        <v>0.0</v>
      </c>
      <c r="Y5" s="110">
        <v>0.0</v>
      </c>
      <c r="Z5" s="110">
        <v>0.0</v>
      </c>
      <c r="AA5" s="110">
        <v>0.0</v>
      </c>
      <c r="AB5" s="110">
        <v>0.0</v>
      </c>
      <c r="AC5" s="110">
        <v>0.0</v>
      </c>
      <c r="AD5" s="110">
        <v>0.0</v>
      </c>
      <c r="AE5" s="110">
        <v>0.0</v>
      </c>
      <c r="AF5" s="110">
        <v>0.0</v>
      </c>
      <c r="AG5" s="110">
        <v>0.0</v>
      </c>
      <c r="AH5" s="110">
        <v>0.0</v>
      </c>
      <c r="AI5" s="110">
        <v>0.0</v>
      </c>
      <c r="AJ5" s="109">
        <v>0.0</v>
      </c>
      <c r="AK5" s="109">
        <v>0.0</v>
      </c>
      <c r="AL5" s="109">
        <v>0.0</v>
      </c>
      <c r="AM5" s="109">
        <v>0.0</v>
      </c>
      <c r="AN5" s="109">
        <v>0.0</v>
      </c>
      <c r="AO5" s="109">
        <v>0.0</v>
      </c>
      <c r="AP5" s="109">
        <v>0.0</v>
      </c>
      <c r="AQ5" s="109">
        <v>0.0</v>
      </c>
      <c r="AR5" s="109">
        <v>0.0</v>
      </c>
      <c r="AS5" s="109">
        <v>0.0</v>
      </c>
      <c r="AT5" s="109">
        <v>0.0</v>
      </c>
      <c r="AU5" s="109">
        <v>0.0</v>
      </c>
      <c r="AV5" s="111"/>
    </row>
    <row r="6">
      <c r="A6" s="105" t="s">
        <v>131</v>
      </c>
      <c r="B6" s="105" t="s">
        <v>49</v>
      </c>
      <c r="C6" s="106">
        <v>44217.0</v>
      </c>
      <c r="D6" s="107">
        <v>4.0</v>
      </c>
      <c r="E6" s="107">
        <v>16.0</v>
      </c>
      <c r="F6" s="107">
        <v>0.0</v>
      </c>
      <c r="G6" s="108">
        <v>20.0</v>
      </c>
      <c r="H6" s="109">
        <v>0.0</v>
      </c>
      <c r="I6" s="108">
        <v>140.0</v>
      </c>
      <c r="J6" s="108">
        <v>30.0</v>
      </c>
      <c r="K6" s="108">
        <v>100.0</v>
      </c>
      <c r="L6" s="108">
        <v>96.0</v>
      </c>
      <c r="M6" s="108">
        <v>110.0</v>
      </c>
      <c r="N6" s="108">
        <v>90.0</v>
      </c>
      <c r="O6" s="108">
        <v>50.0</v>
      </c>
      <c r="P6" s="108">
        <v>40.0</v>
      </c>
      <c r="Q6" s="108">
        <v>60.0</v>
      </c>
      <c r="R6" s="109">
        <v>0.0</v>
      </c>
      <c r="S6" s="108">
        <v>20.0</v>
      </c>
      <c r="T6" s="108">
        <v>400.0</v>
      </c>
      <c r="U6" s="109">
        <v>1.0</v>
      </c>
      <c r="V6" s="109">
        <v>18.0</v>
      </c>
      <c r="W6" s="109">
        <v>6.0</v>
      </c>
      <c r="X6" s="110">
        <v>0.0</v>
      </c>
      <c r="Y6" s="110">
        <v>0.0</v>
      </c>
      <c r="Z6" s="110">
        <v>0.0</v>
      </c>
      <c r="AA6" s="110">
        <v>0.0</v>
      </c>
      <c r="AB6" s="110">
        <v>0.0</v>
      </c>
      <c r="AC6" s="110">
        <v>0.0</v>
      </c>
      <c r="AD6" s="110">
        <v>0.0</v>
      </c>
      <c r="AE6" s="110">
        <v>0.0</v>
      </c>
      <c r="AF6" s="110">
        <v>0.0</v>
      </c>
      <c r="AG6" s="110">
        <v>0.0</v>
      </c>
      <c r="AH6" s="110">
        <v>0.0</v>
      </c>
      <c r="AI6" s="110">
        <v>0.0</v>
      </c>
      <c r="AJ6" s="109">
        <v>0.0</v>
      </c>
      <c r="AK6" s="109">
        <v>0.0</v>
      </c>
      <c r="AL6" s="109">
        <v>0.0</v>
      </c>
      <c r="AM6" s="109">
        <v>0.0</v>
      </c>
      <c r="AN6" s="109">
        <v>0.0</v>
      </c>
      <c r="AO6" s="109">
        <v>0.0</v>
      </c>
      <c r="AP6" s="109">
        <v>0.0</v>
      </c>
      <c r="AQ6" s="109">
        <v>0.0</v>
      </c>
      <c r="AR6" s="109">
        <v>0.0</v>
      </c>
      <c r="AS6" s="109">
        <v>0.0</v>
      </c>
      <c r="AT6" s="109">
        <v>0.0</v>
      </c>
      <c r="AU6" s="109">
        <v>0.0</v>
      </c>
      <c r="AV6" s="111"/>
    </row>
    <row r="7">
      <c r="A7" s="105" t="s">
        <v>131</v>
      </c>
      <c r="B7" s="105" t="s">
        <v>50</v>
      </c>
      <c r="C7" s="106">
        <v>44217.0</v>
      </c>
      <c r="D7" s="107">
        <v>6.0</v>
      </c>
      <c r="E7" s="107">
        <v>3.0</v>
      </c>
      <c r="F7" s="107">
        <v>0.0</v>
      </c>
      <c r="G7" s="108">
        <v>40.0</v>
      </c>
      <c r="H7" s="109">
        <v>0.0</v>
      </c>
      <c r="I7" s="108">
        <v>60.0</v>
      </c>
      <c r="J7" s="108">
        <v>15.0</v>
      </c>
      <c r="K7" s="108">
        <v>110.0</v>
      </c>
      <c r="L7" s="108">
        <v>96.0</v>
      </c>
      <c r="M7" s="108">
        <v>104.0</v>
      </c>
      <c r="N7" s="108">
        <v>60.0</v>
      </c>
      <c r="O7" s="108">
        <v>30.0</v>
      </c>
      <c r="P7" s="108">
        <v>40.0</v>
      </c>
      <c r="Q7" s="108">
        <v>50.0</v>
      </c>
      <c r="R7" s="109">
        <v>0.0</v>
      </c>
      <c r="S7" s="108">
        <v>40.0</v>
      </c>
      <c r="T7" s="108">
        <v>400.0</v>
      </c>
      <c r="U7" s="109">
        <v>2.0</v>
      </c>
      <c r="V7" s="109">
        <v>13.0</v>
      </c>
      <c r="W7" s="109">
        <v>5.0</v>
      </c>
      <c r="X7" s="110">
        <v>0.0</v>
      </c>
      <c r="Y7" s="110">
        <v>0.0</v>
      </c>
      <c r="Z7" s="110">
        <v>0.0</v>
      </c>
      <c r="AA7" s="110">
        <v>0.0</v>
      </c>
      <c r="AB7" s="110">
        <v>0.0</v>
      </c>
      <c r="AC7" s="110">
        <v>0.0</v>
      </c>
      <c r="AD7" s="110">
        <v>0.0</v>
      </c>
      <c r="AE7" s="110">
        <v>0.0</v>
      </c>
      <c r="AF7" s="110">
        <v>0.0</v>
      </c>
      <c r="AG7" s="110">
        <v>0.0</v>
      </c>
      <c r="AH7" s="110">
        <v>0.0</v>
      </c>
      <c r="AI7" s="110">
        <v>0.0</v>
      </c>
      <c r="AJ7" s="109">
        <v>0.0</v>
      </c>
      <c r="AK7" s="109">
        <v>0.0</v>
      </c>
      <c r="AL7" s="109">
        <v>0.0</v>
      </c>
      <c r="AM7" s="109">
        <v>0.0</v>
      </c>
      <c r="AN7" s="109">
        <v>0.0</v>
      </c>
      <c r="AO7" s="109">
        <v>0.0</v>
      </c>
      <c r="AP7" s="109">
        <v>0.0</v>
      </c>
      <c r="AQ7" s="109">
        <v>0.0</v>
      </c>
      <c r="AR7" s="109">
        <v>0.0</v>
      </c>
      <c r="AS7" s="109">
        <v>0.0</v>
      </c>
      <c r="AT7" s="109">
        <v>0.0</v>
      </c>
      <c r="AU7" s="109">
        <v>0.0</v>
      </c>
      <c r="AV7" s="111"/>
    </row>
    <row r="8">
      <c r="A8" s="105" t="s">
        <v>131</v>
      </c>
      <c r="B8" s="105" t="s">
        <v>51</v>
      </c>
      <c r="C8" s="106">
        <v>44217.0</v>
      </c>
      <c r="D8" s="107">
        <v>3.0</v>
      </c>
      <c r="E8" s="107">
        <v>7.0</v>
      </c>
      <c r="F8" s="107">
        <v>0.0</v>
      </c>
      <c r="G8" s="108">
        <v>20.0</v>
      </c>
      <c r="H8" s="109">
        <v>0.0</v>
      </c>
      <c r="I8" s="108">
        <v>80.0</v>
      </c>
      <c r="J8" s="108">
        <v>10.0</v>
      </c>
      <c r="K8" s="108">
        <v>50.0</v>
      </c>
      <c r="L8" s="108">
        <v>44.0</v>
      </c>
      <c r="M8" s="108">
        <v>48.0</v>
      </c>
      <c r="N8" s="108">
        <v>50.0</v>
      </c>
      <c r="O8" s="108">
        <v>40.0</v>
      </c>
      <c r="P8" s="108">
        <v>40.0</v>
      </c>
      <c r="Q8" s="108">
        <v>10.0</v>
      </c>
      <c r="R8" s="109">
        <v>0.0</v>
      </c>
      <c r="S8" s="108">
        <v>20.0</v>
      </c>
      <c r="T8" s="108">
        <v>200.0</v>
      </c>
      <c r="U8" s="109">
        <v>1.0</v>
      </c>
      <c r="V8" s="109">
        <v>13.0</v>
      </c>
      <c r="W8" s="109">
        <v>4.0</v>
      </c>
      <c r="X8" s="110">
        <v>0.0</v>
      </c>
      <c r="Y8" s="110">
        <v>0.0</v>
      </c>
      <c r="Z8" s="110">
        <v>0.0</v>
      </c>
      <c r="AA8" s="110">
        <v>0.0</v>
      </c>
      <c r="AB8" s="110">
        <v>0.0</v>
      </c>
      <c r="AC8" s="110">
        <v>0.0</v>
      </c>
      <c r="AD8" s="110">
        <v>0.0</v>
      </c>
      <c r="AE8" s="110">
        <v>0.0</v>
      </c>
      <c r="AF8" s="110">
        <v>0.0</v>
      </c>
      <c r="AG8" s="110">
        <v>0.0</v>
      </c>
      <c r="AH8" s="110">
        <v>0.0</v>
      </c>
      <c r="AI8" s="110">
        <v>0.0</v>
      </c>
      <c r="AJ8" s="109">
        <v>0.0</v>
      </c>
      <c r="AK8" s="109">
        <v>0.0</v>
      </c>
      <c r="AL8" s="109">
        <v>0.0</v>
      </c>
      <c r="AM8" s="109">
        <v>0.0</v>
      </c>
      <c r="AN8" s="109">
        <v>0.0</v>
      </c>
      <c r="AO8" s="109">
        <v>0.0</v>
      </c>
      <c r="AP8" s="109">
        <v>0.0</v>
      </c>
      <c r="AQ8" s="109">
        <v>0.0</v>
      </c>
      <c r="AR8" s="109">
        <v>0.0</v>
      </c>
      <c r="AS8" s="109">
        <v>0.0</v>
      </c>
      <c r="AT8" s="109">
        <v>0.0</v>
      </c>
      <c r="AU8" s="109">
        <v>0.0</v>
      </c>
      <c r="AV8" s="111"/>
    </row>
    <row r="9">
      <c r="A9" s="105" t="s">
        <v>131</v>
      </c>
      <c r="B9" s="105" t="s">
        <v>52</v>
      </c>
      <c r="C9" s="106">
        <v>44217.0</v>
      </c>
      <c r="D9" s="107">
        <v>1.0</v>
      </c>
      <c r="E9" s="107">
        <v>3.0</v>
      </c>
      <c r="F9" s="107">
        <v>0.0</v>
      </c>
      <c r="G9" s="108">
        <v>0.0</v>
      </c>
      <c r="H9" s="109">
        <v>0.0</v>
      </c>
      <c r="I9" s="108">
        <v>0.0</v>
      </c>
      <c r="J9" s="108">
        <v>0.0</v>
      </c>
      <c r="K9" s="108">
        <v>0.0</v>
      </c>
      <c r="L9" s="108">
        <v>0.0</v>
      </c>
      <c r="M9" s="108">
        <v>0.0</v>
      </c>
      <c r="N9" s="108">
        <v>0.0</v>
      </c>
      <c r="O9" s="108">
        <v>0.0</v>
      </c>
      <c r="P9" s="108">
        <v>0.0</v>
      </c>
      <c r="Q9" s="108">
        <v>0.0</v>
      </c>
      <c r="R9" s="109">
        <v>0.0</v>
      </c>
      <c r="S9" s="108">
        <v>0.0</v>
      </c>
      <c r="T9" s="108">
        <v>0.0</v>
      </c>
      <c r="U9" s="109">
        <v>0.0</v>
      </c>
      <c r="V9" s="109">
        <v>0.0</v>
      </c>
      <c r="W9" s="109">
        <v>0.0</v>
      </c>
      <c r="X9" s="110">
        <v>0.0</v>
      </c>
      <c r="Y9" s="110">
        <v>0.0</v>
      </c>
      <c r="Z9" s="110">
        <v>0.0</v>
      </c>
      <c r="AA9" s="110">
        <v>0.0</v>
      </c>
      <c r="AB9" s="110">
        <v>0.0</v>
      </c>
      <c r="AC9" s="110">
        <v>0.0</v>
      </c>
      <c r="AD9" s="110">
        <v>0.0</v>
      </c>
      <c r="AE9" s="110">
        <v>0.0</v>
      </c>
      <c r="AF9" s="110">
        <v>0.0</v>
      </c>
      <c r="AG9" s="110">
        <v>0.0</v>
      </c>
      <c r="AH9" s="110">
        <v>0.0</v>
      </c>
      <c r="AI9" s="110">
        <v>0.0</v>
      </c>
      <c r="AJ9" s="109">
        <v>0.0</v>
      </c>
      <c r="AK9" s="109">
        <v>0.0</v>
      </c>
      <c r="AL9" s="109">
        <v>0.0</v>
      </c>
      <c r="AM9" s="109">
        <v>0.0</v>
      </c>
      <c r="AN9" s="109">
        <v>0.0</v>
      </c>
      <c r="AO9" s="109">
        <v>0.0</v>
      </c>
      <c r="AP9" s="109">
        <v>0.0</v>
      </c>
      <c r="AQ9" s="109">
        <v>0.0</v>
      </c>
      <c r="AR9" s="109">
        <v>0.0</v>
      </c>
      <c r="AS9" s="109">
        <v>0.0</v>
      </c>
      <c r="AT9" s="109">
        <v>0.0</v>
      </c>
      <c r="AU9" s="109">
        <v>0.0</v>
      </c>
      <c r="AV9" s="111"/>
    </row>
    <row r="10">
      <c r="A10" s="105" t="s">
        <v>131</v>
      </c>
      <c r="B10" s="105" t="s">
        <v>53</v>
      </c>
      <c r="C10" s="106">
        <v>44217.0</v>
      </c>
      <c r="D10" s="107">
        <v>1.0</v>
      </c>
      <c r="E10" s="107">
        <v>8.0</v>
      </c>
      <c r="F10" s="107">
        <v>0.0</v>
      </c>
      <c r="G10" s="108">
        <v>20.0</v>
      </c>
      <c r="H10" s="109">
        <v>0.0</v>
      </c>
      <c r="I10" s="108">
        <v>100.0</v>
      </c>
      <c r="J10" s="108">
        <v>15.0</v>
      </c>
      <c r="K10" s="108">
        <v>50.0</v>
      </c>
      <c r="L10" s="108">
        <v>24.0</v>
      </c>
      <c r="M10" s="108">
        <v>20.0</v>
      </c>
      <c r="N10" s="108">
        <v>60.0</v>
      </c>
      <c r="O10" s="108">
        <v>20.0</v>
      </c>
      <c r="P10" s="108">
        <v>30.0</v>
      </c>
      <c r="Q10" s="108">
        <v>20.0</v>
      </c>
      <c r="R10" s="109">
        <v>0.0</v>
      </c>
      <c r="S10" s="108">
        <v>0.0</v>
      </c>
      <c r="T10" s="108">
        <v>200.0</v>
      </c>
      <c r="U10" s="109">
        <v>1.0</v>
      </c>
      <c r="V10" s="109">
        <v>10.0</v>
      </c>
      <c r="W10" s="109">
        <v>2.0</v>
      </c>
      <c r="X10" s="110">
        <v>0.0</v>
      </c>
      <c r="Y10" s="110">
        <v>0.0</v>
      </c>
      <c r="Z10" s="110">
        <v>0.0</v>
      </c>
      <c r="AA10" s="110">
        <v>0.0</v>
      </c>
      <c r="AB10" s="110">
        <v>0.0</v>
      </c>
      <c r="AC10" s="110">
        <v>0.0</v>
      </c>
      <c r="AD10" s="110">
        <v>0.0</v>
      </c>
      <c r="AE10" s="110">
        <v>0.0</v>
      </c>
      <c r="AF10" s="110">
        <v>0.0</v>
      </c>
      <c r="AG10" s="110">
        <v>0.0</v>
      </c>
      <c r="AH10" s="110">
        <v>0.0</v>
      </c>
      <c r="AI10" s="110">
        <v>0.0</v>
      </c>
      <c r="AJ10" s="109">
        <v>0.0</v>
      </c>
      <c r="AK10" s="109">
        <v>0.0</v>
      </c>
      <c r="AL10" s="109">
        <v>0.0</v>
      </c>
      <c r="AM10" s="109">
        <v>0.0</v>
      </c>
      <c r="AN10" s="109">
        <v>0.0</v>
      </c>
      <c r="AO10" s="109">
        <v>0.0</v>
      </c>
      <c r="AP10" s="109">
        <v>0.0</v>
      </c>
      <c r="AQ10" s="109">
        <v>0.0</v>
      </c>
      <c r="AR10" s="109">
        <v>0.0</v>
      </c>
      <c r="AS10" s="109">
        <v>0.0</v>
      </c>
      <c r="AT10" s="109">
        <v>0.0</v>
      </c>
      <c r="AU10" s="109">
        <v>0.0</v>
      </c>
      <c r="AV10" s="111"/>
    </row>
    <row r="11">
      <c r="A11" s="105" t="s">
        <v>131</v>
      </c>
      <c r="B11" s="105" t="s">
        <v>54</v>
      </c>
      <c r="C11" s="106">
        <v>44217.0</v>
      </c>
      <c r="D11" s="107">
        <v>1.0</v>
      </c>
      <c r="E11" s="107">
        <v>1.0</v>
      </c>
      <c r="F11" s="107">
        <v>0.0</v>
      </c>
      <c r="G11" s="108">
        <v>20.0</v>
      </c>
      <c r="H11" s="109">
        <v>0.0</v>
      </c>
      <c r="I11" s="108">
        <v>20.0</v>
      </c>
      <c r="J11" s="108">
        <v>5.0</v>
      </c>
      <c r="K11" s="108">
        <v>10.0</v>
      </c>
      <c r="L11" s="108">
        <v>12.0</v>
      </c>
      <c r="M11" s="108">
        <v>12.0</v>
      </c>
      <c r="N11" s="108">
        <v>0.0</v>
      </c>
      <c r="O11" s="108">
        <v>0.0</v>
      </c>
      <c r="P11" s="108">
        <v>10.0</v>
      </c>
      <c r="Q11" s="108">
        <v>10.0</v>
      </c>
      <c r="R11" s="109">
        <v>0.0</v>
      </c>
      <c r="S11" s="108">
        <v>20.0</v>
      </c>
      <c r="T11" s="108">
        <v>100.0</v>
      </c>
      <c r="U11" s="109">
        <v>1.0</v>
      </c>
      <c r="V11" s="109">
        <v>1.0</v>
      </c>
      <c r="W11" s="109">
        <v>2.0</v>
      </c>
      <c r="X11" s="110">
        <v>0.0</v>
      </c>
      <c r="Y11" s="110">
        <v>0.0</v>
      </c>
      <c r="Z11" s="110">
        <v>0.0</v>
      </c>
      <c r="AA11" s="110">
        <v>0.0</v>
      </c>
      <c r="AB11" s="110">
        <v>0.0</v>
      </c>
      <c r="AC11" s="110">
        <v>0.0</v>
      </c>
      <c r="AD11" s="110">
        <v>0.0</v>
      </c>
      <c r="AE11" s="110">
        <v>0.0</v>
      </c>
      <c r="AF11" s="110">
        <v>0.0</v>
      </c>
      <c r="AG11" s="110">
        <v>0.0</v>
      </c>
      <c r="AH11" s="110">
        <v>0.0</v>
      </c>
      <c r="AI11" s="110">
        <v>0.0</v>
      </c>
      <c r="AJ11" s="109">
        <v>0.0</v>
      </c>
      <c r="AK11" s="109">
        <v>0.0</v>
      </c>
      <c r="AL11" s="109">
        <v>0.0</v>
      </c>
      <c r="AM11" s="109">
        <v>0.0</v>
      </c>
      <c r="AN11" s="109">
        <v>0.0</v>
      </c>
      <c r="AO11" s="109">
        <v>0.0</v>
      </c>
      <c r="AP11" s="109">
        <v>0.0</v>
      </c>
      <c r="AQ11" s="109">
        <v>0.0</v>
      </c>
      <c r="AR11" s="109">
        <v>0.0</v>
      </c>
      <c r="AS11" s="109">
        <v>0.0</v>
      </c>
      <c r="AT11" s="109">
        <v>0.0</v>
      </c>
      <c r="AU11" s="109">
        <v>0.0</v>
      </c>
      <c r="AV11" s="112"/>
    </row>
    <row r="12">
      <c r="A12" s="105" t="s">
        <v>131</v>
      </c>
      <c r="B12" s="105" t="s">
        <v>55</v>
      </c>
      <c r="C12" s="106">
        <v>44217.0</v>
      </c>
      <c r="D12" s="107">
        <v>5.0</v>
      </c>
      <c r="E12" s="107">
        <v>5.0</v>
      </c>
      <c r="F12" s="107">
        <v>0.0</v>
      </c>
      <c r="G12" s="108">
        <v>20.0</v>
      </c>
      <c r="H12" s="109">
        <v>0.0</v>
      </c>
      <c r="I12" s="108">
        <v>60.0</v>
      </c>
      <c r="J12" s="108">
        <v>15.0</v>
      </c>
      <c r="K12" s="108">
        <v>40.0</v>
      </c>
      <c r="L12" s="108">
        <v>44.0</v>
      </c>
      <c r="M12" s="108">
        <v>42.0</v>
      </c>
      <c r="N12" s="108">
        <v>30.0</v>
      </c>
      <c r="O12" s="108">
        <v>20.0</v>
      </c>
      <c r="P12" s="108">
        <v>20.0</v>
      </c>
      <c r="Q12" s="108">
        <v>20.0</v>
      </c>
      <c r="R12" s="109">
        <v>0.0</v>
      </c>
      <c r="S12" s="108">
        <v>20.0</v>
      </c>
      <c r="T12" s="108">
        <v>100.0</v>
      </c>
      <c r="U12" s="109">
        <v>1.0</v>
      </c>
      <c r="V12" s="109">
        <v>7.0</v>
      </c>
      <c r="W12" s="109">
        <v>3.0</v>
      </c>
      <c r="X12" s="110">
        <v>0.0</v>
      </c>
      <c r="Y12" s="110">
        <v>0.0</v>
      </c>
      <c r="Z12" s="110">
        <v>0.0</v>
      </c>
      <c r="AA12" s="110">
        <v>0.0</v>
      </c>
      <c r="AB12" s="110">
        <v>0.0</v>
      </c>
      <c r="AC12" s="110">
        <v>0.0</v>
      </c>
      <c r="AD12" s="110">
        <v>0.0</v>
      </c>
      <c r="AE12" s="110">
        <v>0.0</v>
      </c>
      <c r="AF12" s="110">
        <v>0.0</v>
      </c>
      <c r="AG12" s="110">
        <v>0.0</v>
      </c>
      <c r="AH12" s="110">
        <v>0.0</v>
      </c>
      <c r="AI12" s="110">
        <v>0.0</v>
      </c>
      <c r="AJ12" s="109">
        <v>0.0</v>
      </c>
      <c r="AK12" s="109">
        <v>0.0</v>
      </c>
      <c r="AL12" s="109">
        <v>0.0</v>
      </c>
      <c r="AM12" s="109">
        <v>0.0</v>
      </c>
      <c r="AN12" s="109">
        <v>0.0</v>
      </c>
      <c r="AO12" s="109">
        <v>0.0</v>
      </c>
      <c r="AP12" s="109">
        <v>0.0</v>
      </c>
      <c r="AQ12" s="109">
        <v>0.0</v>
      </c>
      <c r="AR12" s="109">
        <v>0.0</v>
      </c>
      <c r="AS12" s="109">
        <v>0.0</v>
      </c>
      <c r="AT12" s="109">
        <v>0.0</v>
      </c>
      <c r="AU12" s="109">
        <v>0.0</v>
      </c>
    </row>
    <row r="13">
      <c r="A13" s="105" t="s">
        <v>131</v>
      </c>
      <c r="B13" s="105" t="s">
        <v>56</v>
      </c>
      <c r="C13" s="106">
        <v>44217.0</v>
      </c>
      <c r="D13" s="107">
        <v>4.0</v>
      </c>
      <c r="E13" s="107">
        <v>8.0</v>
      </c>
      <c r="F13" s="107">
        <v>0.0</v>
      </c>
      <c r="G13" s="108">
        <v>40.0</v>
      </c>
      <c r="H13" s="109">
        <v>0.0</v>
      </c>
      <c r="I13" s="108">
        <v>80.0</v>
      </c>
      <c r="J13" s="108">
        <v>30.0</v>
      </c>
      <c r="K13" s="108">
        <v>60.0</v>
      </c>
      <c r="L13" s="108">
        <v>68.0</v>
      </c>
      <c r="M13" s="108">
        <v>70.0</v>
      </c>
      <c r="N13" s="108">
        <v>20.0</v>
      </c>
      <c r="O13" s="108">
        <v>30.0</v>
      </c>
      <c r="P13" s="108">
        <v>40.0</v>
      </c>
      <c r="Q13" s="108">
        <v>50.0</v>
      </c>
      <c r="R13" s="109">
        <v>0.0</v>
      </c>
      <c r="S13" s="108">
        <v>20.0</v>
      </c>
      <c r="T13" s="108">
        <v>300.0</v>
      </c>
      <c r="U13" s="109">
        <v>2.0</v>
      </c>
      <c r="V13" s="109">
        <v>9.0</v>
      </c>
      <c r="W13" s="109">
        <v>4.0</v>
      </c>
      <c r="X13" s="110">
        <v>0.0</v>
      </c>
      <c r="Y13" s="110">
        <v>0.0</v>
      </c>
      <c r="Z13" s="110">
        <v>0.0</v>
      </c>
      <c r="AA13" s="110">
        <v>0.0</v>
      </c>
      <c r="AB13" s="110">
        <v>0.0</v>
      </c>
      <c r="AC13" s="110">
        <v>0.0</v>
      </c>
      <c r="AD13" s="110">
        <v>0.0</v>
      </c>
      <c r="AE13" s="110">
        <v>0.0</v>
      </c>
      <c r="AF13" s="110">
        <v>0.0</v>
      </c>
      <c r="AG13" s="110">
        <v>0.0</v>
      </c>
      <c r="AH13" s="110">
        <v>0.0</v>
      </c>
      <c r="AI13" s="110">
        <v>0.0</v>
      </c>
      <c r="AJ13" s="109">
        <v>0.0</v>
      </c>
      <c r="AK13" s="109">
        <v>0.0</v>
      </c>
      <c r="AL13" s="109">
        <v>0.0</v>
      </c>
      <c r="AM13" s="109">
        <v>0.0</v>
      </c>
      <c r="AN13" s="109">
        <v>0.0</v>
      </c>
      <c r="AO13" s="109">
        <v>0.0</v>
      </c>
      <c r="AP13" s="109">
        <v>0.0</v>
      </c>
      <c r="AQ13" s="109">
        <v>0.0</v>
      </c>
      <c r="AR13" s="109">
        <v>0.0</v>
      </c>
      <c r="AS13" s="109">
        <v>0.0</v>
      </c>
      <c r="AT13" s="109">
        <v>0.0</v>
      </c>
      <c r="AU13" s="109">
        <v>0.0</v>
      </c>
    </row>
    <row r="14">
      <c r="A14" s="105" t="s">
        <v>131</v>
      </c>
      <c r="B14" s="105" t="s">
        <v>59</v>
      </c>
      <c r="C14" s="106">
        <v>44217.0</v>
      </c>
      <c r="D14" s="107">
        <v>5.0</v>
      </c>
      <c r="E14" s="107">
        <v>2.0</v>
      </c>
      <c r="F14" s="107">
        <v>0.0</v>
      </c>
      <c r="G14" s="109">
        <v>20.0</v>
      </c>
      <c r="H14" s="109">
        <v>0.0</v>
      </c>
      <c r="I14" s="108">
        <v>40.0</v>
      </c>
      <c r="J14" s="109">
        <v>15.0</v>
      </c>
      <c r="K14" s="108">
        <v>40.0</v>
      </c>
      <c r="L14" s="108">
        <v>40.0</v>
      </c>
      <c r="M14" s="108">
        <v>40.0</v>
      </c>
      <c r="N14" s="108">
        <v>30.0</v>
      </c>
      <c r="O14" s="109">
        <v>20.0</v>
      </c>
      <c r="P14" s="109">
        <v>20.0</v>
      </c>
      <c r="Q14" s="108">
        <v>10.0</v>
      </c>
      <c r="R14" s="109">
        <v>0.0</v>
      </c>
      <c r="S14" s="109">
        <v>20.0</v>
      </c>
      <c r="T14" s="108">
        <v>200.0</v>
      </c>
      <c r="U14" s="109">
        <v>1.0</v>
      </c>
      <c r="V14" s="109">
        <v>7.0</v>
      </c>
      <c r="W14" s="109">
        <v>3.0</v>
      </c>
      <c r="X14" s="110">
        <v>0.0</v>
      </c>
      <c r="Y14" s="110">
        <v>0.0</v>
      </c>
      <c r="Z14" s="110">
        <v>0.0</v>
      </c>
      <c r="AA14" s="110">
        <v>0.0</v>
      </c>
      <c r="AB14" s="110">
        <v>0.0</v>
      </c>
      <c r="AC14" s="110">
        <v>0.0</v>
      </c>
      <c r="AD14" s="110">
        <v>0.0</v>
      </c>
      <c r="AE14" s="110">
        <v>0.0</v>
      </c>
      <c r="AF14" s="110">
        <v>0.0</v>
      </c>
      <c r="AG14" s="110">
        <v>0.0</v>
      </c>
      <c r="AH14" s="110">
        <v>0.0</v>
      </c>
      <c r="AI14" s="110">
        <v>0.0</v>
      </c>
      <c r="AJ14" s="109">
        <v>0.0</v>
      </c>
      <c r="AK14" s="109">
        <v>0.0</v>
      </c>
      <c r="AL14" s="109">
        <v>0.0</v>
      </c>
      <c r="AM14" s="109">
        <v>0.0</v>
      </c>
      <c r="AN14" s="109">
        <v>0.0</v>
      </c>
      <c r="AO14" s="109">
        <v>0.0</v>
      </c>
      <c r="AP14" s="109">
        <v>0.0</v>
      </c>
      <c r="AQ14" s="109">
        <v>0.0</v>
      </c>
      <c r="AR14" s="109">
        <v>0.0</v>
      </c>
      <c r="AS14" s="109">
        <v>0.0</v>
      </c>
      <c r="AT14" s="109">
        <v>0.0</v>
      </c>
      <c r="AU14" s="109">
        <v>0.0</v>
      </c>
    </row>
    <row r="15">
      <c r="A15" s="105" t="s">
        <v>131</v>
      </c>
      <c r="B15" s="105" t="s">
        <v>60</v>
      </c>
      <c r="C15" s="106">
        <v>44217.0</v>
      </c>
      <c r="D15" s="107">
        <v>4.0</v>
      </c>
      <c r="E15" s="107">
        <v>2.0</v>
      </c>
      <c r="F15" s="107">
        <v>0.0</v>
      </c>
      <c r="G15" s="108">
        <v>20.0</v>
      </c>
      <c r="H15" s="109">
        <v>0.0</v>
      </c>
      <c r="I15" s="108">
        <v>20.0</v>
      </c>
      <c r="J15" s="108">
        <v>10.0</v>
      </c>
      <c r="K15" s="108">
        <v>40.0</v>
      </c>
      <c r="L15" s="108">
        <v>36.0</v>
      </c>
      <c r="M15" s="108">
        <v>38.0</v>
      </c>
      <c r="N15" s="108">
        <v>40.0</v>
      </c>
      <c r="O15" s="108">
        <v>20.0</v>
      </c>
      <c r="P15" s="108">
        <v>20.0</v>
      </c>
      <c r="Q15" s="108">
        <v>10.0</v>
      </c>
      <c r="R15" s="109">
        <v>0.0</v>
      </c>
      <c r="S15" s="108">
        <v>20.0</v>
      </c>
      <c r="T15" s="108">
        <v>100.0</v>
      </c>
      <c r="U15" s="109">
        <v>1.0</v>
      </c>
      <c r="V15" s="109">
        <v>5.0</v>
      </c>
      <c r="W15" s="109">
        <v>4.0</v>
      </c>
      <c r="X15" s="110">
        <v>0.0</v>
      </c>
      <c r="Y15" s="110">
        <v>0.0</v>
      </c>
      <c r="Z15" s="110">
        <v>0.0</v>
      </c>
      <c r="AA15" s="110">
        <v>0.0</v>
      </c>
      <c r="AB15" s="110">
        <v>0.0</v>
      </c>
      <c r="AC15" s="110">
        <v>0.0</v>
      </c>
      <c r="AD15" s="110">
        <v>0.0</v>
      </c>
      <c r="AE15" s="110">
        <v>0.0</v>
      </c>
      <c r="AF15" s="110">
        <v>0.0</v>
      </c>
      <c r="AG15" s="110">
        <v>0.0</v>
      </c>
      <c r="AH15" s="110">
        <v>0.0</v>
      </c>
      <c r="AI15" s="110">
        <v>0.0</v>
      </c>
      <c r="AJ15" s="109">
        <v>0.0</v>
      </c>
      <c r="AK15" s="109">
        <v>0.0</v>
      </c>
      <c r="AL15" s="109">
        <v>0.0</v>
      </c>
      <c r="AM15" s="109">
        <v>0.0</v>
      </c>
      <c r="AN15" s="109">
        <v>0.0</v>
      </c>
      <c r="AO15" s="109">
        <v>0.0</v>
      </c>
      <c r="AP15" s="109">
        <v>0.0</v>
      </c>
      <c r="AQ15" s="109">
        <v>0.0</v>
      </c>
      <c r="AR15" s="109">
        <v>0.0</v>
      </c>
      <c r="AS15" s="109">
        <v>0.0</v>
      </c>
      <c r="AT15" s="109">
        <v>0.0</v>
      </c>
      <c r="AU15" s="109">
        <v>0.0</v>
      </c>
      <c r="AV15" s="112"/>
    </row>
    <row r="16">
      <c r="A16" s="105" t="s">
        <v>131</v>
      </c>
      <c r="B16" s="105" t="s">
        <v>61</v>
      </c>
      <c r="C16" s="106">
        <v>44217.0</v>
      </c>
      <c r="D16" s="107">
        <v>3.0</v>
      </c>
      <c r="E16" s="107">
        <v>3.0</v>
      </c>
      <c r="F16" s="107">
        <v>0.0</v>
      </c>
      <c r="G16" s="109">
        <v>20.0</v>
      </c>
      <c r="H16" s="109">
        <v>0.0</v>
      </c>
      <c r="I16" s="108">
        <v>60.0</v>
      </c>
      <c r="J16" s="109">
        <v>20.0</v>
      </c>
      <c r="K16" s="108">
        <v>40.0</v>
      </c>
      <c r="L16" s="108">
        <v>84.0</v>
      </c>
      <c r="M16" s="108">
        <v>82.0</v>
      </c>
      <c r="N16" s="108">
        <v>20.0</v>
      </c>
      <c r="O16" s="109">
        <v>30.0</v>
      </c>
      <c r="P16" s="109">
        <v>20.0</v>
      </c>
      <c r="Q16" s="108">
        <v>20.0</v>
      </c>
      <c r="R16" s="109">
        <v>0.0</v>
      </c>
      <c r="S16" s="109">
        <v>0.0</v>
      </c>
      <c r="T16" s="108">
        <v>400.0</v>
      </c>
      <c r="U16" s="109">
        <v>1.0</v>
      </c>
      <c r="V16" s="109">
        <v>7.0</v>
      </c>
      <c r="W16" s="109">
        <v>2.0</v>
      </c>
      <c r="X16" s="110">
        <v>0.0</v>
      </c>
      <c r="Y16" s="110">
        <v>0.0</v>
      </c>
      <c r="Z16" s="110">
        <v>0.0</v>
      </c>
      <c r="AA16" s="110">
        <v>0.0</v>
      </c>
      <c r="AB16" s="110">
        <v>0.0</v>
      </c>
      <c r="AC16" s="110">
        <v>0.0</v>
      </c>
      <c r="AD16" s="110">
        <v>0.0</v>
      </c>
      <c r="AE16" s="110">
        <v>0.0</v>
      </c>
      <c r="AF16" s="110">
        <v>0.0</v>
      </c>
      <c r="AG16" s="110">
        <v>0.0</v>
      </c>
      <c r="AH16" s="110">
        <v>0.0</v>
      </c>
      <c r="AI16" s="110">
        <v>0.0</v>
      </c>
      <c r="AJ16" s="109">
        <v>0.0</v>
      </c>
      <c r="AK16" s="109">
        <v>0.0</v>
      </c>
      <c r="AL16" s="109">
        <v>0.0</v>
      </c>
      <c r="AM16" s="109">
        <v>0.0</v>
      </c>
      <c r="AN16" s="109">
        <v>0.0</v>
      </c>
      <c r="AO16" s="109">
        <v>0.0</v>
      </c>
      <c r="AP16" s="109">
        <v>0.0</v>
      </c>
      <c r="AQ16" s="109">
        <v>0.0</v>
      </c>
      <c r="AR16" s="109">
        <v>0.0</v>
      </c>
      <c r="AS16" s="109">
        <v>0.0</v>
      </c>
      <c r="AT16" s="109">
        <v>0.0</v>
      </c>
      <c r="AU16" s="109">
        <v>0.0</v>
      </c>
      <c r="AV16" s="112"/>
    </row>
    <row r="17">
      <c r="A17" s="105" t="s">
        <v>131</v>
      </c>
      <c r="B17" s="105" t="s">
        <v>62</v>
      </c>
      <c r="C17" s="106">
        <v>44217.0</v>
      </c>
      <c r="D17" s="107">
        <v>1.0</v>
      </c>
      <c r="E17" s="107">
        <v>0.0</v>
      </c>
      <c r="F17" s="107">
        <v>0.0</v>
      </c>
      <c r="G17" s="108">
        <v>20.0</v>
      </c>
      <c r="H17" s="109">
        <v>0.0</v>
      </c>
      <c r="I17" s="108">
        <v>40.0</v>
      </c>
      <c r="J17" s="108">
        <v>10.0</v>
      </c>
      <c r="K17" s="108">
        <v>20.0</v>
      </c>
      <c r="L17" s="108">
        <v>20.0</v>
      </c>
      <c r="M17" s="108">
        <v>20.0</v>
      </c>
      <c r="N17" s="108">
        <v>10.0</v>
      </c>
      <c r="O17" s="108">
        <v>10.0</v>
      </c>
      <c r="P17" s="108">
        <v>10.0</v>
      </c>
      <c r="Q17" s="108">
        <v>10.0</v>
      </c>
      <c r="R17" s="109">
        <v>0.0</v>
      </c>
      <c r="S17" s="108">
        <v>0.0</v>
      </c>
      <c r="T17" s="108">
        <v>100.0</v>
      </c>
      <c r="U17" s="109">
        <v>1.0</v>
      </c>
      <c r="V17" s="108">
        <v>3.0</v>
      </c>
      <c r="W17" s="109">
        <v>1.0</v>
      </c>
      <c r="X17" s="110">
        <v>0.0</v>
      </c>
      <c r="Y17" s="110">
        <v>0.0</v>
      </c>
      <c r="Z17" s="110">
        <v>0.0</v>
      </c>
      <c r="AA17" s="110">
        <v>0.0</v>
      </c>
      <c r="AB17" s="110">
        <v>0.0</v>
      </c>
      <c r="AC17" s="110">
        <v>0.0</v>
      </c>
      <c r="AD17" s="110">
        <v>0.0</v>
      </c>
      <c r="AE17" s="110">
        <v>0.0</v>
      </c>
      <c r="AF17" s="110">
        <v>0.0</v>
      </c>
      <c r="AG17" s="110">
        <v>0.0</v>
      </c>
      <c r="AH17" s="110">
        <v>0.0</v>
      </c>
      <c r="AI17" s="110">
        <v>0.0</v>
      </c>
      <c r="AJ17" s="109">
        <v>0.0</v>
      </c>
      <c r="AK17" s="109">
        <v>0.0</v>
      </c>
      <c r="AL17" s="109">
        <v>0.0</v>
      </c>
      <c r="AM17" s="109">
        <v>0.0</v>
      </c>
      <c r="AN17" s="109">
        <v>0.0</v>
      </c>
      <c r="AO17" s="109">
        <v>0.0</v>
      </c>
      <c r="AP17" s="109">
        <v>0.0</v>
      </c>
      <c r="AQ17" s="109">
        <v>0.0</v>
      </c>
      <c r="AR17" s="109">
        <v>0.0</v>
      </c>
      <c r="AS17" s="109">
        <v>0.0</v>
      </c>
      <c r="AT17" s="109">
        <v>0.0</v>
      </c>
      <c r="AU17" s="109">
        <v>0.0</v>
      </c>
    </row>
    <row r="18">
      <c r="A18" s="105" t="s">
        <v>131</v>
      </c>
      <c r="B18" s="105" t="s">
        <v>63</v>
      </c>
      <c r="C18" s="106">
        <v>44217.0</v>
      </c>
      <c r="D18" s="107">
        <v>5.0</v>
      </c>
      <c r="E18" s="107">
        <v>5.0</v>
      </c>
      <c r="F18" s="107">
        <v>0.0</v>
      </c>
      <c r="G18" s="108">
        <v>20.0</v>
      </c>
      <c r="H18" s="109">
        <v>0.0</v>
      </c>
      <c r="I18" s="108">
        <v>60.0</v>
      </c>
      <c r="J18" s="108">
        <v>20.0</v>
      </c>
      <c r="K18" s="108">
        <v>50.0</v>
      </c>
      <c r="L18" s="108">
        <v>52.0</v>
      </c>
      <c r="M18" s="108">
        <v>52.0</v>
      </c>
      <c r="N18" s="108">
        <v>20.0</v>
      </c>
      <c r="O18" s="108">
        <v>20.0</v>
      </c>
      <c r="P18" s="108">
        <v>10.0</v>
      </c>
      <c r="Q18" s="108">
        <v>40.0</v>
      </c>
      <c r="R18" s="109">
        <v>0.0</v>
      </c>
      <c r="S18" s="108">
        <v>20.0</v>
      </c>
      <c r="T18" s="108">
        <v>100.0</v>
      </c>
      <c r="U18" s="109">
        <v>1.0</v>
      </c>
      <c r="V18" s="109">
        <v>5.0</v>
      </c>
      <c r="W18" s="109">
        <v>2.0</v>
      </c>
      <c r="X18" s="110">
        <v>0.0</v>
      </c>
      <c r="Y18" s="110">
        <v>0.0</v>
      </c>
      <c r="Z18" s="110">
        <v>0.0</v>
      </c>
      <c r="AA18" s="110">
        <v>0.0</v>
      </c>
      <c r="AB18" s="110">
        <v>0.0</v>
      </c>
      <c r="AC18" s="110">
        <v>0.0</v>
      </c>
      <c r="AD18" s="110">
        <v>0.0</v>
      </c>
      <c r="AE18" s="110">
        <v>0.0</v>
      </c>
      <c r="AF18" s="110">
        <v>0.0</v>
      </c>
      <c r="AG18" s="110">
        <v>0.0</v>
      </c>
      <c r="AH18" s="110">
        <v>0.0</v>
      </c>
      <c r="AI18" s="110">
        <v>0.0</v>
      </c>
      <c r="AJ18" s="109">
        <v>0.0</v>
      </c>
      <c r="AK18" s="109">
        <v>0.0</v>
      </c>
      <c r="AL18" s="109">
        <v>0.0</v>
      </c>
      <c r="AM18" s="109">
        <v>0.0</v>
      </c>
      <c r="AN18" s="109">
        <v>0.0</v>
      </c>
      <c r="AO18" s="109">
        <v>0.0</v>
      </c>
      <c r="AP18" s="109">
        <v>0.0</v>
      </c>
      <c r="AQ18" s="109">
        <v>0.0</v>
      </c>
      <c r="AR18" s="109">
        <v>0.0</v>
      </c>
      <c r="AS18" s="109">
        <v>0.0</v>
      </c>
      <c r="AT18" s="109">
        <v>0.0</v>
      </c>
      <c r="AU18" s="109">
        <v>0.0</v>
      </c>
    </row>
    <row r="19">
      <c r="A19" s="105" t="s">
        <v>131</v>
      </c>
      <c r="B19" s="105" t="s">
        <v>45</v>
      </c>
      <c r="C19" s="106">
        <v>44248.0</v>
      </c>
      <c r="D19" s="107">
        <v>1.0</v>
      </c>
      <c r="E19" s="107">
        <v>0.0</v>
      </c>
      <c r="F19" s="107">
        <v>0.0</v>
      </c>
      <c r="G19" s="109">
        <v>20.0</v>
      </c>
      <c r="H19" s="109">
        <v>0.0</v>
      </c>
      <c r="I19" s="108">
        <v>20.0</v>
      </c>
      <c r="J19" s="109">
        <v>10.0</v>
      </c>
      <c r="K19" s="108">
        <v>40.0</v>
      </c>
      <c r="L19" s="108">
        <v>24.0</v>
      </c>
      <c r="M19" s="108">
        <v>24.0</v>
      </c>
      <c r="N19" s="108">
        <v>0.0</v>
      </c>
      <c r="O19" s="109">
        <v>10.0</v>
      </c>
      <c r="P19" s="109">
        <v>10.0</v>
      </c>
      <c r="Q19" s="108">
        <v>10.0</v>
      </c>
      <c r="R19" s="109">
        <v>0.0</v>
      </c>
      <c r="S19" s="109">
        <v>20.0</v>
      </c>
      <c r="T19" s="108">
        <v>100.0</v>
      </c>
      <c r="U19" s="109">
        <v>1.0</v>
      </c>
      <c r="V19" s="109">
        <v>2.0</v>
      </c>
      <c r="W19" s="109">
        <v>3.0</v>
      </c>
      <c r="X19" s="110">
        <v>0.0</v>
      </c>
      <c r="Y19" s="110">
        <v>0.0</v>
      </c>
      <c r="Z19" s="110">
        <v>0.0</v>
      </c>
      <c r="AA19" s="110">
        <v>0.0</v>
      </c>
      <c r="AB19" s="110">
        <v>0.0</v>
      </c>
      <c r="AC19" s="110">
        <v>0.0</v>
      </c>
      <c r="AD19" s="110">
        <v>0.0</v>
      </c>
      <c r="AE19" s="110">
        <v>0.0</v>
      </c>
      <c r="AF19" s="110">
        <v>0.0</v>
      </c>
      <c r="AG19" s="110">
        <v>0.0</v>
      </c>
      <c r="AH19" s="110">
        <v>0.0</v>
      </c>
      <c r="AI19" s="110">
        <v>0.0</v>
      </c>
      <c r="AJ19" s="109">
        <v>0.0</v>
      </c>
      <c r="AK19" s="109">
        <v>0.0</v>
      </c>
      <c r="AL19" s="109">
        <v>0.0</v>
      </c>
      <c r="AM19" s="109">
        <v>0.0</v>
      </c>
      <c r="AN19" s="109">
        <v>0.0</v>
      </c>
      <c r="AO19" s="109">
        <v>0.0</v>
      </c>
      <c r="AP19" s="109">
        <v>0.0</v>
      </c>
      <c r="AQ19" s="109">
        <v>0.0</v>
      </c>
      <c r="AR19" s="109">
        <v>0.0</v>
      </c>
      <c r="AS19" s="109">
        <v>0.0</v>
      </c>
      <c r="AT19" s="109">
        <v>0.0</v>
      </c>
      <c r="AU19" s="109">
        <v>0.0</v>
      </c>
    </row>
    <row r="20">
      <c r="A20" s="105" t="s">
        <v>131</v>
      </c>
      <c r="B20" s="105" t="s">
        <v>47</v>
      </c>
      <c r="C20" s="106">
        <v>44248.0</v>
      </c>
      <c r="D20" s="107">
        <v>3.0</v>
      </c>
      <c r="E20" s="107">
        <v>2.0</v>
      </c>
      <c r="F20" s="107">
        <v>0.0</v>
      </c>
      <c r="G20" s="108">
        <v>20.0</v>
      </c>
      <c r="H20" s="109">
        <v>0.0</v>
      </c>
      <c r="I20" s="108">
        <v>60.0</v>
      </c>
      <c r="J20" s="108">
        <v>30.0</v>
      </c>
      <c r="K20" s="108">
        <v>50.0</v>
      </c>
      <c r="L20" s="108">
        <v>52.0</v>
      </c>
      <c r="M20" s="108">
        <v>54.0</v>
      </c>
      <c r="N20" s="108">
        <v>20.0</v>
      </c>
      <c r="O20" s="108">
        <v>10.0</v>
      </c>
      <c r="P20" s="108">
        <v>10.0</v>
      </c>
      <c r="Q20" s="108">
        <v>10.0</v>
      </c>
      <c r="R20" s="109">
        <v>0.0</v>
      </c>
      <c r="S20" s="108">
        <v>20.0</v>
      </c>
      <c r="T20" s="108">
        <v>200.0</v>
      </c>
      <c r="U20" s="109">
        <v>1.0</v>
      </c>
      <c r="V20" s="109">
        <v>4.0</v>
      </c>
      <c r="W20" s="109">
        <v>3.0</v>
      </c>
      <c r="X20" s="110">
        <v>0.0</v>
      </c>
      <c r="Y20" s="110">
        <v>0.0</v>
      </c>
      <c r="Z20" s="110">
        <v>0.0</v>
      </c>
      <c r="AA20" s="110">
        <v>0.0</v>
      </c>
      <c r="AB20" s="110">
        <v>0.0</v>
      </c>
      <c r="AC20" s="110">
        <v>0.0</v>
      </c>
      <c r="AD20" s="110">
        <v>0.0</v>
      </c>
      <c r="AE20" s="110">
        <v>0.0</v>
      </c>
      <c r="AF20" s="110">
        <v>0.0</v>
      </c>
      <c r="AG20" s="110">
        <v>0.0</v>
      </c>
      <c r="AH20" s="110">
        <v>0.0</v>
      </c>
      <c r="AI20" s="110">
        <v>0.0</v>
      </c>
      <c r="AJ20" s="109">
        <v>0.0</v>
      </c>
      <c r="AK20" s="109">
        <v>0.0</v>
      </c>
      <c r="AL20" s="109">
        <v>0.0</v>
      </c>
      <c r="AM20" s="109">
        <v>0.0</v>
      </c>
      <c r="AN20" s="109">
        <v>0.0</v>
      </c>
      <c r="AO20" s="109">
        <v>0.0</v>
      </c>
      <c r="AP20" s="109">
        <v>0.0</v>
      </c>
      <c r="AQ20" s="109">
        <v>0.0</v>
      </c>
      <c r="AR20" s="109">
        <v>0.0</v>
      </c>
      <c r="AS20" s="109">
        <v>0.0</v>
      </c>
      <c r="AT20" s="109">
        <v>0.0</v>
      </c>
      <c r="AU20" s="109">
        <v>0.0</v>
      </c>
    </row>
    <row r="21" ht="15.75" customHeight="1">
      <c r="A21" s="105" t="s">
        <v>131</v>
      </c>
      <c r="B21" s="105" t="s">
        <v>48</v>
      </c>
      <c r="C21" s="106">
        <v>44248.0</v>
      </c>
      <c r="D21" s="107">
        <v>1.0</v>
      </c>
      <c r="E21" s="107">
        <v>1.0</v>
      </c>
      <c r="F21" s="107">
        <v>0.0</v>
      </c>
      <c r="G21" s="108">
        <v>20.0</v>
      </c>
      <c r="H21" s="109">
        <v>0.0</v>
      </c>
      <c r="I21" s="108">
        <v>40.0</v>
      </c>
      <c r="J21" s="108">
        <v>15.0</v>
      </c>
      <c r="K21" s="108">
        <v>20.0</v>
      </c>
      <c r="L21" s="108">
        <v>20.0</v>
      </c>
      <c r="M21" s="108">
        <v>18.0</v>
      </c>
      <c r="N21" s="108">
        <v>40.0</v>
      </c>
      <c r="O21" s="108">
        <v>30.0</v>
      </c>
      <c r="P21" s="108">
        <v>20.0</v>
      </c>
      <c r="Q21" s="108">
        <v>10.0</v>
      </c>
      <c r="R21" s="109">
        <v>0.0</v>
      </c>
      <c r="S21" s="108">
        <v>20.0</v>
      </c>
      <c r="T21" s="108">
        <v>100.0</v>
      </c>
      <c r="U21" s="109">
        <v>1.0</v>
      </c>
      <c r="V21" s="109">
        <v>9.0</v>
      </c>
      <c r="W21" s="109">
        <v>2.0</v>
      </c>
      <c r="X21" s="110">
        <v>0.0</v>
      </c>
      <c r="Y21" s="110">
        <v>0.0</v>
      </c>
      <c r="Z21" s="110">
        <v>0.0</v>
      </c>
      <c r="AA21" s="110">
        <v>0.0</v>
      </c>
      <c r="AB21" s="110">
        <v>0.0</v>
      </c>
      <c r="AC21" s="110">
        <v>0.0</v>
      </c>
      <c r="AD21" s="110">
        <v>0.0</v>
      </c>
      <c r="AE21" s="110">
        <v>0.0</v>
      </c>
      <c r="AF21" s="110">
        <v>0.0</v>
      </c>
      <c r="AG21" s="110">
        <v>0.0</v>
      </c>
      <c r="AH21" s="110">
        <v>0.0</v>
      </c>
      <c r="AI21" s="110">
        <v>0.0</v>
      </c>
      <c r="AJ21" s="109">
        <v>0.0</v>
      </c>
      <c r="AK21" s="109">
        <v>0.0</v>
      </c>
      <c r="AL21" s="109">
        <v>0.0</v>
      </c>
      <c r="AM21" s="109">
        <v>0.0</v>
      </c>
      <c r="AN21" s="109">
        <v>0.0</v>
      </c>
      <c r="AO21" s="109">
        <v>0.0</v>
      </c>
      <c r="AP21" s="109">
        <v>0.0</v>
      </c>
      <c r="AQ21" s="109">
        <v>0.0</v>
      </c>
      <c r="AR21" s="109">
        <v>0.0</v>
      </c>
      <c r="AS21" s="109">
        <v>0.0</v>
      </c>
      <c r="AT21" s="109">
        <v>0.0</v>
      </c>
      <c r="AU21" s="109">
        <v>0.0</v>
      </c>
    </row>
    <row r="22" ht="15.75" customHeight="1">
      <c r="A22" s="105" t="s">
        <v>131</v>
      </c>
      <c r="B22" s="105" t="s">
        <v>49</v>
      </c>
      <c r="C22" s="106">
        <v>44248.0</v>
      </c>
      <c r="D22" s="107">
        <v>4.0</v>
      </c>
      <c r="E22" s="107">
        <v>18.0</v>
      </c>
      <c r="F22" s="107">
        <v>0.0</v>
      </c>
      <c r="G22" s="109">
        <v>60.0</v>
      </c>
      <c r="H22" s="109">
        <v>0.0</v>
      </c>
      <c r="I22" s="108">
        <v>120.0</v>
      </c>
      <c r="J22" s="109">
        <v>25.0</v>
      </c>
      <c r="K22" s="108">
        <v>70.0</v>
      </c>
      <c r="L22" s="108">
        <v>88.0</v>
      </c>
      <c r="M22" s="109">
        <v>80.0</v>
      </c>
      <c r="N22" s="109">
        <v>90.0</v>
      </c>
      <c r="O22" s="109">
        <v>40.0</v>
      </c>
      <c r="P22" s="109">
        <v>40.0</v>
      </c>
      <c r="Q22" s="108">
        <v>80.0</v>
      </c>
      <c r="R22" s="109">
        <v>0.0</v>
      </c>
      <c r="S22" s="109">
        <v>60.0</v>
      </c>
      <c r="T22" s="108">
        <v>400.0</v>
      </c>
      <c r="U22" s="109">
        <v>3.0</v>
      </c>
      <c r="V22" s="109">
        <v>18.0</v>
      </c>
      <c r="W22" s="109">
        <v>6.0</v>
      </c>
      <c r="X22" s="110">
        <v>0.0</v>
      </c>
      <c r="Y22" s="110">
        <v>0.0</v>
      </c>
      <c r="Z22" s="110">
        <v>0.0</v>
      </c>
      <c r="AA22" s="110">
        <v>0.0</v>
      </c>
      <c r="AB22" s="110">
        <v>0.0</v>
      </c>
      <c r="AC22" s="110">
        <v>0.0</v>
      </c>
      <c r="AD22" s="110">
        <v>0.0</v>
      </c>
      <c r="AE22" s="110">
        <v>0.0</v>
      </c>
      <c r="AF22" s="110">
        <v>0.0</v>
      </c>
      <c r="AG22" s="110">
        <v>0.0</v>
      </c>
      <c r="AH22" s="110">
        <v>0.0</v>
      </c>
      <c r="AI22" s="110">
        <v>0.0</v>
      </c>
      <c r="AJ22" s="109">
        <v>0.0</v>
      </c>
      <c r="AK22" s="109">
        <v>0.0</v>
      </c>
      <c r="AL22" s="109">
        <v>0.0</v>
      </c>
      <c r="AM22" s="109">
        <v>0.0</v>
      </c>
      <c r="AN22" s="109">
        <v>0.0</v>
      </c>
      <c r="AO22" s="109">
        <v>0.0</v>
      </c>
      <c r="AP22" s="109">
        <v>0.0</v>
      </c>
      <c r="AQ22" s="109">
        <v>0.0</v>
      </c>
      <c r="AR22" s="109">
        <v>0.0</v>
      </c>
      <c r="AS22" s="109">
        <v>0.0</v>
      </c>
      <c r="AT22" s="109">
        <v>0.0</v>
      </c>
      <c r="AU22" s="109">
        <v>0.0</v>
      </c>
    </row>
    <row r="23" ht="15.75" customHeight="1">
      <c r="A23" s="105" t="s">
        <v>131</v>
      </c>
      <c r="B23" s="105" t="s">
        <v>50</v>
      </c>
      <c r="C23" s="106">
        <v>44248.0</v>
      </c>
      <c r="D23" s="107">
        <v>6.0</v>
      </c>
      <c r="E23" s="107">
        <v>3.0</v>
      </c>
      <c r="F23" s="107">
        <v>0.0</v>
      </c>
      <c r="G23" s="108">
        <v>40.0</v>
      </c>
      <c r="H23" s="109">
        <v>0.0</v>
      </c>
      <c r="I23" s="108">
        <v>120.0</v>
      </c>
      <c r="J23" s="108">
        <v>30.0</v>
      </c>
      <c r="K23" s="108">
        <v>100.0</v>
      </c>
      <c r="L23" s="108">
        <v>96.0</v>
      </c>
      <c r="M23" s="108">
        <v>96.0</v>
      </c>
      <c r="N23" s="108">
        <v>50.0</v>
      </c>
      <c r="O23" s="108">
        <v>30.0</v>
      </c>
      <c r="P23" s="108">
        <v>30.0</v>
      </c>
      <c r="Q23" s="108">
        <v>40.0</v>
      </c>
      <c r="R23" s="109">
        <v>0.0</v>
      </c>
      <c r="S23" s="108">
        <v>0.0</v>
      </c>
      <c r="T23" s="108">
        <v>100.0</v>
      </c>
      <c r="U23" s="109">
        <v>2.0</v>
      </c>
      <c r="V23" s="109">
        <v>11.0</v>
      </c>
      <c r="W23" s="109">
        <v>2.0</v>
      </c>
      <c r="X23" s="110">
        <v>0.0</v>
      </c>
      <c r="Y23" s="110">
        <v>0.0</v>
      </c>
      <c r="Z23" s="110">
        <v>0.0</v>
      </c>
      <c r="AA23" s="110">
        <v>0.0</v>
      </c>
      <c r="AB23" s="110">
        <v>0.0</v>
      </c>
      <c r="AC23" s="110">
        <v>0.0</v>
      </c>
      <c r="AD23" s="110">
        <v>0.0</v>
      </c>
      <c r="AE23" s="110">
        <v>0.0</v>
      </c>
      <c r="AF23" s="110">
        <v>0.0</v>
      </c>
      <c r="AG23" s="110">
        <v>0.0</v>
      </c>
      <c r="AH23" s="110">
        <v>0.0</v>
      </c>
      <c r="AI23" s="110">
        <v>0.0</v>
      </c>
      <c r="AJ23" s="109">
        <v>0.0</v>
      </c>
      <c r="AK23" s="109">
        <v>0.0</v>
      </c>
      <c r="AL23" s="109">
        <v>0.0</v>
      </c>
      <c r="AM23" s="109">
        <v>0.0</v>
      </c>
      <c r="AN23" s="109">
        <v>0.0</v>
      </c>
      <c r="AO23" s="109">
        <v>0.0</v>
      </c>
      <c r="AP23" s="109">
        <v>0.0</v>
      </c>
      <c r="AQ23" s="109">
        <v>0.0</v>
      </c>
      <c r="AR23" s="109">
        <v>0.0</v>
      </c>
      <c r="AS23" s="109">
        <v>0.0</v>
      </c>
      <c r="AT23" s="109">
        <v>0.0</v>
      </c>
      <c r="AU23" s="109">
        <v>0.0</v>
      </c>
    </row>
    <row r="24" ht="15.75" customHeight="1">
      <c r="A24" s="105" t="s">
        <v>131</v>
      </c>
      <c r="B24" s="105" t="s">
        <v>51</v>
      </c>
      <c r="C24" s="106">
        <v>44248.0</v>
      </c>
      <c r="D24" s="107">
        <v>3.0</v>
      </c>
      <c r="E24" s="107">
        <v>7.0</v>
      </c>
      <c r="F24" s="107">
        <v>0.0</v>
      </c>
      <c r="G24" s="108">
        <v>20.0</v>
      </c>
      <c r="H24" s="109">
        <v>0.0</v>
      </c>
      <c r="I24" s="108">
        <v>80.0</v>
      </c>
      <c r="J24" s="108">
        <v>15.0</v>
      </c>
      <c r="K24" s="108">
        <v>70.0</v>
      </c>
      <c r="L24" s="108">
        <v>64.0</v>
      </c>
      <c r="M24" s="108">
        <v>72.0</v>
      </c>
      <c r="N24" s="108">
        <v>50.0</v>
      </c>
      <c r="O24" s="108">
        <v>40.0</v>
      </c>
      <c r="P24" s="108">
        <v>20.0</v>
      </c>
      <c r="Q24" s="108">
        <v>50.0</v>
      </c>
      <c r="R24" s="109">
        <v>0.0</v>
      </c>
      <c r="S24" s="108">
        <v>0.0</v>
      </c>
      <c r="T24" s="108">
        <v>300.0</v>
      </c>
      <c r="U24" s="109">
        <v>1.0</v>
      </c>
      <c r="V24" s="109">
        <v>11.0</v>
      </c>
      <c r="W24" s="109">
        <v>4.0</v>
      </c>
      <c r="X24" s="110">
        <v>0.0</v>
      </c>
      <c r="Y24" s="110">
        <v>0.0</v>
      </c>
      <c r="Z24" s="110">
        <v>0.0</v>
      </c>
      <c r="AA24" s="110">
        <v>0.0</v>
      </c>
      <c r="AB24" s="110">
        <v>0.0</v>
      </c>
      <c r="AC24" s="110">
        <v>0.0</v>
      </c>
      <c r="AD24" s="110">
        <v>0.0</v>
      </c>
      <c r="AE24" s="110">
        <v>0.0</v>
      </c>
      <c r="AF24" s="110">
        <v>0.0</v>
      </c>
      <c r="AG24" s="110">
        <v>0.0</v>
      </c>
      <c r="AH24" s="110">
        <v>0.0</v>
      </c>
      <c r="AI24" s="110">
        <v>0.0</v>
      </c>
      <c r="AJ24" s="109">
        <v>0.0</v>
      </c>
      <c r="AK24" s="109">
        <v>0.0</v>
      </c>
      <c r="AL24" s="109">
        <v>0.0</v>
      </c>
      <c r="AM24" s="109">
        <v>0.0</v>
      </c>
      <c r="AN24" s="109">
        <v>0.0</v>
      </c>
      <c r="AO24" s="109">
        <v>0.0</v>
      </c>
      <c r="AP24" s="109">
        <v>0.0</v>
      </c>
      <c r="AQ24" s="109">
        <v>0.0</v>
      </c>
      <c r="AR24" s="109">
        <v>0.0</v>
      </c>
      <c r="AS24" s="109">
        <v>0.0</v>
      </c>
      <c r="AT24" s="109">
        <v>0.0</v>
      </c>
      <c r="AU24" s="109">
        <v>0.0</v>
      </c>
    </row>
    <row r="25" ht="15.75" customHeight="1">
      <c r="A25" s="105" t="s">
        <v>131</v>
      </c>
      <c r="B25" s="105" t="s">
        <v>52</v>
      </c>
      <c r="C25" s="106">
        <v>44248.0</v>
      </c>
      <c r="D25" s="107">
        <v>1.0</v>
      </c>
      <c r="E25" s="107">
        <v>3.0</v>
      </c>
      <c r="F25" s="107">
        <v>0.0</v>
      </c>
      <c r="G25" s="108">
        <v>20.0</v>
      </c>
      <c r="H25" s="109">
        <v>0.0</v>
      </c>
      <c r="I25" s="108">
        <v>80.0</v>
      </c>
      <c r="J25" s="108">
        <v>10.0</v>
      </c>
      <c r="K25" s="108">
        <v>70.0</v>
      </c>
      <c r="L25" s="108">
        <v>72.0</v>
      </c>
      <c r="M25" s="108">
        <v>72.0</v>
      </c>
      <c r="N25" s="108">
        <v>30.0</v>
      </c>
      <c r="O25" s="108">
        <v>20.0</v>
      </c>
      <c r="P25" s="108">
        <v>10.0</v>
      </c>
      <c r="Q25" s="108">
        <v>70.0</v>
      </c>
      <c r="R25" s="109">
        <v>0.0</v>
      </c>
      <c r="S25" s="108">
        <v>20.0</v>
      </c>
      <c r="T25" s="108">
        <v>300.0</v>
      </c>
      <c r="U25" s="109">
        <v>1.0</v>
      </c>
      <c r="V25" s="109">
        <v>6.0</v>
      </c>
      <c r="W25" s="109">
        <v>5.0</v>
      </c>
      <c r="X25" s="110">
        <v>0.0</v>
      </c>
      <c r="Y25" s="110">
        <v>0.0</v>
      </c>
      <c r="Z25" s="110">
        <v>0.0</v>
      </c>
      <c r="AA25" s="110">
        <v>0.0</v>
      </c>
      <c r="AB25" s="110">
        <v>0.0</v>
      </c>
      <c r="AC25" s="110">
        <v>0.0</v>
      </c>
      <c r="AD25" s="110">
        <v>0.0</v>
      </c>
      <c r="AE25" s="110">
        <v>0.0</v>
      </c>
      <c r="AF25" s="110">
        <v>0.0</v>
      </c>
      <c r="AG25" s="110">
        <v>0.0</v>
      </c>
      <c r="AH25" s="110">
        <v>0.0</v>
      </c>
      <c r="AI25" s="110">
        <v>0.0</v>
      </c>
      <c r="AJ25" s="109">
        <v>0.0</v>
      </c>
      <c r="AK25" s="109">
        <v>0.0</v>
      </c>
      <c r="AL25" s="109">
        <v>0.0</v>
      </c>
      <c r="AM25" s="109">
        <v>0.0</v>
      </c>
      <c r="AN25" s="109">
        <v>0.0</v>
      </c>
      <c r="AO25" s="109">
        <v>0.0</v>
      </c>
      <c r="AP25" s="109">
        <v>0.0</v>
      </c>
      <c r="AQ25" s="109">
        <v>0.0</v>
      </c>
      <c r="AR25" s="109">
        <v>0.0</v>
      </c>
      <c r="AS25" s="109">
        <v>0.0</v>
      </c>
      <c r="AT25" s="109">
        <v>0.0</v>
      </c>
      <c r="AU25" s="109">
        <v>0.0</v>
      </c>
    </row>
    <row r="26" ht="15.75" customHeight="1">
      <c r="A26" s="105" t="s">
        <v>131</v>
      </c>
      <c r="B26" s="105" t="s">
        <v>53</v>
      </c>
      <c r="C26" s="106">
        <v>44248.0</v>
      </c>
      <c r="D26" s="107">
        <v>1.0</v>
      </c>
      <c r="E26" s="107">
        <v>8.0</v>
      </c>
      <c r="F26" s="107">
        <v>0.0</v>
      </c>
      <c r="G26" s="108">
        <v>20.0</v>
      </c>
      <c r="H26" s="109">
        <v>0.0</v>
      </c>
      <c r="I26" s="108">
        <v>60.0</v>
      </c>
      <c r="J26" s="108">
        <v>20.0</v>
      </c>
      <c r="K26" s="108">
        <v>40.0</v>
      </c>
      <c r="L26" s="108">
        <v>48.0</v>
      </c>
      <c r="M26" s="108">
        <v>50.0</v>
      </c>
      <c r="N26" s="108">
        <v>40.0</v>
      </c>
      <c r="O26" s="108">
        <v>30.0</v>
      </c>
      <c r="P26" s="108">
        <v>30.0</v>
      </c>
      <c r="Q26" s="108">
        <v>30.0</v>
      </c>
      <c r="R26" s="109">
        <v>0.0</v>
      </c>
      <c r="S26" s="108">
        <v>20.0</v>
      </c>
      <c r="T26" s="108">
        <v>200.0</v>
      </c>
      <c r="U26" s="109">
        <v>1.0</v>
      </c>
      <c r="V26" s="109">
        <v>10.0</v>
      </c>
      <c r="W26" s="109">
        <v>3.0</v>
      </c>
      <c r="X26" s="110">
        <v>0.0</v>
      </c>
      <c r="Y26" s="110">
        <v>0.0</v>
      </c>
      <c r="Z26" s="110">
        <v>0.0</v>
      </c>
      <c r="AA26" s="110">
        <v>0.0</v>
      </c>
      <c r="AB26" s="110">
        <v>0.0</v>
      </c>
      <c r="AC26" s="110">
        <v>0.0</v>
      </c>
      <c r="AD26" s="110">
        <v>0.0</v>
      </c>
      <c r="AE26" s="110">
        <v>0.0</v>
      </c>
      <c r="AF26" s="110">
        <v>0.0</v>
      </c>
      <c r="AG26" s="110">
        <v>0.0</v>
      </c>
      <c r="AH26" s="110">
        <v>0.0</v>
      </c>
      <c r="AI26" s="110">
        <v>0.0</v>
      </c>
      <c r="AJ26" s="109">
        <v>0.0</v>
      </c>
      <c r="AK26" s="109">
        <v>0.0</v>
      </c>
      <c r="AL26" s="109">
        <v>0.0</v>
      </c>
      <c r="AM26" s="109">
        <v>0.0</v>
      </c>
      <c r="AN26" s="109">
        <v>0.0</v>
      </c>
      <c r="AO26" s="109">
        <v>0.0</v>
      </c>
      <c r="AP26" s="109">
        <v>0.0</v>
      </c>
      <c r="AQ26" s="109">
        <v>0.0</v>
      </c>
      <c r="AR26" s="109">
        <v>0.0</v>
      </c>
      <c r="AS26" s="109">
        <v>0.0</v>
      </c>
      <c r="AT26" s="109">
        <v>0.0</v>
      </c>
      <c r="AU26" s="109">
        <v>0.0</v>
      </c>
    </row>
    <row r="27" ht="15.75" customHeight="1">
      <c r="A27" s="105" t="s">
        <v>131</v>
      </c>
      <c r="B27" s="105" t="s">
        <v>54</v>
      </c>
      <c r="C27" s="106">
        <v>44248.0</v>
      </c>
      <c r="D27" s="107">
        <v>1.0</v>
      </c>
      <c r="E27" s="107">
        <v>1.0</v>
      </c>
      <c r="F27" s="107">
        <v>0.0</v>
      </c>
      <c r="G27" s="109">
        <v>20.0</v>
      </c>
      <c r="H27" s="109">
        <v>0.0</v>
      </c>
      <c r="I27" s="108">
        <v>20.0</v>
      </c>
      <c r="J27" s="109">
        <v>10.0</v>
      </c>
      <c r="K27" s="108">
        <v>20.0</v>
      </c>
      <c r="L27" s="108">
        <v>20.0</v>
      </c>
      <c r="M27" s="108">
        <v>18.0</v>
      </c>
      <c r="N27" s="108">
        <v>10.0</v>
      </c>
      <c r="O27" s="109">
        <v>20.0</v>
      </c>
      <c r="P27" s="109">
        <v>10.0</v>
      </c>
      <c r="Q27" s="108">
        <v>10.0</v>
      </c>
      <c r="R27" s="109">
        <v>0.0</v>
      </c>
      <c r="S27" s="108">
        <v>0.0</v>
      </c>
      <c r="T27" s="108">
        <v>0.0</v>
      </c>
      <c r="U27" s="109">
        <v>1.0</v>
      </c>
      <c r="V27" s="109">
        <v>4.0</v>
      </c>
      <c r="W27" s="109">
        <v>1.0</v>
      </c>
      <c r="X27" s="110">
        <v>0.0</v>
      </c>
      <c r="Y27" s="110">
        <v>0.0</v>
      </c>
      <c r="Z27" s="110">
        <v>0.0</v>
      </c>
      <c r="AA27" s="110">
        <v>0.0</v>
      </c>
      <c r="AB27" s="110">
        <v>0.0</v>
      </c>
      <c r="AC27" s="110">
        <v>0.0</v>
      </c>
      <c r="AD27" s="110">
        <v>0.0</v>
      </c>
      <c r="AE27" s="110">
        <v>0.0</v>
      </c>
      <c r="AF27" s="110">
        <v>0.0</v>
      </c>
      <c r="AG27" s="110">
        <v>0.0</v>
      </c>
      <c r="AH27" s="110">
        <v>0.0</v>
      </c>
      <c r="AI27" s="110">
        <v>0.0</v>
      </c>
      <c r="AJ27" s="109">
        <v>0.0</v>
      </c>
      <c r="AK27" s="109">
        <v>0.0</v>
      </c>
      <c r="AL27" s="109">
        <v>0.0</v>
      </c>
      <c r="AM27" s="109">
        <v>0.0</v>
      </c>
      <c r="AN27" s="109">
        <v>0.0</v>
      </c>
      <c r="AO27" s="109">
        <v>0.0</v>
      </c>
      <c r="AP27" s="109">
        <v>0.0</v>
      </c>
      <c r="AQ27" s="109">
        <v>0.0</v>
      </c>
      <c r="AR27" s="109">
        <v>0.0</v>
      </c>
      <c r="AS27" s="109">
        <v>0.0</v>
      </c>
      <c r="AT27" s="109">
        <v>0.0</v>
      </c>
      <c r="AU27" s="109">
        <v>0.0</v>
      </c>
    </row>
    <row r="28" ht="15.75" customHeight="1">
      <c r="A28" s="105" t="s">
        <v>131</v>
      </c>
      <c r="B28" s="105" t="s">
        <v>55</v>
      </c>
      <c r="C28" s="106">
        <v>44248.0</v>
      </c>
      <c r="D28" s="107">
        <v>1.0</v>
      </c>
      <c r="E28" s="107">
        <v>4.0</v>
      </c>
      <c r="F28" s="107">
        <v>0.0</v>
      </c>
      <c r="G28" s="109">
        <v>20.0</v>
      </c>
      <c r="H28" s="109">
        <v>0.0</v>
      </c>
      <c r="I28" s="108">
        <v>60.0</v>
      </c>
      <c r="J28" s="109">
        <v>10.0</v>
      </c>
      <c r="K28" s="108">
        <v>50.0</v>
      </c>
      <c r="L28" s="108">
        <v>44.0</v>
      </c>
      <c r="M28" s="108">
        <v>42.0</v>
      </c>
      <c r="N28" s="108">
        <v>40.0</v>
      </c>
      <c r="O28" s="109">
        <v>20.0</v>
      </c>
      <c r="P28" s="109">
        <v>20.0</v>
      </c>
      <c r="Q28" s="108">
        <v>10.0</v>
      </c>
      <c r="R28" s="109">
        <v>0.0</v>
      </c>
      <c r="S28" s="109">
        <v>20.0</v>
      </c>
      <c r="T28" s="108">
        <v>200.0</v>
      </c>
      <c r="U28" s="109">
        <v>1.0</v>
      </c>
      <c r="V28" s="109">
        <v>8.0</v>
      </c>
      <c r="W28" s="109">
        <v>3.0</v>
      </c>
      <c r="X28" s="110">
        <v>0.0</v>
      </c>
      <c r="Y28" s="110">
        <v>0.0</v>
      </c>
      <c r="Z28" s="110">
        <v>0.0</v>
      </c>
      <c r="AA28" s="110">
        <v>0.0</v>
      </c>
      <c r="AB28" s="110">
        <v>0.0</v>
      </c>
      <c r="AC28" s="110">
        <v>0.0</v>
      </c>
      <c r="AD28" s="110">
        <v>0.0</v>
      </c>
      <c r="AE28" s="110">
        <v>0.0</v>
      </c>
      <c r="AF28" s="110">
        <v>0.0</v>
      </c>
      <c r="AG28" s="110">
        <v>0.0</v>
      </c>
      <c r="AH28" s="110">
        <v>0.0</v>
      </c>
      <c r="AI28" s="110">
        <v>0.0</v>
      </c>
      <c r="AJ28" s="109">
        <v>0.0</v>
      </c>
      <c r="AK28" s="109">
        <v>0.0</v>
      </c>
      <c r="AL28" s="109">
        <v>0.0</v>
      </c>
      <c r="AM28" s="109">
        <v>0.0</v>
      </c>
      <c r="AN28" s="109">
        <v>0.0</v>
      </c>
      <c r="AO28" s="109">
        <v>0.0</v>
      </c>
      <c r="AP28" s="109">
        <v>0.0</v>
      </c>
      <c r="AQ28" s="109">
        <v>0.0</v>
      </c>
      <c r="AR28" s="109">
        <v>0.0</v>
      </c>
      <c r="AS28" s="109">
        <v>0.0</v>
      </c>
      <c r="AT28" s="109">
        <v>0.0</v>
      </c>
      <c r="AU28" s="109">
        <v>0.0</v>
      </c>
    </row>
    <row r="29" ht="15.75" customHeight="1">
      <c r="A29" s="105" t="s">
        <v>131</v>
      </c>
      <c r="B29" s="105" t="s">
        <v>56</v>
      </c>
      <c r="C29" s="106">
        <v>44248.0</v>
      </c>
      <c r="D29" s="107">
        <v>4.0</v>
      </c>
      <c r="E29" s="107">
        <v>8.0</v>
      </c>
      <c r="F29" s="107">
        <v>0.0</v>
      </c>
      <c r="G29" s="108">
        <v>20.0</v>
      </c>
      <c r="H29" s="109">
        <v>0.0</v>
      </c>
      <c r="I29" s="108">
        <v>80.0</v>
      </c>
      <c r="J29" s="108">
        <v>20.0</v>
      </c>
      <c r="K29" s="108">
        <v>60.0</v>
      </c>
      <c r="L29" s="108">
        <v>48.0</v>
      </c>
      <c r="M29" s="108">
        <v>50.0</v>
      </c>
      <c r="N29" s="108">
        <v>60.0</v>
      </c>
      <c r="O29" s="108">
        <v>40.0</v>
      </c>
      <c r="P29" s="108">
        <v>10.0</v>
      </c>
      <c r="Q29" s="108">
        <v>40.0</v>
      </c>
      <c r="R29" s="109">
        <v>0.0</v>
      </c>
      <c r="S29" s="108">
        <v>20.0</v>
      </c>
      <c r="T29" s="108">
        <v>200.0</v>
      </c>
      <c r="U29" s="109">
        <v>1.0</v>
      </c>
      <c r="V29" s="109">
        <v>8.0</v>
      </c>
      <c r="W29" s="109">
        <v>3.0</v>
      </c>
      <c r="X29" s="110">
        <v>0.0</v>
      </c>
      <c r="Y29" s="110">
        <v>0.0</v>
      </c>
      <c r="Z29" s="110">
        <v>0.0</v>
      </c>
      <c r="AA29" s="110">
        <v>0.0</v>
      </c>
      <c r="AB29" s="110">
        <v>0.0</v>
      </c>
      <c r="AC29" s="110">
        <v>0.0</v>
      </c>
      <c r="AD29" s="110">
        <v>0.0</v>
      </c>
      <c r="AE29" s="110">
        <v>0.0</v>
      </c>
      <c r="AF29" s="110">
        <v>0.0</v>
      </c>
      <c r="AG29" s="110">
        <v>0.0</v>
      </c>
      <c r="AH29" s="110">
        <v>0.0</v>
      </c>
      <c r="AI29" s="110">
        <v>0.0</v>
      </c>
      <c r="AJ29" s="109">
        <v>0.0</v>
      </c>
      <c r="AK29" s="109">
        <v>0.0</v>
      </c>
      <c r="AL29" s="109">
        <v>0.0</v>
      </c>
      <c r="AM29" s="109">
        <v>0.0</v>
      </c>
      <c r="AN29" s="109">
        <v>0.0</v>
      </c>
      <c r="AO29" s="109">
        <v>0.0</v>
      </c>
      <c r="AP29" s="109">
        <v>0.0</v>
      </c>
      <c r="AQ29" s="109">
        <v>0.0</v>
      </c>
      <c r="AR29" s="109">
        <v>0.0</v>
      </c>
      <c r="AS29" s="109">
        <v>0.0</v>
      </c>
      <c r="AT29" s="109">
        <v>0.0</v>
      </c>
      <c r="AU29" s="109">
        <v>0.0</v>
      </c>
    </row>
    <row r="30" ht="15.75" customHeight="1">
      <c r="A30" s="105" t="s">
        <v>131</v>
      </c>
      <c r="B30" s="105" t="s">
        <v>59</v>
      </c>
      <c r="C30" s="106">
        <v>44248.0</v>
      </c>
      <c r="D30" s="107">
        <v>4.0</v>
      </c>
      <c r="E30" s="107">
        <v>2.0</v>
      </c>
      <c r="F30" s="107">
        <v>0.0</v>
      </c>
      <c r="G30" s="108">
        <v>20.0</v>
      </c>
      <c r="H30" s="109">
        <v>0.0</v>
      </c>
      <c r="I30" s="108">
        <v>100.0</v>
      </c>
      <c r="J30" s="108">
        <v>20.0</v>
      </c>
      <c r="K30" s="108">
        <v>70.0</v>
      </c>
      <c r="L30" s="108">
        <v>60.0</v>
      </c>
      <c r="M30" s="108">
        <v>58.0</v>
      </c>
      <c r="N30" s="108">
        <v>40.0</v>
      </c>
      <c r="O30" s="108">
        <v>40.0</v>
      </c>
      <c r="P30" s="108">
        <v>30.0</v>
      </c>
      <c r="Q30" s="108">
        <v>30.0</v>
      </c>
      <c r="R30" s="109">
        <v>0.0</v>
      </c>
      <c r="S30" s="108">
        <v>30.0</v>
      </c>
      <c r="T30" s="108">
        <v>200.0</v>
      </c>
      <c r="U30" s="109">
        <v>1.0</v>
      </c>
      <c r="V30" s="109">
        <v>11.0</v>
      </c>
      <c r="W30" s="109">
        <v>3.0</v>
      </c>
      <c r="X30" s="110">
        <v>0.0</v>
      </c>
      <c r="Y30" s="110">
        <v>0.0</v>
      </c>
      <c r="Z30" s="110">
        <v>0.0</v>
      </c>
      <c r="AA30" s="110">
        <v>0.0</v>
      </c>
      <c r="AB30" s="110">
        <v>0.0</v>
      </c>
      <c r="AC30" s="110">
        <v>0.0</v>
      </c>
      <c r="AD30" s="110">
        <v>0.0</v>
      </c>
      <c r="AE30" s="110">
        <v>0.0</v>
      </c>
      <c r="AF30" s="110">
        <v>0.0</v>
      </c>
      <c r="AG30" s="110">
        <v>0.0</v>
      </c>
      <c r="AH30" s="110">
        <v>0.0</v>
      </c>
      <c r="AI30" s="110">
        <v>0.0</v>
      </c>
      <c r="AJ30" s="109">
        <v>0.0</v>
      </c>
      <c r="AK30" s="109">
        <v>0.0</v>
      </c>
      <c r="AL30" s="109">
        <v>0.0</v>
      </c>
      <c r="AM30" s="109">
        <v>0.0</v>
      </c>
      <c r="AN30" s="109">
        <v>0.0</v>
      </c>
      <c r="AO30" s="109">
        <v>0.0</v>
      </c>
      <c r="AP30" s="109">
        <v>0.0</v>
      </c>
      <c r="AQ30" s="109">
        <v>0.0</v>
      </c>
      <c r="AR30" s="109">
        <v>0.0</v>
      </c>
      <c r="AS30" s="109">
        <v>0.0</v>
      </c>
      <c r="AT30" s="109">
        <v>0.0</v>
      </c>
      <c r="AU30" s="109">
        <v>0.0</v>
      </c>
    </row>
    <row r="31" ht="15.75" customHeight="1">
      <c r="A31" s="105" t="s">
        <v>131</v>
      </c>
      <c r="B31" s="105" t="s">
        <v>60</v>
      </c>
      <c r="C31" s="106">
        <v>44248.0</v>
      </c>
      <c r="D31" s="107">
        <v>4.0</v>
      </c>
      <c r="E31" s="107">
        <v>2.0</v>
      </c>
      <c r="F31" s="107">
        <v>0.0</v>
      </c>
      <c r="G31" s="108">
        <v>20.0</v>
      </c>
      <c r="H31" s="109">
        <v>0.0</v>
      </c>
      <c r="I31" s="108">
        <v>60.0</v>
      </c>
      <c r="J31" s="108">
        <v>20.0</v>
      </c>
      <c r="K31" s="108">
        <v>40.0</v>
      </c>
      <c r="L31" s="108">
        <v>44.0</v>
      </c>
      <c r="M31" s="108">
        <v>46.0</v>
      </c>
      <c r="N31" s="108">
        <v>50.0</v>
      </c>
      <c r="O31" s="108">
        <v>20.0</v>
      </c>
      <c r="P31" s="108">
        <v>20.0</v>
      </c>
      <c r="Q31" s="108">
        <v>40.0</v>
      </c>
      <c r="R31" s="109">
        <v>0.0</v>
      </c>
      <c r="S31" s="108">
        <v>20.0</v>
      </c>
      <c r="T31" s="108">
        <v>300.0</v>
      </c>
      <c r="U31" s="109">
        <v>1.0</v>
      </c>
      <c r="V31" s="108">
        <v>9.0</v>
      </c>
      <c r="W31" s="109">
        <v>4.0</v>
      </c>
      <c r="X31" s="110">
        <v>0.0</v>
      </c>
      <c r="Y31" s="110">
        <v>0.0</v>
      </c>
      <c r="Z31" s="110">
        <v>0.0</v>
      </c>
      <c r="AA31" s="110">
        <v>0.0</v>
      </c>
      <c r="AB31" s="110">
        <v>0.0</v>
      </c>
      <c r="AC31" s="110">
        <v>0.0</v>
      </c>
      <c r="AD31" s="110">
        <v>0.0</v>
      </c>
      <c r="AE31" s="110">
        <v>0.0</v>
      </c>
      <c r="AF31" s="110">
        <v>0.0</v>
      </c>
      <c r="AG31" s="110">
        <v>0.0</v>
      </c>
      <c r="AH31" s="110">
        <v>0.0</v>
      </c>
      <c r="AI31" s="110">
        <v>0.0</v>
      </c>
      <c r="AJ31" s="109">
        <v>0.0</v>
      </c>
      <c r="AK31" s="109">
        <v>0.0</v>
      </c>
      <c r="AL31" s="109">
        <v>0.0</v>
      </c>
      <c r="AM31" s="109">
        <v>0.0</v>
      </c>
      <c r="AN31" s="109">
        <v>0.0</v>
      </c>
      <c r="AO31" s="109">
        <v>0.0</v>
      </c>
      <c r="AP31" s="109">
        <v>0.0</v>
      </c>
      <c r="AQ31" s="109">
        <v>0.0</v>
      </c>
      <c r="AR31" s="109">
        <v>0.0</v>
      </c>
      <c r="AS31" s="109">
        <v>0.0</v>
      </c>
      <c r="AT31" s="109">
        <v>0.0</v>
      </c>
      <c r="AU31" s="109">
        <v>0.0</v>
      </c>
    </row>
    <row r="32" ht="15.75" customHeight="1">
      <c r="A32" s="105" t="s">
        <v>131</v>
      </c>
      <c r="B32" s="105" t="s">
        <v>61</v>
      </c>
      <c r="C32" s="106">
        <v>44248.0</v>
      </c>
      <c r="D32" s="107">
        <v>2.0</v>
      </c>
      <c r="E32" s="107">
        <v>1.0</v>
      </c>
      <c r="F32" s="107">
        <v>0.0</v>
      </c>
      <c r="G32" s="108">
        <v>40.0</v>
      </c>
      <c r="H32" s="109">
        <v>0.0</v>
      </c>
      <c r="I32" s="108">
        <v>60.0</v>
      </c>
      <c r="J32" s="108">
        <v>10.0</v>
      </c>
      <c r="K32" s="108">
        <v>40.0</v>
      </c>
      <c r="L32" s="108">
        <v>16.0</v>
      </c>
      <c r="M32" s="108">
        <v>24.0</v>
      </c>
      <c r="N32" s="108">
        <v>20.0</v>
      </c>
      <c r="O32" s="108">
        <v>20.0</v>
      </c>
      <c r="P32" s="108">
        <v>20.0</v>
      </c>
      <c r="Q32" s="108">
        <v>20.0</v>
      </c>
      <c r="R32" s="109">
        <v>0.0</v>
      </c>
      <c r="S32" s="108">
        <v>40.0</v>
      </c>
      <c r="T32" s="108">
        <v>100.0</v>
      </c>
      <c r="U32" s="109">
        <v>2.0</v>
      </c>
      <c r="V32" s="109">
        <v>6.0</v>
      </c>
      <c r="W32" s="109">
        <v>2.0</v>
      </c>
      <c r="X32" s="110">
        <v>0.0</v>
      </c>
      <c r="Y32" s="110">
        <v>0.0</v>
      </c>
      <c r="Z32" s="110">
        <v>0.0</v>
      </c>
      <c r="AA32" s="110">
        <v>0.0</v>
      </c>
      <c r="AB32" s="110">
        <v>0.0</v>
      </c>
      <c r="AC32" s="110">
        <v>0.0</v>
      </c>
      <c r="AD32" s="110">
        <v>0.0</v>
      </c>
      <c r="AE32" s="110">
        <v>0.0</v>
      </c>
      <c r="AF32" s="110">
        <v>0.0</v>
      </c>
      <c r="AG32" s="110">
        <v>0.0</v>
      </c>
      <c r="AH32" s="110">
        <v>0.0</v>
      </c>
      <c r="AI32" s="110">
        <v>0.0</v>
      </c>
      <c r="AJ32" s="109">
        <v>0.0</v>
      </c>
      <c r="AK32" s="109">
        <v>0.0</v>
      </c>
      <c r="AL32" s="109">
        <v>0.0</v>
      </c>
      <c r="AM32" s="109">
        <v>0.0</v>
      </c>
      <c r="AN32" s="109">
        <v>0.0</v>
      </c>
      <c r="AO32" s="109">
        <v>0.0</v>
      </c>
      <c r="AP32" s="109">
        <v>0.0</v>
      </c>
      <c r="AQ32" s="109">
        <v>0.0</v>
      </c>
      <c r="AR32" s="109">
        <v>0.0</v>
      </c>
      <c r="AS32" s="109">
        <v>0.0</v>
      </c>
      <c r="AT32" s="109">
        <v>0.0</v>
      </c>
      <c r="AU32" s="109">
        <v>0.0</v>
      </c>
    </row>
    <row r="33" ht="15.75" customHeight="1">
      <c r="A33" s="105" t="s">
        <v>131</v>
      </c>
      <c r="B33" s="105" t="s">
        <v>62</v>
      </c>
      <c r="C33" s="106">
        <v>44248.0</v>
      </c>
      <c r="D33" s="107">
        <v>1.0</v>
      </c>
      <c r="E33" s="107">
        <v>0.0</v>
      </c>
      <c r="F33" s="107">
        <v>0.0</v>
      </c>
      <c r="G33" s="108">
        <v>20.0</v>
      </c>
      <c r="H33" s="109">
        <v>0.0</v>
      </c>
      <c r="I33" s="108">
        <v>20.0</v>
      </c>
      <c r="J33" s="108">
        <v>5.0</v>
      </c>
      <c r="K33" s="108">
        <v>20.0</v>
      </c>
      <c r="L33" s="108">
        <v>16.0</v>
      </c>
      <c r="M33" s="108">
        <v>16.0</v>
      </c>
      <c r="N33" s="108">
        <v>10.0</v>
      </c>
      <c r="O33" s="108">
        <v>10.0</v>
      </c>
      <c r="P33" s="108">
        <v>10.0</v>
      </c>
      <c r="Q33" s="108">
        <v>20.0</v>
      </c>
      <c r="R33" s="109">
        <v>0.0</v>
      </c>
      <c r="S33" s="108">
        <v>20.0</v>
      </c>
      <c r="T33" s="108">
        <v>100.0</v>
      </c>
      <c r="U33" s="109">
        <v>1.0</v>
      </c>
      <c r="V33" s="109">
        <v>3.0</v>
      </c>
      <c r="W33" s="109">
        <v>2.0</v>
      </c>
      <c r="X33" s="110">
        <v>0.0</v>
      </c>
      <c r="Y33" s="110">
        <v>0.0</v>
      </c>
      <c r="Z33" s="110">
        <v>0.0</v>
      </c>
      <c r="AA33" s="110">
        <v>0.0</v>
      </c>
      <c r="AB33" s="110">
        <v>0.0</v>
      </c>
      <c r="AC33" s="110">
        <v>0.0</v>
      </c>
      <c r="AD33" s="110">
        <v>0.0</v>
      </c>
      <c r="AE33" s="110">
        <v>0.0</v>
      </c>
      <c r="AF33" s="110">
        <v>0.0</v>
      </c>
      <c r="AG33" s="110">
        <v>0.0</v>
      </c>
      <c r="AH33" s="110">
        <v>0.0</v>
      </c>
      <c r="AI33" s="110">
        <v>0.0</v>
      </c>
      <c r="AJ33" s="109">
        <v>0.0</v>
      </c>
      <c r="AK33" s="109">
        <v>0.0</v>
      </c>
      <c r="AL33" s="109">
        <v>0.0</v>
      </c>
      <c r="AM33" s="109">
        <v>0.0</v>
      </c>
      <c r="AN33" s="109">
        <v>0.0</v>
      </c>
      <c r="AO33" s="109">
        <v>0.0</v>
      </c>
      <c r="AP33" s="109">
        <v>0.0</v>
      </c>
      <c r="AQ33" s="109">
        <v>0.0</v>
      </c>
      <c r="AR33" s="109">
        <v>0.0</v>
      </c>
      <c r="AS33" s="109">
        <v>0.0</v>
      </c>
      <c r="AT33" s="109">
        <v>0.0</v>
      </c>
      <c r="AU33" s="109">
        <v>0.0</v>
      </c>
    </row>
    <row r="34" ht="15.75" customHeight="1">
      <c r="A34" s="105" t="s">
        <v>131</v>
      </c>
      <c r="B34" s="105" t="s">
        <v>63</v>
      </c>
      <c r="C34" s="106">
        <v>44248.0</v>
      </c>
      <c r="D34" s="107">
        <v>5.0</v>
      </c>
      <c r="E34" s="107">
        <v>5.0</v>
      </c>
      <c r="F34" s="107">
        <v>0.0</v>
      </c>
      <c r="G34" s="108">
        <v>40.0</v>
      </c>
      <c r="H34" s="109">
        <v>0.0</v>
      </c>
      <c r="I34" s="108">
        <v>80.0</v>
      </c>
      <c r="J34" s="108">
        <v>5.0</v>
      </c>
      <c r="K34" s="108">
        <v>40.0</v>
      </c>
      <c r="L34" s="108">
        <v>28.0</v>
      </c>
      <c r="M34" s="108">
        <v>36.0</v>
      </c>
      <c r="N34" s="108">
        <v>60.0</v>
      </c>
      <c r="O34" s="108">
        <v>30.0</v>
      </c>
      <c r="P34" s="108">
        <v>10.0</v>
      </c>
      <c r="Q34" s="108">
        <v>50.0</v>
      </c>
      <c r="R34" s="109">
        <v>0.0</v>
      </c>
      <c r="S34" s="108">
        <v>40.0</v>
      </c>
      <c r="T34" s="108">
        <v>230.0</v>
      </c>
      <c r="U34" s="109">
        <v>2.0</v>
      </c>
      <c r="V34" s="109">
        <v>10.0</v>
      </c>
      <c r="W34" s="109"/>
      <c r="X34" s="110">
        <v>0.0</v>
      </c>
      <c r="Y34" s="110">
        <v>0.0</v>
      </c>
      <c r="Z34" s="110">
        <v>0.0</v>
      </c>
      <c r="AA34" s="110">
        <v>0.0</v>
      </c>
      <c r="AB34" s="110">
        <v>0.0</v>
      </c>
      <c r="AC34" s="110">
        <v>0.0</v>
      </c>
      <c r="AD34" s="110">
        <v>0.0</v>
      </c>
      <c r="AE34" s="110">
        <v>0.0</v>
      </c>
      <c r="AF34" s="110">
        <v>0.0</v>
      </c>
      <c r="AG34" s="110">
        <v>0.0</v>
      </c>
      <c r="AH34" s="110">
        <v>0.0</v>
      </c>
      <c r="AI34" s="110">
        <v>0.0</v>
      </c>
      <c r="AJ34" s="109">
        <v>0.0</v>
      </c>
      <c r="AK34" s="109">
        <v>0.0</v>
      </c>
      <c r="AL34" s="109">
        <v>0.0</v>
      </c>
      <c r="AM34" s="109">
        <v>0.0</v>
      </c>
      <c r="AN34" s="109">
        <v>0.0</v>
      </c>
      <c r="AO34" s="109">
        <v>0.0</v>
      </c>
      <c r="AP34" s="109">
        <v>0.0</v>
      </c>
      <c r="AQ34" s="109">
        <v>0.0</v>
      </c>
      <c r="AR34" s="109">
        <v>0.0</v>
      </c>
      <c r="AS34" s="109">
        <v>0.0</v>
      </c>
      <c r="AT34" s="109">
        <v>0.0</v>
      </c>
      <c r="AU34" s="109">
        <v>0.0</v>
      </c>
    </row>
    <row r="35" ht="15.75" customHeight="1">
      <c r="A35" s="105" t="s">
        <v>131</v>
      </c>
      <c r="B35" s="105" t="s">
        <v>45</v>
      </c>
      <c r="C35" s="106">
        <v>44276.0</v>
      </c>
      <c r="D35" s="107">
        <v>1.0</v>
      </c>
      <c r="E35" s="107">
        <v>0.0</v>
      </c>
      <c r="F35" s="107">
        <v>0.0</v>
      </c>
      <c r="G35" s="108">
        <v>20.0</v>
      </c>
      <c r="H35" s="109">
        <v>0.0</v>
      </c>
      <c r="I35" s="108">
        <v>40.0</v>
      </c>
      <c r="J35" s="108">
        <v>0.0</v>
      </c>
      <c r="K35" s="108">
        <v>30.0</v>
      </c>
      <c r="L35" s="108">
        <v>24.0</v>
      </c>
      <c r="M35" s="108">
        <v>26.0</v>
      </c>
      <c r="N35" s="108">
        <v>20.0</v>
      </c>
      <c r="O35" s="108">
        <v>10.0</v>
      </c>
      <c r="P35" s="108">
        <v>10.0</v>
      </c>
      <c r="Q35" s="108">
        <v>10.0</v>
      </c>
      <c r="R35" s="109">
        <v>0.0</v>
      </c>
      <c r="S35" s="108">
        <v>10.0</v>
      </c>
      <c r="T35" s="108">
        <v>100.0</v>
      </c>
      <c r="U35" s="109">
        <v>1.0</v>
      </c>
      <c r="V35" s="109">
        <v>4.0</v>
      </c>
      <c r="W35" s="109">
        <v>2.0</v>
      </c>
      <c r="X35" s="110">
        <v>0.0</v>
      </c>
      <c r="Y35" s="110">
        <v>0.0</v>
      </c>
      <c r="Z35" s="110">
        <v>0.0</v>
      </c>
      <c r="AA35" s="110">
        <v>0.0</v>
      </c>
      <c r="AB35" s="110">
        <v>0.0</v>
      </c>
      <c r="AC35" s="110">
        <v>0.0</v>
      </c>
      <c r="AD35" s="110">
        <v>0.0</v>
      </c>
      <c r="AE35" s="110">
        <v>0.0</v>
      </c>
      <c r="AF35" s="110">
        <v>0.0</v>
      </c>
      <c r="AG35" s="110">
        <v>0.0</v>
      </c>
      <c r="AH35" s="110">
        <v>0.0</v>
      </c>
      <c r="AI35" s="110">
        <v>0.0</v>
      </c>
      <c r="AJ35" s="109">
        <v>0.0</v>
      </c>
      <c r="AK35" s="109">
        <v>0.0</v>
      </c>
      <c r="AL35" s="109">
        <v>0.0</v>
      </c>
      <c r="AM35" s="109">
        <v>0.0</v>
      </c>
      <c r="AN35" s="109">
        <v>0.0</v>
      </c>
      <c r="AO35" s="109">
        <v>0.0</v>
      </c>
      <c r="AP35" s="109">
        <v>0.0</v>
      </c>
      <c r="AQ35" s="109">
        <v>0.0</v>
      </c>
      <c r="AR35" s="109">
        <v>0.0</v>
      </c>
      <c r="AS35" s="109">
        <v>0.0</v>
      </c>
      <c r="AT35" s="109">
        <v>0.0</v>
      </c>
      <c r="AU35" s="109">
        <v>0.0</v>
      </c>
    </row>
    <row r="36" ht="15.75" customHeight="1">
      <c r="A36" s="105" t="s">
        <v>131</v>
      </c>
      <c r="B36" s="105" t="s">
        <v>47</v>
      </c>
      <c r="C36" s="106">
        <v>44276.0</v>
      </c>
      <c r="D36" s="107">
        <v>3.0</v>
      </c>
      <c r="E36" s="107">
        <v>3.0</v>
      </c>
      <c r="F36" s="107">
        <v>0.0</v>
      </c>
      <c r="G36" s="108">
        <v>20.0</v>
      </c>
      <c r="H36" s="109">
        <v>0.0</v>
      </c>
      <c r="I36" s="108">
        <v>80.0</v>
      </c>
      <c r="J36" s="108">
        <v>20.0</v>
      </c>
      <c r="K36" s="108">
        <v>60.0</v>
      </c>
      <c r="L36" s="108">
        <v>52.0</v>
      </c>
      <c r="M36" s="108">
        <v>50.0</v>
      </c>
      <c r="N36" s="108">
        <v>50.0</v>
      </c>
      <c r="O36" s="108">
        <v>30.0</v>
      </c>
      <c r="P36" s="108">
        <v>20.0</v>
      </c>
      <c r="Q36" s="108">
        <v>30.0</v>
      </c>
      <c r="R36" s="109">
        <v>0.0</v>
      </c>
      <c r="S36" s="108">
        <v>0.0</v>
      </c>
      <c r="T36" s="108">
        <v>940.0</v>
      </c>
      <c r="U36" s="109">
        <v>1.0</v>
      </c>
      <c r="V36" s="109">
        <v>10.0</v>
      </c>
      <c r="W36" s="109">
        <v>9.0</v>
      </c>
      <c r="X36" s="110">
        <v>0.0</v>
      </c>
      <c r="Y36" s="110">
        <v>0.0</v>
      </c>
      <c r="Z36" s="110">
        <v>0.0</v>
      </c>
      <c r="AA36" s="110">
        <v>0.0</v>
      </c>
      <c r="AB36" s="110">
        <v>0.0</v>
      </c>
      <c r="AC36" s="110">
        <v>0.0</v>
      </c>
      <c r="AD36" s="110">
        <v>0.0</v>
      </c>
      <c r="AE36" s="110">
        <v>0.0</v>
      </c>
      <c r="AF36" s="110">
        <v>0.0</v>
      </c>
      <c r="AG36" s="110">
        <v>0.0</v>
      </c>
      <c r="AH36" s="110">
        <v>0.0</v>
      </c>
      <c r="AI36" s="110">
        <v>0.0</v>
      </c>
      <c r="AJ36" s="109">
        <v>0.0</v>
      </c>
      <c r="AK36" s="109">
        <v>0.0</v>
      </c>
      <c r="AL36" s="109">
        <v>0.0</v>
      </c>
      <c r="AM36" s="109">
        <v>0.0</v>
      </c>
      <c r="AN36" s="109">
        <v>0.0</v>
      </c>
      <c r="AO36" s="109">
        <v>0.0</v>
      </c>
      <c r="AP36" s="109">
        <v>0.0</v>
      </c>
      <c r="AQ36" s="109">
        <v>0.0</v>
      </c>
      <c r="AR36" s="109">
        <v>0.0</v>
      </c>
      <c r="AS36" s="109">
        <v>0.0</v>
      </c>
      <c r="AT36" s="109">
        <v>0.0</v>
      </c>
      <c r="AU36" s="109">
        <v>0.0</v>
      </c>
    </row>
    <row r="37" ht="15.75" customHeight="1">
      <c r="A37" s="105" t="s">
        <v>131</v>
      </c>
      <c r="B37" s="105" t="s">
        <v>48</v>
      </c>
      <c r="C37" s="106">
        <v>44276.0</v>
      </c>
      <c r="D37" s="107">
        <v>1.0</v>
      </c>
      <c r="E37" s="107">
        <v>1.0</v>
      </c>
      <c r="F37" s="107">
        <v>0.0</v>
      </c>
      <c r="G37" s="109">
        <v>20.0</v>
      </c>
      <c r="H37" s="109">
        <v>0.0</v>
      </c>
      <c r="I37" s="108">
        <v>40.0</v>
      </c>
      <c r="J37" s="109">
        <v>15.0</v>
      </c>
      <c r="K37" s="108">
        <v>30.0</v>
      </c>
      <c r="L37" s="108">
        <v>30.0</v>
      </c>
      <c r="M37" s="108">
        <v>30.0</v>
      </c>
      <c r="N37" s="108">
        <v>20.0</v>
      </c>
      <c r="O37" s="109">
        <v>10.0</v>
      </c>
      <c r="P37" s="109">
        <v>20.0</v>
      </c>
      <c r="Q37" s="108">
        <v>0.0</v>
      </c>
      <c r="R37" s="109">
        <v>0.0</v>
      </c>
      <c r="S37" s="108">
        <v>20.0</v>
      </c>
      <c r="T37" s="108">
        <v>425.0</v>
      </c>
      <c r="U37" s="109">
        <v>1.0</v>
      </c>
      <c r="V37" s="109">
        <v>5.0</v>
      </c>
      <c r="W37" s="109">
        <v>4.0</v>
      </c>
      <c r="X37" s="110">
        <v>0.0</v>
      </c>
      <c r="Y37" s="110">
        <v>0.0</v>
      </c>
      <c r="Z37" s="110">
        <v>0.0</v>
      </c>
      <c r="AA37" s="110">
        <v>0.0</v>
      </c>
      <c r="AB37" s="110">
        <v>0.0</v>
      </c>
      <c r="AC37" s="110">
        <v>0.0</v>
      </c>
      <c r="AD37" s="110">
        <v>0.0</v>
      </c>
      <c r="AE37" s="110">
        <v>0.0</v>
      </c>
      <c r="AF37" s="110">
        <v>0.0</v>
      </c>
      <c r="AG37" s="110">
        <v>0.0</v>
      </c>
      <c r="AH37" s="110">
        <v>0.0</v>
      </c>
      <c r="AI37" s="110">
        <v>0.0</v>
      </c>
      <c r="AJ37" s="109">
        <v>0.0</v>
      </c>
      <c r="AK37" s="109">
        <v>0.0</v>
      </c>
      <c r="AL37" s="109">
        <v>0.0</v>
      </c>
      <c r="AM37" s="109">
        <v>0.0</v>
      </c>
      <c r="AN37" s="109">
        <v>0.0</v>
      </c>
      <c r="AO37" s="109">
        <v>0.0</v>
      </c>
      <c r="AP37" s="109">
        <v>0.0</v>
      </c>
      <c r="AQ37" s="109">
        <v>0.0</v>
      </c>
      <c r="AR37" s="109">
        <v>0.0</v>
      </c>
      <c r="AS37" s="109">
        <v>0.0</v>
      </c>
      <c r="AT37" s="109">
        <v>0.0</v>
      </c>
      <c r="AU37" s="109">
        <v>0.0</v>
      </c>
    </row>
    <row r="38" ht="15.75" customHeight="1">
      <c r="A38" s="105" t="s">
        <v>131</v>
      </c>
      <c r="B38" s="105" t="s">
        <v>49</v>
      </c>
      <c r="C38" s="106">
        <v>44276.0</v>
      </c>
      <c r="D38" s="107">
        <v>6.0</v>
      </c>
      <c r="E38" s="107">
        <v>19.0</v>
      </c>
      <c r="F38" s="107">
        <v>0.0</v>
      </c>
      <c r="G38" s="108">
        <v>20.0</v>
      </c>
      <c r="H38" s="109">
        <v>0.0</v>
      </c>
      <c r="I38" s="108">
        <v>100.0</v>
      </c>
      <c r="J38" s="108">
        <v>25.0</v>
      </c>
      <c r="K38" s="108">
        <v>90.0</v>
      </c>
      <c r="L38" s="108">
        <v>92.0</v>
      </c>
      <c r="M38" s="108">
        <v>94.0</v>
      </c>
      <c r="N38" s="108">
        <v>70.0</v>
      </c>
      <c r="O38" s="108">
        <v>40.0</v>
      </c>
      <c r="P38" s="108">
        <v>30.0</v>
      </c>
      <c r="Q38" s="108">
        <v>40.0</v>
      </c>
      <c r="R38" s="109">
        <v>0.0</v>
      </c>
      <c r="S38" s="108">
        <v>20.0</v>
      </c>
      <c r="T38" s="108">
        <v>400.0</v>
      </c>
      <c r="U38" s="109">
        <v>1.0</v>
      </c>
      <c r="V38" s="108">
        <v>14.0</v>
      </c>
      <c r="W38" s="109">
        <v>4.0</v>
      </c>
      <c r="X38" s="110">
        <v>0.0</v>
      </c>
      <c r="Y38" s="110">
        <v>0.0</v>
      </c>
      <c r="Z38" s="110">
        <v>0.0</v>
      </c>
      <c r="AA38" s="110">
        <v>0.0</v>
      </c>
      <c r="AB38" s="110">
        <v>0.0</v>
      </c>
      <c r="AC38" s="110">
        <v>0.0</v>
      </c>
      <c r="AD38" s="110">
        <v>0.0</v>
      </c>
      <c r="AE38" s="110">
        <v>0.0</v>
      </c>
      <c r="AF38" s="110">
        <v>0.0</v>
      </c>
      <c r="AG38" s="110">
        <v>0.0</v>
      </c>
      <c r="AH38" s="110">
        <v>0.0</v>
      </c>
      <c r="AI38" s="110">
        <v>0.0</v>
      </c>
      <c r="AJ38" s="109">
        <v>0.0</v>
      </c>
      <c r="AK38" s="109">
        <v>0.0</v>
      </c>
      <c r="AL38" s="109">
        <v>0.0</v>
      </c>
      <c r="AM38" s="109">
        <v>0.0</v>
      </c>
      <c r="AN38" s="109">
        <v>0.0</v>
      </c>
      <c r="AO38" s="109">
        <v>0.0</v>
      </c>
      <c r="AP38" s="109">
        <v>0.0</v>
      </c>
      <c r="AQ38" s="109">
        <v>0.0</v>
      </c>
      <c r="AR38" s="109">
        <v>0.0</v>
      </c>
      <c r="AS38" s="109">
        <v>0.0</v>
      </c>
      <c r="AT38" s="109">
        <v>0.0</v>
      </c>
      <c r="AU38" s="109">
        <v>0.0</v>
      </c>
    </row>
    <row r="39" ht="15.75" customHeight="1">
      <c r="A39" s="105" t="s">
        <v>131</v>
      </c>
      <c r="B39" s="105" t="s">
        <v>50</v>
      </c>
      <c r="C39" s="106">
        <v>44276.0</v>
      </c>
      <c r="D39" s="107">
        <v>6.0</v>
      </c>
      <c r="E39" s="107">
        <v>3.0</v>
      </c>
      <c r="F39" s="107">
        <v>0.0</v>
      </c>
      <c r="G39" s="108">
        <v>0.0</v>
      </c>
      <c r="H39" s="109">
        <v>0.0</v>
      </c>
      <c r="I39" s="108">
        <v>100.0</v>
      </c>
      <c r="J39" s="108">
        <v>40.0</v>
      </c>
      <c r="K39" s="108">
        <v>80.0</v>
      </c>
      <c r="L39" s="108">
        <v>84.0</v>
      </c>
      <c r="M39" s="108">
        <v>90.0</v>
      </c>
      <c r="N39" s="108">
        <v>70.0</v>
      </c>
      <c r="O39" s="108">
        <v>40.0</v>
      </c>
      <c r="P39" s="108">
        <v>30.0</v>
      </c>
      <c r="Q39" s="108">
        <v>30.0</v>
      </c>
      <c r="R39" s="109">
        <v>0.0</v>
      </c>
      <c r="S39" s="108">
        <v>0.0</v>
      </c>
      <c r="T39" s="108">
        <v>300.0</v>
      </c>
      <c r="U39" s="109">
        <v>0.0</v>
      </c>
      <c r="V39" s="109">
        <v>14.0</v>
      </c>
      <c r="W39" s="109">
        <v>4.0</v>
      </c>
      <c r="X39" s="110">
        <v>0.0</v>
      </c>
      <c r="Y39" s="110">
        <v>0.0</v>
      </c>
      <c r="Z39" s="110">
        <v>0.0</v>
      </c>
      <c r="AA39" s="110">
        <v>0.0</v>
      </c>
      <c r="AB39" s="110">
        <v>0.0</v>
      </c>
      <c r="AC39" s="110">
        <v>0.0</v>
      </c>
      <c r="AD39" s="110">
        <v>0.0</v>
      </c>
      <c r="AE39" s="110">
        <v>0.0</v>
      </c>
      <c r="AF39" s="110">
        <v>0.0</v>
      </c>
      <c r="AG39" s="110">
        <v>0.0</v>
      </c>
      <c r="AH39" s="110">
        <v>0.0</v>
      </c>
      <c r="AI39" s="110">
        <v>0.0</v>
      </c>
      <c r="AJ39" s="109">
        <v>0.0</v>
      </c>
      <c r="AK39" s="109">
        <v>0.0</v>
      </c>
      <c r="AL39" s="109">
        <v>0.0</v>
      </c>
      <c r="AM39" s="109">
        <v>0.0</v>
      </c>
      <c r="AN39" s="109">
        <v>0.0</v>
      </c>
      <c r="AO39" s="109">
        <v>0.0</v>
      </c>
      <c r="AP39" s="109">
        <v>0.0</v>
      </c>
      <c r="AQ39" s="109">
        <v>0.0</v>
      </c>
      <c r="AR39" s="109">
        <v>0.0</v>
      </c>
      <c r="AS39" s="109">
        <v>0.0</v>
      </c>
      <c r="AT39" s="109">
        <v>0.0</v>
      </c>
      <c r="AU39" s="109">
        <v>0.0</v>
      </c>
    </row>
    <row r="40" ht="15.75" customHeight="1">
      <c r="A40" s="105" t="s">
        <v>131</v>
      </c>
      <c r="B40" s="105" t="s">
        <v>51</v>
      </c>
      <c r="C40" s="106">
        <v>44276.0</v>
      </c>
      <c r="D40" s="107">
        <v>3.0</v>
      </c>
      <c r="E40" s="107">
        <v>8.0</v>
      </c>
      <c r="F40" s="107">
        <v>0.0</v>
      </c>
      <c r="G40" s="108">
        <v>20.0</v>
      </c>
      <c r="H40" s="109">
        <v>0.0</v>
      </c>
      <c r="I40" s="108">
        <v>80.0</v>
      </c>
      <c r="J40" s="108">
        <v>20.0</v>
      </c>
      <c r="K40" s="108">
        <v>50.0</v>
      </c>
      <c r="L40" s="108">
        <v>48.0</v>
      </c>
      <c r="M40" s="108">
        <v>56.0</v>
      </c>
      <c r="N40" s="108">
        <v>50.0</v>
      </c>
      <c r="O40" s="108">
        <v>40.0</v>
      </c>
      <c r="P40" s="108">
        <v>20.0</v>
      </c>
      <c r="Q40" s="108">
        <v>20.0</v>
      </c>
      <c r="R40" s="109">
        <v>0.0</v>
      </c>
      <c r="S40" s="108">
        <v>20.0</v>
      </c>
      <c r="T40" s="108">
        <v>300.0</v>
      </c>
      <c r="U40" s="109">
        <v>1.0</v>
      </c>
      <c r="V40" s="109">
        <v>11.0</v>
      </c>
      <c r="W40" s="109">
        <v>4.0</v>
      </c>
      <c r="X40" s="110">
        <v>0.0</v>
      </c>
      <c r="Y40" s="110">
        <v>0.0</v>
      </c>
      <c r="Z40" s="110">
        <v>0.0</v>
      </c>
      <c r="AA40" s="110">
        <v>0.0</v>
      </c>
      <c r="AB40" s="110">
        <v>0.0</v>
      </c>
      <c r="AC40" s="110">
        <v>0.0</v>
      </c>
      <c r="AD40" s="110">
        <v>0.0</v>
      </c>
      <c r="AE40" s="110">
        <v>0.0</v>
      </c>
      <c r="AF40" s="110">
        <v>0.0</v>
      </c>
      <c r="AG40" s="110">
        <v>0.0</v>
      </c>
      <c r="AH40" s="110">
        <v>0.0</v>
      </c>
      <c r="AI40" s="110">
        <v>0.0</v>
      </c>
      <c r="AJ40" s="109">
        <v>0.0</v>
      </c>
      <c r="AK40" s="109">
        <v>0.0</v>
      </c>
      <c r="AL40" s="109">
        <v>0.0</v>
      </c>
      <c r="AM40" s="109">
        <v>0.0</v>
      </c>
      <c r="AN40" s="109">
        <v>0.0</v>
      </c>
      <c r="AO40" s="109">
        <v>0.0</v>
      </c>
      <c r="AP40" s="109">
        <v>0.0</v>
      </c>
      <c r="AQ40" s="109">
        <v>0.0</v>
      </c>
      <c r="AR40" s="109">
        <v>0.0</v>
      </c>
      <c r="AS40" s="109">
        <v>0.0</v>
      </c>
      <c r="AT40" s="109">
        <v>0.0</v>
      </c>
      <c r="AU40" s="109">
        <v>0.0</v>
      </c>
    </row>
    <row r="41" ht="15.75" customHeight="1">
      <c r="A41" s="105" t="s">
        <v>131</v>
      </c>
      <c r="B41" s="105" t="s">
        <v>52</v>
      </c>
      <c r="C41" s="106">
        <v>44276.0</v>
      </c>
      <c r="D41" s="107">
        <v>1.0</v>
      </c>
      <c r="E41" s="107">
        <v>3.0</v>
      </c>
      <c r="F41" s="107">
        <v>0.0</v>
      </c>
      <c r="G41" s="109">
        <v>60.0</v>
      </c>
      <c r="H41" s="109">
        <v>0.0</v>
      </c>
      <c r="I41" s="108">
        <v>120.0</v>
      </c>
      <c r="J41" s="109">
        <v>35.0</v>
      </c>
      <c r="K41" s="108">
        <v>80.0</v>
      </c>
      <c r="L41" s="108">
        <v>76.0</v>
      </c>
      <c r="M41" s="108">
        <v>76.0</v>
      </c>
      <c r="N41" s="108">
        <v>50.0</v>
      </c>
      <c r="O41" s="109">
        <v>40.0</v>
      </c>
      <c r="P41" s="109">
        <v>40.0</v>
      </c>
      <c r="Q41" s="108">
        <v>50.0</v>
      </c>
      <c r="R41" s="109">
        <v>0.0</v>
      </c>
      <c r="S41" s="108">
        <v>40.0</v>
      </c>
      <c r="T41" s="108">
        <v>200.0</v>
      </c>
      <c r="U41" s="109">
        <v>3.0</v>
      </c>
      <c r="V41" s="109">
        <v>13.0</v>
      </c>
      <c r="W41" s="109">
        <v>4.0</v>
      </c>
      <c r="X41" s="110">
        <v>0.0</v>
      </c>
      <c r="Y41" s="110">
        <v>0.0</v>
      </c>
      <c r="Z41" s="110">
        <v>0.0</v>
      </c>
      <c r="AA41" s="110">
        <v>0.0</v>
      </c>
      <c r="AB41" s="110">
        <v>0.0</v>
      </c>
      <c r="AC41" s="110">
        <v>0.0</v>
      </c>
      <c r="AD41" s="110">
        <v>0.0</v>
      </c>
      <c r="AE41" s="110">
        <v>0.0</v>
      </c>
      <c r="AF41" s="110">
        <v>0.0</v>
      </c>
      <c r="AG41" s="110">
        <v>0.0</v>
      </c>
      <c r="AH41" s="110">
        <v>0.0</v>
      </c>
      <c r="AI41" s="110">
        <v>0.0</v>
      </c>
      <c r="AJ41" s="109">
        <v>0.0</v>
      </c>
      <c r="AK41" s="109">
        <v>0.0</v>
      </c>
      <c r="AL41" s="109">
        <v>0.0</v>
      </c>
      <c r="AM41" s="109">
        <v>0.0</v>
      </c>
      <c r="AN41" s="109">
        <v>0.0</v>
      </c>
      <c r="AO41" s="109">
        <v>0.0</v>
      </c>
      <c r="AP41" s="109">
        <v>0.0</v>
      </c>
      <c r="AQ41" s="109">
        <v>0.0</v>
      </c>
      <c r="AR41" s="109">
        <v>0.0</v>
      </c>
      <c r="AS41" s="109">
        <v>0.0</v>
      </c>
      <c r="AT41" s="109">
        <v>0.0</v>
      </c>
      <c r="AU41" s="109">
        <v>0.0</v>
      </c>
    </row>
    <row r="42" ht="15.75" customHeight="1">
      <c r="A42" s="105" t="s">
        <v>131</v>
      </c>
      <c r="B42" s="105" t="s">
        <v>53</v>
      </c>
      <c r="C42" s="113">
        <v>44276.0</v>
      </c>
      <c r="D42" s="107">
        <v>1.0</v>
      </c>
      <c r="E42" s="107">
        <v>8.0</v>
      </c>
      <c r="F42" s="107">
        <v>0.0</v>
      </c>
      <c r="G42" s="108">
        <v>20.0</v>
      </c>
      <c r="H42" s="109">
        <v>0.0</v>
      </c>
      <c r="I42" s="108">
        <v>60.0</v>
      </c>
      <c r="J42" s="108">
        <v>25.0</v>
      </c>
      <c r="K42" s="108">
        <v>40.0</v>
      </c>
      <c r="L42" s="108">
        <v>48.0</v>
      </c>
      <c r="M42" s="108">
        <v>50.0</v>
      </c>
      <c r="N42" s="108">
        <v>40.0</v>
      </c>
      <c r="O42" s="108">
        <v>30.0</v>
      </c>
      <c r="P42" s="108">
        <v>20.0</v>
      </c>
      <c r="Q42" s="108">
        <v>20.0</v>
      </c>
      <c r="R42" s="109">
        <v>0.0</v>
      </c>
      <c r="S42" s="108">
        <v>20.0</v>
      </c>
      <c r="T42" s="108">
        <v>200.0</v>
      </c>
      <c r="U42" s="109">
        <v>1.0</v>
      </c>
      <c r="V42" s="109">
        <v>9.0</v>
      </c>
      <c r="W42" s="109">
        <v>2.0</v>
      </c>
      <c r="X42" s="110">
        <v>0.0</v>
      </c>
      <c r="Y42" s="110">
        <v>0.0</v>
      </c>
      <c r="Z42" s="110">
        <v>0.0</v>
      </c>
      <c r="AA42" s="110">
        <v>0.0</v>
      </c>
      <c r="AB42" s="110">
        <v>0.0</v>
      </c>
      <c r="AC42" s="110">
        <v>0.0</v>
      </c>
      <c r="AD42" s="110">
        <v>0.0</v>
      </c>
      <c r="AE42" s="110">
        <v>0.0</v>
      </c>
      <c r="AF42" s="110">
        <v>0.0</v>
      </c>
      <c r="AG42" s="110">
        <v>0.0</v>
      </c>
      <c r="AH42" s="110">
        <v>0.0</v>
      </c>
      <c r="AI42" s="110">
        <v>0.0</v>
      </c>
      <c r="AJ42" s="109">
        <v>0.0</v>
      </c>
      <c r="AK42" s="109">
        <v>0.0</v>
      </c>
      <c r="AL42" s="109">
        <v>0.0</v>
      </c>
      <c r="AM42" s="109">
        <v>0.0</v>
      </c>
      <c r="AN42" s="109">
        <v>0.0</v>
      </c>
      <c r="AO42" s="109">
        <v>0.0</v>
      </c>
      <c r="AP42" s="109">
        <v>0.0</v>
      </c>
      <c r="AQ42" s="109">
        <v>0.0</v>
      </c>
      <c r="AR42" s="109">
        <v>0.0</v>
      </c>
      <c r="AS42" s="109">
        <v>0.0</v>
      </c>
      <c r="AT42" s="109">
        <v>0.0</v>
      </c>
      <c r="AU42" s="109">
        <v>0.0</v>
      </c>
    </row>
    <row r="43" ht="15.75" customHeight="1">
      <c r="A43" s="105" t="s">
        <v>131</v>
      </c>
      <c r="B43" s="105" t="s">
        <v>54</v>
      </c>
      <c r="C43" s="113">
        <v>44276.0</v>
      </c>
      <c r="D43" s="107">
        <v>1.0</v>
      </c>
      <c r="E43" s="107">
        <v>1.0</v>
      </c>
      <c r="F43" s="107">
        <v>0.0</v>
      </c>
      <c r="G43" s="108">
        <v>20.0</v>
      </c>
      <c r="H43" s="109">
        <v>0.0</v>
      </c>
      <c r="I43" s="108">
        <v>40.0</v>
      </c>
      <c r="J43" s="108">
        <v>5.0</v>
      </c>
      <c r="K43" s="108">
        <v>20.0</v>
      </c>
      <c r="L43" s="108">
        <v>16.0</v>
      </c>
      <c r="M43" s="108">
        <v>16.0</v>
      </c>
      <c r="N43" s="108">
        <v>20.0</v>
      </c>
      <c r="O43" s="108">
        <v>20.0</v>
      </c>
      <c r="P43" s="108">
        <v>10.0</v>
      </c>
      <c r="Q43" s="108">
        <v>10.0</v>
      </c>
      <c r="R43" s="109">
        <v>0.0</v>
      </c>
      <c r="S43" s="108">
        <v>20.0</v>
      </c>
      <c r="T43" s="108">
        <v>100.0</v>
      </c>
      <c r="U43" s="109">
        <v>1.0</v>
      </c>
      <c r="V43" s="109">
        <v>5.0</v>
      </c>
      <c r="W43" s="109">
        <v>2.0</v>
      </c>
      <c r="X43" s="110">
        <v>0.0</v>
      </c>
      <c r="Y43" s="110">
        <v>0.0</v>
      </c>
      <c r="Z43" s="110">
        <v>0.0</v>
      </c>
      <c r="AA43" s="110">
        <v>0.0</v>
      </c>
      <c r="AB43" s="110">
        <v>0.0</v>
      </c>
      <c r="AC43" s="110">
        <v>0.0</v>
      </c>
      <c r="AD43" s="110">
        <v>0.0</v>
      </c>
      <c r="AE43" s="110">
        <v>0.0</v>
      </c>
      <c r="AF43" s="110">
        <v>0.0</v>
      </c>
      <c r="AG43" s="110">
        <v>0.0</v>
      </c>
      <c r="AH43" s="110">
        <v>0.0</v>
      </c>
      <c r="AI43" s="110">
        <v>0.0</v>
      </c>
      <c r="AJ43" s="109">
        <v>0.0</v>
      </c>
      <c r="AK43" s="109">
        <v>0.0</v>
      </c>
      <c r="AL43" s="109">
        <v>0.0</v>
      </c>
      <c r="AM43" s="109">
        <v>0.0</v>
      </c>
      <c r="AN43" s="109">
        <v>0.0</v>
      </c>
      <c r="AO43" s="109">
        <v>0.0</v>
      </c>
      <c r="AP43" s="109">
        <v>0.0</v>
      </c>
      <c r="AQ43" s="109">
        <v>0.0</v>
      </c>
      <c r="AR43" s="109">
        <v>0.0</v>
      </c>
      <c r="AS43" s="109">
        <v>0.0</v>
      </c>
      <c r="AT43" s="109">
        <v>0.0</v>
      </c>
      <c r="AU43" s="109">
        <v>0.0</v>
      </c>
    </row>
    <row r="44" ht="15.75" customHeight="1">
      <c r="A44" s="105" t="s">
        <v>131</v>
      </c>
      <c r="B44" s="105" t="s">
        <v>55</v>
      </c>
      <c r="C44" s="113">
        <v>44276.0</v>
      </c>
      <c r="D44" s="107">
        <v>1.0</v>
      </c>
      <c r="E44" s="107">
        <v>4.0</v>
      </c>
      <c r="F44" s="107">
        <v>0.0</v>
      </c>
      <c r="G44" s="108">
        <v>40.0</v>
      </c>
      <c r="H44" s="109">
        <v>0.0</v>
      </c>
      <c r="I44" s="108">
        <v>60.0</v>
      </c>
      <c r="J44" s="108">
        <v>20.0</v>
      </c>
      <c r="K44" s="108">
        <v>40.0</v>
      </c>
      <c r="L44" s="108">
        <v>48.0</v>
      </c>
      <c r="M44" s="108">
        <v>50.0</v>
      </c>
      <c r="N44" s="108">
        <v>30.0</v>
      </c>
      <c r="O44" s="108">
        <v>20.0</v>
      </c>
      <c r="P44" s="108">
        <v>20.0</v>
      </c>
      <c r="Q44" s="108">
        <v>20.0</v>
      </c>
      <c r="R44" s="109">
        <v>0.0</v>
      </c>
      <c r="S44" s="108">
        <v>40.0</v>
      </c>
      <c r="T44" s="108">
        <v>200.0</v>
      </c>
      <c r="U44" s="109">
        <v>2.0</v>
      </c>
      <c r="V44" s="109">
        <v>7.0</v>
      </c>
      <c r="W44" s="109">
        <v>3.0</v>
      </c>
      <c r="X44" s="110">
        <v>0.0</v>
      </c>
      <c r="Y44" s="110">
        <v>0.0</v>
      </c>
      <c r="Z44" s="110">
        <v>0.0</v>
      </c>
      <c r="AA44" s="110">
        <v>0.0</v>
      </c>
      <c r="AB44" s="110">
        <v>0.0</v>
      </c>
      <c r="AC44" s="110">
        <v>0.0</v>
      </c>
      <c r="AD44" s="110">
        <v>0.0</v>
      </c>
      <c r="AE44" s="110">
        <v>0.0</v>
      </c>
      <c r="AF44" s="110">
        <v>0.0</v>
      </c>
      <c r="AG44" s="110">
        <v>0.0</v>
      </c>
      <c r="AH44" s="110">
        <v>0.0</v>
      </c>
      <c r="AI44" s="110">
        <v>0.0</v>
      </c>
      <c r="AJ44" s="109">
        <v>0.0</v>
      </c>
      <c r="AK44" s="109">
        <v>0.0</v>
      </c>
      <c r="AL44" s="109">
        <v>0.0</v>
      </c>
      <c r="AM44" s="109">
        <v>0.0</v>
      </c>
      <c r="AN44" s="109">
        <v>0.0</v>
      </c>
      <c r="AO44" s="109">
        <v>0.0</v>
      </c>
      <c r="AP44" s="109">
        <v>0.0</v>
      </c>
      <c r="AQ44" s="109">
        <v>0.0</v>
      </c>
      <c r="AR44" s="109">
        <v>0.0</v>
      </c>
      <c r="AS44" s="109">
        <v>0.0</v>
      </c>
      <c r="AT44" s="109">
        <v>0.0</v>
      </c>
      <c r="AU44" s="109">
        <v>0.0</v>
      </c>
    </row>
    <row r="45" ht="15.75" customHeight="1">
      <c r="A45" s="105" t="s">
        <v>131</v>
      </c>
      <c r="B45" s="105" t="s">
        <v>56</v>
      </c>
      <c r="C45" s="113">
        <v>44276.0</v>
      </c>
      <c r="D45" s="107">
        <v>4.0</v>
      </c>
      <c r="E45" s="107">
        <v>8.0</v>
      </c>
      <c r="F45" s="107">
        <v>0.0</v>
      </c>
      <c r="G45" s="109">
        <v>20.0</v>
      </c>
      <c r="H45" s="109">
        <v>0.0</v>
      </c>
      <c r="I45" s="108">
        <v>100.0</v>
      </c>
      <c r="J45" s="109">
        <v>35.0</v>
      </c>
      <c r="K45" s="108">
        <v>60.0</v>
      </c>
      <c r="L45" s="108">
        <v>60.0</v>
      </c>
      <c r="M45" s="108">
        <v>62.0</v>
      </c>
      <c r="N45" s="108">
        <v>60.0</v>
      </c>
      <c r="O45" s="109">
        <v>50.0</v>
      </c>
      <c r="P45" s="109">
        <v>30.0</v>
      </c>
      <c r="Q45" s="108">
        <v>50.0</v>
      </c>
      <c r="R45" s="109">
        <v>0.0</v>
      </c>
      <c r="S45" s="109">
        <v>10.0</v>
      </c>
      <c r="T45" s="108">
        <v>314.0</v>
      </c>
      <c r="U45" s="109">
        <v>1.0</v>
      </c>
      <c r="V45" s="109">
        <v>13.0</v>
      </c>
      <c r="W45" s="109">
        <v>4.0</v>
      </c>
      <c r="X45" s="110">
        <v>0.0</v>
      </c>
      <c r="Y45" s="110">
        <v>0.0</v>
      </c>
      <c r="Z45" s="110">
        <v>0.0</v>
      </c>
      <c r="AA45" s="110">
        <v>0.0</v>
      </c>
      <c r="AB45" s="110">
        <v>0.0</v>
      </c>
      <c r="AC45" s="110">
        <v>0.0</v>
      </c>
      <c r="AD45" s="110">
        <v>0.0</v>
      </c>
      <c r="AE45" s="110">
        <v>0.0</v>
      </c>
      <c r="AF45" s="110">
        <v>0.0</v>
      </c>
      <c r="AG45" s="110">
        <v>0.0</v>
      </c>
      <c r="AH45" s="110">
        <v>0.0</v>
      </c>
      <c r="AI45" s="110">
        <v>0.0</v>
      </c>
      <c r="AJ45" s="109">
        <v>0.0</v>
      </c>
      <c r="AK45" s="109">
        <v>0.0</v>
      </c>
      <c r="AL45" s="109">
        <v>0.0</v>
      </c>
      <c r="AM45" s="109">
        <v>0.0</v>
      </c>
      <c r="AN45" s="109">
        <v>0.0</v>
      </c>
      <c r="AO45" s="109">
        <v>0.0</v>
      </c>
      <c r="AP45" s="109">
        <v>0.0</v>
      </c>
      <c r="AQ45" s="109">
        <v>0.0</v>
      </c>
      <c r="AR45" s="109">
        <v>0.0</v>
      </c>
      <c r="AS45" s="109">
        <v>0.0</v>
      </c>
      <c r="AT45" s="109">
        <v>0.0</v>
      </c>
      <c r="AU45" s="109">
        <v>0.0</v>
      </c>
    </row>
    <row r="46" ht="15.75" customHeight="1">
      <c r="A46" s="105" t="s">
        <v>131</v>
      </c>
      <c r="B46" s="105" t="s">
        <v>59</v>
      </c>
      <c r="C46" s="113">
        <v>44276.0</v>
      </c>
      <c r="D46" s="107">
        <v>4.0</v>
      </c>
      <c r="E46" s="107">
        <v>2.0</v>
      </c>
      <c r="F46" s="107">
        <v>0.0</v>
      </c>
      <c r="G46" s="108">
        <v>20.0</v>
      </c>
      <c r="H46" s="109">
        <v>0.0</v>
      </c>
      <c r="I46" s="108">
        <v>60.0</v>
      </c>
      <c r="J46" s="108">
        <v>15.0</v>
      </c>
      <c r="K46" s="108">
        <v>40.0</v>
      </c>
      <c r="L46" s="108">
        <v>36.0</v>
      </c>
      <c r="M46" s="108">
        <v>36.0</v>
      </c>
      <c r="N46" s="108">
        <v>30.0</v>
      </c>
      <c r="O46" s="108">
        <v>20.0</v>
      </c>
      <c r="P46" s="108">
        <v>10.0</v>
      </c>
      <c r="Q46" s="108">
        <v>20.0</v>
      </c>
      <c r="R46" s="109">
        <v>0.0</v>
      </c>
      <c r="S46" s="108">
        <v>10.0</v>
      </c>
      <c r="T46" s="108">
        <v>200.0</v>
      </c>
      <c r="U46" s="109">
        <v>1.0</v>
      </c>
      <c r="V46" s="109">
        <v>6.0</v>
      </c>
      <c r="W46" s="109">
        <v>2.0</v>
      </c>
      <c r="X46" s="110">
        <v>0.0</v>
      </c>
      <c r="Y46" s="110">
        <v>0.0</v>
      </c>
      <c r="Z46" s="110">
        <v>0.0</v>
      </c>
      <c r="AA46" s="110">
        <v>0.0</v>
      </c>
      <c r="AB46" s="110">
        <v>0.0</v>
      </c>
      <c r="AC46" s="110">
        <v>0.0</v>
      </c>
      <c r="AD46" s="110">
        <v>0.0</v>
      </c>
      <c r="AE46" s="110">
        <v>0.0</v>
      </c>
      <c r="AF46" s="110">
        <v>0.0</v>
      </c>
      <c r="AG46" s="110">
        <v>0.0</v>
      </c>
      <c r="AH46" s="110">
        <v>0.0</v>
      </c>
      <c r="AI46" s="110">
        <v>0.0</v>
      </c>
      <c r="AJ46" s="109">
        <v>0.0</v>
      </c>
      <c r="AK46" s="109">
        <v>0.0</v>
      </c>
      <c r="AL46" s="109">
        <v>0.0</v>
      </c>
      <c r="AM46" s="109">
        <v>0.0</v>
      </c>
      <c r="AN46" s="109">
        <v>0.0</v>
      </c>
      <c r="AO46" s="109">
        <v>0.0</v>
      </c>
      <c r="AP46" s="109">
        <v>0.0</v>
      </c>
      <c r="AQ46" s="109">
        <v>0.0</v>
      </c>
      <c r="AR46" s="109">
        <v>0.0</v>
      </c>
      <c r="AS46" s="109">
        <v>0.0</v>
      </c>
      <c r="AT46" s="109">
        <v>0.0</v>
      </c>
      <c r="AU46" s="109">
        <v>0.0</v>
      </c>
    </row>
    <row r="47" ht="15.75" customHeight="1">
      <c r="A47" s="105" t="s">
        <v>131</v>
      </c>
      <c r="B47" s="105" t="s">
        <v>60</v>
      </c>
      <c r="C47" s="113">
        <v>44276.0</v>
      </c>
      <c r="D47" s="107">
        <v>4.0</v>
      </c>
      <c r="E47" s="107">
        <v>2.0</v>
      </c>
      <c r="F47" s="107">
        <v>0.0</v>
      </c>
      <c r="G47" s="108">
        <v>20.0</v>
      </c>
      <c r="H47" s="109">
        <v>0.0</v>
      </c>
      <c r="I47" s="108">
        <v>20.0</v>
      </c>
      <c r="J47" s="108">
        <v>15.0</v>
      </c>
      <c r="K47" s="108">
        <v>40.0</v>
      </c>
      <c r="L47" s="108">
        <v>28.0</v>
      </c>
      <c r="M47" s="108">
        <v>32.0</v>
      </c>
      <c r="N47" s="108">
        <v>20.0</v>
      </c>
      <c r="O47" s="108">
        <v>10.0</v>
      </c>
      <c r="P47" s="108">
        <v>10.0</v>
      </c>
      <c r="Q47" s="108">
        <v>30.0</v>
      </c>
      <c r="R47" s="109">
        <v>0.0</v>
      </c>
      <c r="S47" s="108">
        <v>20.0</v>
      </c>
      <c r="T47" s="108">
        <v>100.0</v>
      </c>
      <c r="U47" s="109">
        <v>1.0</v>
      </c>
      <c r="V47" s="108">
        <v>4.0</v>
      </c>
      <c r="W47" s="109">
        <v>3.0</v>
      </c>
      <c r="X47" s="110">
        <v>0.0</v>
      </c>
      <c r="Y47" s="110">
        <v>0.0</v>
      </c>
      <c r="Z47" s="110">
        <v>0.0</v>
      </c>
      <c r="AA47" s="110">
        <v>0.0</v>
      </c>
      <c r="AB47" s="110">
        <v>0.0</v>
      </c>
      <c r="AC47" s="110">
        <v>0.0</v>
      </c>
      <c r="AD47" s="110">
        <v>0.0</v>
      </c>
      <c r="AE47" s="110">
        <v>0.0</v>
      </c>
      <c r="AF47" s="110">
        <v>0.0</v>
      </c>
      <c r="AG47" s="110">
        <v>0.0</v>
      </c>
      <c r="AH47" s="110">
        <v>0.0</v>
      </c>
      <c r="AI47" s="110">
        <v>0.0</v>
      </c>
      <c r="AJ47" s="109">
        <v>0.0</v>
      </c>
      <c r="AK47" s="109">
        <v>0.0</v>
      </c>
      <c r="AL47" s="109">
        <v>0.0</v>
      </c>
      <c r="AM47" s="109">
        <v>0.0</v>
      </c>
      <c r="AN47" s="109">
        <v>0.0</v>
      </c>
      <c r="AO47" s="109">
        <v>0.0</v>
      </c>
      <c r="AP47" s="109">
        <v>0.0</v>
      </c>
      <c r="AQ47" s="109">
        <v>0.0</v>
      </c>
      <c r="AR47" s="109">
        <v>0.0</v>
      </c>
      <c r="AS47" s="109">
        <v>0.0</v>
      </c>
      <c r="AT47" s="109">
        <v>0.0</v>
      </c>
      <c r="AU47" s="109">
        <v>0.0</v>
      </c>
    </row>
    <row r="48" ht="15.75" customHeight="1">
      <c r="A48" s="105" t="s">
        <v>131</v>
      </c>
      <c r="B48" s="105" t="s">
        <v>61</v>
      </c>
      <c r="C48" s="113">
        <v>44276.0</v>
      </c>
      <c r="D48" s="107">
        <v>1.0</v>
      </c>
      <c r="E48" s="107">
        <v>2.0</v>
      </c>
      <c r="F48" s="107">
        <v>0.0</v>
      </c>
      <c r="G48" s="109">
        <v>40.0</v>
      </c>
      <c r="H48" s="109">
        <v>0.0</v>
      </c>
      <c r="I48" s="108">
        <v>80.0</v>
      </c>
      <c r="J48" s="109">
        <v>10.0</v>
      </c>
      <c r="K48" s="108">
        <v>80.0</v>
      </c>
      <c r="L48" s="108">
        <v>40.0</v>
      </c>
      <c r="M48" s="108">
        <v>46.0</v>
      </c>
      <c r="N48" s="108">
        <v>20.0</v>
      </c>
      <c r="O48" s="109">
        <v>20.0</v>
      </c>
      <c r="P48" s="109">
        <v>20.0</v>
      </c>
      <c r="Q48" s="108">
        <v>20.0</v>
      </c>
      <c r="R48" s="109">
        <v>0.0</v>
      </c>
      <c r="S48" s="109">
        <v>20.0</v>
      </c>
      <c r="T48" s="108">
        <v>100.0</v>
      </c>
      <c r="U48" s="109">
        <v>2.0</v>
      </c>
      <c r="V48" s="109">
        <v>6.0</v>
      </c>
      <c r="W48" s="109">
        <v>3.0</v>
      </c>
      <c r="X48" s="110">
        <v>0.0</v>
      </c>
      <c r="Y48" s="110">
        <v>0.0</v>
      </c>
      <c r="Z48" s="110">
        <v>0.0</v>
      </c>
      <c r="AA48" s="110">
        <v>0.0</v>
      </c>
      <c r="AB48" s="110">
        <v>0.0</v>
      </c>
      <c r="AC48" s="110">
        <v>0.0</v>
      </c>
      <c r="AD48" s="110">
        <v>0.0</v>
      </c>
      <c r="AE48" s="110">
        <v>0.0</v>
      </c>
      <c r="AF48" s="110">
        <v>0.0</v>
      </c>
      <c r="AG48" s="110">
        <v>0.0</v>
      </c>
      <c r="AH48" s="110">
        <v>0.0</v>
      </c>
      <c r="AI48" s="110">
        <v>0.0</v>
      </c>
      <c r="AJ48" s="109">
        <v>0.0</v>
      </c>
      <c r="AK48" s="109">
        <v>0.0</v>
      </c>
      <c r="AL48" s="109">
        <v>0.0</v>
      </c>
      <c r="AM48" s="109">
        <v>0.0</v>
      </c>
      <c r="AN48" s="109">
        <v>0.0</v>
      </c>
      <c r="AO48" s="109">
        <v>0.0</v>
      </c>
      <c r="AP48" s="109">
        <v>0.0</v>
      </c>
      <c r="AQ48" s="109">
        <v>0.0</v>
      </c>
      <c r="AR48" s="109">
        <v>0.0</v>
      </c>
      <c r="AS48" s="109">
        <v>0.0</v>
      </c>
      <c r="AT48" s="109">
        <v>0.0</v>
      </c>
      <c r="AU48" s="109">
        <v>0.0</v>
      </c>
    </row>
    <row r="49" ht="15.75" customHeight="1">
      <c r="A49" s="105" t="s">
        <v>131</v>
      </c>
      <c r="B49" s="105" t="s">
        <v>62</v>
      </c>
      <c r="C49" s="113">
        <v>44276.0</v>
      </c>
      <c r="D49" s="107">
        <v>1.0</v>
      </c>
      <c r="E49" s="107">
        <v>0.0</v>
      </c>
      <c r="F49" s="107">
        <v>0.0</v>
      </c>
      <c r="G49" s="108">
        <v>20.0</v>
      </c>
      <c r="H49" s="109">
        <v>0.0</v>
      </c>
      <c r="I49" s="108">
        <v>20.0</v>
      </c>
      <c r="J49" s="108">
        <v>10.0</v>
      </c>
      <c r="K49" s="108">
        <v>20.0</v>
      </c>
      <c r="L49" s="108">
        <v>12.0</v>
      </c>
      <c r="M49" s="108">
        <v>14.0</v>
      </c>
      <c r="N49" s="108">
        <v>10.0</v>
      </c>
      <c r="O49" s="108">
        <v>10.0</v>
      </c>
      <c r="P49" s="108">
        <v>10.0</v>
      </c>
      <c r="Q49" s="108">
        <v>20.0</v>
      </c>
      <c r="R49" s="109">
        <v>0.0</v>
      </c>
      <c r="S49" s="108">
        <v>20.0</v>
      </c>
      <c r="T49" s="108">
        <v>100.0</v>
      </c>
      <c r="U49" s="109">
        <v>1.0</v>
      </c>
      <c r="V49" s="109">
        <v>3.0</v>
      </c>
      <c r="W49" s="109">
        <v>1.0</v>
      </c>
      <c r="X49" s="110">
        <v>0.0</v>
      </c>
      <c r="Y49" s="110">
        <v>0.0</v>
      </c>
      <c r="Z49" s="110">
        <v>0.0</v>
      </c>
      <c r="AA49" s="110">
        <v>0.0</v>
      </c>
      <c r="AB49" s="110">
        <v>0.0</v>
      </c>
      <c r="AC49" s="110">
        <v>0.0</v>
      </c>
      <c r="AD49" s="110">
        <v>0.0</v>
      </c>
      <c r="AE49" s="110">
        <v>0.0</v>
      </c>
      <c r="AF49" s="110">
        <v>0.0</v>
      </c>
      <c r="AG49" s="110">
        <v>0.0</v>
      </c>
      <c r="AH49" s="110">
        <v>0.0</v>
      </c>
      <c r="AI49" s="110">
        <v>0.0</v>
      </c>
      <c r="AJ49" s="109">
        <v>0.0</v>
      </c>
      <c r="AK49" s="109">
        <v>0.0</v>
      </c>
      <c r="AL49" s="109">
        <v>0.0</v>
      </c>
      <c r="AM49" s="109">
        <v>0.0</v>
      </c>
      <c r="AN49" s="109">
        <v>0.0</v>
      </c>
      <c r="AO49" s="109">
        <v>0.0</v>
      </c>
      <c r="AP49" s="109">
        <v>0.0</v>
      </c>
      <c r="AQ49" s="109">
        <v>0.0</v>
      </c>
      <c r="AR49" s="109">
        <v>0.0</v>
      </c>
      <c r="AS49" s="109">
        <v>0.0</v>
      </c>
      <c r="AT49" s="109">
        <v>0.0</v>
      </c>
      <c r="AU49" s="109">
        <v>0.0</v>
      </c>
    </row>
    <row r="50" ht="15.75" customHeight="1">
      <c r="A50" s="105" t="s">
        <v>131</v>
      </c>
      <c r="B50" s="105" t="s">
        <v>63</v>
      </c>
      <c r="C50" s="106">
        <v>44276.0</v>
      </c>
      <c r="D50" s="107">
        <v>5.0</v>
      </c>
      <c r="E50" s="107">
        <v>5.0</v>
      </c>
      <c r="F50" s="107">
        <v>0.0</v>
      </c>
      <c r="G50" s="108">
        <v>40.0</v>
      </c>
      <c r="H50" s="109">
        <v>0.0</v>
      </c>
      <c r="I50" s="108">
        <v>100.0</v>
      </c>
      <c r="J50" s="108">
        <v>25.0</v>
      </c>
      <c r="K50" s="108">
        <v>70.0</v>
      </c>
      <c r="L50" s="108">
        <v>72.0</v>
      </c>
      <c r="M50" s="108">
        <v>70.0</v>
      </c>
      <c r="N50" s="108">
        <v>50.0</v>
      </c>
      <c r="O50" s="108">
        <v>30.0</v>
      </c>
      <c r="P50" s="108">
        <v>20.0</v>
      </c>
      <c r="Q50" s="108">
        <v>40.0</v>
      </c>
      <c r="R50" s="109">
        <v>0.0</v>
      </c>
      <c r="S50" s="108">
        <v>40.0</v>
      </c>
      <c r="T50" s="108">
        <v>300.0</v>
      </c>
      <c r="U50" s="109">
        <v>2.0</v>
      </c>
      <c r="V50" s="109">
        <v>5.0</v>
      </c>
      <c r="W50" s="109">
        <v>4.0</v>
      </c>
      <c r="X50" s="110">
        <v>0.0</v>
      </c>
      <c r="Y50" s="110">
        <v>0.0</v>
      </c>
      <c r="Z50" s="110">
        <v>0.0</v>
      </c>
      <c r="AA50" s="110">
        <v>0.0</v>
      </c>
      <c r="AB50" s="110">
        <v>0.0</v>
      </c>
      <c r="AC50" s="110">
        <v>0.0</v>
      </c>
      <c r="AD50" s="110">
        <v>0.0</v>
      </c>
      <c r="AE50" s="110">
        <v>0.0</v>
      </c>
      <c r="AF50" s="110">
        <v>0.0</v>
      </c>
      <c r="AG50" s="110">
        <v>0.0</v>
      </c>
      <c r="AH50" s="110">
        <v>0.0</v>
      </c>
      <c r="AI50" s="110">
        <v>0.0</v>
      </c>
      <c r="AJ50" s="109">
        <v>0.0</v>
      </c>
      <c r="AK50" s="109">
        <v>0.0</v>
      </c>
      <c r="AL50" s="109">
        <v>0.0</v>
      </c>
      <c r="AM50" s="109">
        <v>0.0</v>
      </c>
      <c r="AN50" s="109">
        <v>0.0</v>
      </c>
      <c r="AO50" s="109">
        <v>0.0</v>
      </c>
      <c r="AP50" s="109">
        <v>0.0</v>
      </c>
      <c r="AQ50" s="109">
        <v>0.0</v>
      </c>
      <c r="AR50" s="109">
        <v>0.0</v>
      </c>
      <c r="AS50" s="109">
        <v>0.0</v>
      </c>
      <c r="AT50" s="109">
        <v>0.0</v>
      </c>
      <c r="AU50" s="109">
        <v>0.0</v>
      </c>
    </row>
    <row r="51" ht="15.75" customHeight="1">
      <c r="A51" s="105" t="s">
        <v>131</v>
      </c>
      <c r="B51" s="105" t="s">
        <v>45</v>
      </c>
      <c r="C51" s="106">
        <v>44307.0</v>
      </c>
      <c r="D51" s="107">
        <v>1.0</v>
      </c>
      <c r="E51" s="107">
        <v>0.0</v>
      </c>
      <c r="F51" s="107">
        <v>0.0</v>
      </c>
      <c r="G51" s="108">
        <v>20.0</v>
      </c>
      <c r="H51" s="109">
        <v>0.0</v>
      </c>
      <c r="I51" s="108">
        <v>20.0</v>
      </c>
      <c r="J51" s="108">
        <v>10.0</v>
      </c>
      <c r="K51" s="108">
        <v>20.0</v>
      </c>
      <c r="L51" s="108">
        <v>36.0</v>
      </c>
      <c r="M51" s="108">
        <v>34.0</v>
      </c>
      <c r="N51" s="108">
        <v>10.0</v>
      </c>
      <c r="O51" s="108">
        <v>10.0</v>
      </c>
      <c r="P51" s="108">
        <v>10.0</v>
      </c>
      <c r="Q51" s="108">
        <v>20.0</v>
      </c>
      <c r="R51" s="109">
        <v>0.0</v>
      </c>
      <c r="S51" s="108">
        <v>10.0</v>
      </c>
      <c r="T51" s="108">
        <v>100.0</v>
      </c>
      <c r="U51" s="109">
        <v>1.0</v>
      </c>
      <c r="V51" s="109">
        <v>3.0</v>
      </c>
      <c r="W51" s="109">
        <v>2.0</v>
      </c>
      <c r="X51" s="110">
        <v>0.0</v>
      </c>
      <c r="Y51" s="110">
        <v>0.0</v>
      </c>
      <c r="Z51" s="110">
        <v>0.0</v>
      </c>
      <c r="AA51" s="110">
        <v>0.0</v>
      </c>
      <c r="AB51" s="110">
        <v>0.0</v>
      </c>
      <c r="AC51" s="110">
        <v>0.0</v>
      </c>
      <c r="AD51" s="110">
        <v>0.0</v>
      </c>
      <c r="AE51" s="110">
        <v>0.0</v>
      </c>
      <c r="AF51" s="110">
        <v>0.0</v>
      </c>
      <c r="AG51" s="110">
        <v>0.0</v>
      </c>
      <c r="AH51" s="110">
        <v>0.0</v>
      </c>
      <c r="AI51" s="110">
        <v>0.0</v>
      </c>
      <c r="AJ51" s="109">
        <v>0.0</v>
      </c>
      <c r="AK51" s="109">
        <v>0.0</v>
      </c>
      <c r="AL51" s="109">
        <v>0.0</v>
      </c>
      <c r="AM51" s="109">
        <v>0.0</v>
      </c>
      <c r="AN51" s="109">
        <v>0.0</v>
      </c>
      <c r="AO51" s="109">
        <v>0.0</v>
      </c>
      <c r="AP51" s="109">
        <v>0.0</v>
      </c>
      <c r="AQ51" s="109">
        <v>0.0</v>
      </c>
      <c r="AR51" s="109">
        <v>0.0</v>
      </c>
      <c r="AS51" s="109">
        <v>0.0</v>
      </c>
      <c r="AT51" s="109">
        <v>0.0</v>
      </c>
      <c r="AU51" s="109">
        <v>0.0</v>
      </c>
    </row>
    <row r="52" ht="15.75" customHeight="1">
      <c r="A52" s="105" t="s">
        <v>131</v>
      </c>
      <c r="B52" s="105" t="s">
        <v>47</v>
      </c>
      <c r="C52" s="106">
        <v>44307.0</v>
      </c>
      <c r="D52" s="107">
        <v>3.0</v>
      </c>
      <c r="E52" s="107">
        <v>1.0</v>
      </c>
      <c r="F52" s="107">
        <v>0.0</v>
      </c>
      <c r="G52" s="108">
        <v>20.0</v>
      </c>
      <c r="H52" s="109">
        <v>0.0</v>
      </c>
      <c r="I52" s="108">
        <v>40.0</v>
      </c>
      <c r="J52" s="108">
        <v>15.0</v>
      </c>
      <c r="K52" s="108">
        <v>40.0</v>
      </c>
      <c r="L52" s="108">
        <v>36.0</v>
      </c>
      <c r="M52" s="108">
        <v>38.0</v>
      </c>
      <c r="N52" s="108">
        <v>20.0</v>
      </c>
      <c r="O52" s="108">
        <v>10.0</v>
      </c>
      <c r="P52" s="108">
        <v>10.0</v>
      </c>
      <c r="Q52" s="108">
        <v>20.0</v>
      </c>
      <c r="R52" s="109">
        <v>0.0</v>
      </c>
      <c r="S52" s="108">
        <v>15.0</v>
      </c>
      <c r="T52" s="108">
        <v>0.0</v>
      </c>
      <c r="U52" s="109">
        <v>1.0</v>
      </c>
      <c r="V52" s="109">
        <v>4.0</v>
      </c>
      <c r="W52" s="109">
        <v>1.0</v>
      </c>
      <c r="X52" s="110">
        <v>0.0</v>
      </c>
      <c r="Y52" s="110">
        <v>0.0</v>
      </c>
      <c r="Z52" s="110">
        <v>0.0</v>
      </c>
      <c r="AA52" s="110">
        <v>0.0</v>
      </c>
      <c r="AB52" s="110">
        <v>0.0</v>
      </c>
      <c r="AC52" s="110">
        <v>0.0</v>
      </c>
      <c r="AD52" s="110">
        <v>0.0</v>
      </c>
      <c r="AE52" s="110">
        <v>0.0</v>
      </c>
      <c r="AF52" s="110">
        <v>0.0</v>
      </c>
      <c r="AG52" s="110">
        <v>0.0</v>
      </c>
      <c r="AH52" s="110">
        <v>0.0</v>
      </c>
      <c r="AI52" s="110">
        <v>0.0</v>
      </c>
      <c r="AJ52" s="109">
        <v>0.0</v>
      </c>
      <c r="AK52" s="109">
        <v>0.0</v>
      </c>
      <c r="AL52" s="109">
        <v>0.0</v>
      </c>
      <c r="AM52" s="109">
        <v>0.0</v>
      </c>
      <c r="AN52" s="109">
        <v>0.0</v>
      </c>
      <c r="AO52" s="109">
        <v>0.0</v>
      </c>
      <c r="AP52" s="109">
        <v>0.0</v>
      </c>
      <c r="AQ52" s="109">
        <v>0.0</v>
      </c>
      <c r="AR52" s="109">
        <v>0.0</v>
      </c>
      <c r="AS52" s="109">
        <v>0.0</v>
      </c>
      <c r="AT52" s="109">
        <v>0.0</v>
      </c>
      <c r="AU52" s="109">
        <v>0.0</v>
      </c>
    </row>
    <row r="53" ht="15.75" customHeight="1">
      <c r="A53" s="105" t="s">
        <v>131</v>
      </c>
      <c r="B53" s="105" t="s">
        <v>48</v>
      </c>
      <c r="C53" s="106">
        <v>44307.0</v>
      </c>
      <c r="D53" s="107">
        <v>1.0</v>
      </c>
      <c r="E53" s="107">
        <v>1.0</v>
      </c>
      <c r="F53" s="107">
        <v>0.0</v>
      </c>
      <c r="G53" s="109">
        <v>20.0</v>
      </c>
      <c r="H53" s="109">
        <v>0.0</v>
      </c>
      <c r="I53" s="108">
        <v>60.0</v>
      </c>
      <c r="J53" s="109">
        <v>10.0</v>
      </c>
      <c r="K53" s="108">
        <v>40.0</v>
      </c>
      <c r="L53" s="108">
        <v>44.0</v>
      </c>
      <c r="M53" s="108">
        <v>42.0</v>
      </c>
      <c r="N53" s="108">
        <v>20.0</v>
      </c>
      <c r="O53" s="109">
        <v>20.0</v>
      </c>
      <c r="P53" s="109">
        <v>20.0</v>
      </c>
      <c r="Q53" s="108">
        <v>0.0</v>
      </c>
      <c r="R53" s="109">
        <v>0.0</v>
      </c>
      <c r="S53" s="109">
        <v>0.0</v>
      </c>
      <c r="T53" s="108">
        <v>200.0</v>
      </c>
      <c r="U53" s="109">
        <v>1.0</v>
      </c>
      <c r="V53" s="109">
        <v>6.0</v>
      </c>
      <c r="W53" s="109">
        <v>3.0</v>
      </c>
      <c r="X53" s="110">
        <v>0.0</v>
      </c>
      <c r="Y53" s="110">
        <v>0.0</v>
      </c>
      <c r="Z53" s="110">
        <v>0.0</v>
      </c>
      <c r="AA53" s="110">
        <v>0.0</v>
      </c>
      <c r="AB53" s="110">
        <v>0.0</v>
      </c>
      <c r="AC53" s="110">
        <v>0.0</v>
      </c>
      <c r="AD53" s="110">
        <v>0.0</v>
      </c>
      <c r="AE53" s="110">
        <v>0.0</v>
      </c>
      <c r="AF53" s="110">
        <v>0.0</v>
      </c>
      <c r="AG53" s="110">
        <v>0.0</v>
      </c>
      <c r="AH53" s="110">
        <v>0.0</v>
      </c>
      <c r="AI53" s="110">
        <v>0.0</v>
      </c>
      <c r="AJ53" s="109">
        <v>0.0</v>
      </c>
      <c r="AK53" s="109">
        <v>0.0</v>
      </c>
      <c r="AL53" s="109">
        <v>0.0</v>
      </c>
      <c r="AM53" s="109">
        <v>0.0</v>
      </c>
      <c r="AN53" s="109">
        <v>0.0</v>
      </c>
      <c r="AO53" s="109">
        <v>0.0</v>
      </c>
      <c r="AP53" s="109">
        <v>0.0</v>
      </c>
      <c r="AQ53" s="109">
        <v>0.0</v>
      </c>
      <c r="AR53" s="109">
        <v>0.0</v>
      </c>
      <c r="AS53" s="109">
        <v>0.0</v>
      </c>
      <c r="AT53" s="109">
        <v>0.0</v>
      </c>
      <c r="AU53" s="109">
        <v>0.0</v>
      </c>
    </row>
    <row r="54" ht="15.75" customHeight="1">
      <c r="A54" s="105" t="s">
        <v>131</v>
      </c>
      <c r="B54" s="105" t="s">
        <v>49</v>
      </c>
      <c r="C54" s="106">
        <v>44307.0</v>
      </c>
      <c r="D54" s="107">
        <v>5.0</v>
      </c>
      <c r="E54" s="107">
        <v>19.0</v>
      </c>
      <c r="F54" s="107">
        <v>0.0</v>
      </c>
      <c r="G54" s="108">
        <v>40.0</v>
      </c>
      <c r="H54" s="109">
        <v>0.0</v>
      </c>
      <c r="I54" s="108">
        <v>160.0</v>
      </c>
      <c r="J54" s="108">
        <v>35.0</v>
      </c>
      <c r="K54" s="108">
        <v>100.0</v>
      </c>
      <c r="L54" s="108">
        <v>72.0</v>
      </c>
      <c r="M54" s="108">
        <v>100.0</v>
      </c>
      <c r="N54" s="108">
        <v>100.0</v>
      </c>
      <c r="O54" s="108">
        <v>50.0</v>
      </c>
      <c r="P54" s="108">
        <v>50.0</v>
      </c>
      <c r="Q54" s="108">
        <v>40.0</v>
      </c>
      <c r="R54" s="109">
        <v>0.0</v>
      </c>
      <c r="S54" s="108">
        <v>0.0</v>
      </c>
      <c r="T54" s="108">
        <v>400.0</v>
      </c>
      <c r="U54" s="109">
        <v>2.0</v>
      </c>
      <c r="V54" s="109">
        <v>20.0</v>
      </c>
      <c r="W54" s="109">
        <v>5.0</v>
      </c>
      <c r="X54" s="110">
        <v>0.0</v>
      </c>
      <c r="Y54" s="110">
        <v>0.0</v>
      </c>
      <c r="Z54" s="110">
        <v>0.0</v>
      </c>
      <c r="AA54" s="110">
        <v>0.0</v>
      </c>
      <c r="AB54" s="110">
        <v>0.0</v>
      </c>
      <c r="AC54" s="110">
        <v>0.0</v>
      </c>
      <c r="AD54" s="110">
        <v>0.0</v>
      </c>
      <c r="AE54" s="110">
        <v>0.0</v>
      </c>
      <c r="AF54" s="110">
        <v>0.0</v>
      </c>
      <c r="AG54" s="110">
        <v>0.0</v>
      </c>
      <c r="AH54" s="110">
        <v>0.0</v>
      </c>
      <c r="AI54" s="110">
        <v>0.0</v>
      </c>
      <c r="AJ54" s="109">
        <v>0.0</v>
      </c>
      <c r="AK54" s="109">
        <v>0.0</v>
      </c>
      <c r="AL54" s="109">
        <v>0.0</v>
      </c>
      <c r="AM54" s="109">
        <v>0.0</v>
      </c>
      <c r="AN54" s="109">
        <v>0.0</v>
      </c>
      <c r="AO54" s="109">
        <v>0.0</v>
      </c>
      <c r="AP54" s="109">
        <v>0.0</v>
      </c>
      <c r="AQ54" s="109">
        <v>0.0</v>
      </c>
      <c r="AR54" s="109">
        <v>0.0</v>
      </c>
      <c r="AS54" s="109">
        <v>0.0</v>
      </c>
      <c r="AT54" s="109">
        <v>0.0</v>
      </c>
      <c r="AU54" s="109">
        <v>0.0</v>
      </c>
    </row>
    <row r="55" ht="15.75" customHeight="1">
      <c r="A55" s="105" t="s">
        <v>131</v>
      </c>
      <c r="B55" s="105" t="s">
        <v>50</v>
      </c>
      <c r="C55" s="106">
        <v>44307.0</v>
      </c>
      <c r="D55" s="107">
        <v>6.0</v>
      </c>
      <c r="E55" s="107">
        <v>3.0</v>
      </c>
      <c r="F55" s="107">
        <v>0.0</v>
      </c>
      <c r="G55" s="109">
        <v>20.0</v>
      </c>
      <c r="H55" s="109">
        <v>0.0</v>
      </c>
      <c r="I55" s="108">
        <v>100.0</v>
      </c>
      <c r="J55" s="109">
        <v>15.0</v>
      </c>
      <c r="K55" s="108">
        <v>80.0</v>
      </c>
      <c r="L55" s="108">
        <v>72.0</v>
      </c>
      <c r="M55" s="108">
        <v>76.0</v>
      </c>
      <c r="N55" s="108">
        <v>50.0</v>
      </c>
      <c r="O55" s="109">
        <v>30.0</v>
      </c>
      <c r="P55" s="109">
        <v>20.0</v>
      </c>
      <c r="Q55" s="108">
        <v>20.0</v>
      </c>
      <c r="R55" s="109">
        <v>0.0</v>
      </c>
      <c r="S55" s="109">
        <v>0.0</v>
      </c>
      <c r="T55" s="108">
        <v>300.0</v>
      </c>
      <c r="U55" s="109">
        <v>1.0</v>
      </c>
      <c r="V55" s="109">
        <v>10.0</v>
      </c>
      <c r="W55" s="109">
        <v>4.0</v>
      </c>
      <c r="X55" s="110">
        <v>0.0</v>
      </c>
      <c r="Y55" s="110">
        <v>0.0</v>
      </c>
      <c r="Z55" s="110">
        <v>0.0</v>
      </c>
      <c r="AA55" s="110">
        <v>0.0</v>
      </c>
      <c r="AB55" s="110">
        <v>0.0</v>
      </c>
      <c r="AC55" s="110">
        <v>0.0</v>
      </c>
      <c r="AD55" s="110">
        <v>0.0</v>
      </c>
      <c r="AE55" s="110">
        <v>0.0</v>
      </c>
      <c r="AF55" s="110">
        <v>0.0</v>
      </c>
      <c r="AG55" s="110">
        <v>0.0</v>
      </c>
      <c r="AH55" s="110">
        <v>0.0</v>
      </c>
      <c r="AI55" s="110">
        <v>0.0</v>
      </c>
      <c r="AJ55" s="109">
        <v>0.0</v>
      </c>
      <c r="AK55" s="109">
        <v>0.0</v>
      </c>
      <c r="AL55" s="109">
        <v>0.0</v>
      </c>
      <c r="AM55" s="109">
        <v>0.0</v>
      </c>
      <c r="AN55" s="109">
        <v>0.0</v>
      </c>
      <c r="AO55" s="109">
        <v>0.0</v>
      </c>
      <c r="AP55" s="109">
        <v>0.0</v>
      </c>
      <c r="AQ55" s="109">
        <v>0.0</v>
      </c>
      <c r="AR55" s="109">
        <v>0.0</v>
      </c>
      <c r="AS55" s="109">
        <v>0.0</v>
      </c>
      <c r="AT55" s="109">
        <v>0.0</v>
      </c>
      <c r="AU55" s="109">
        <v>0.0</v>
      </c>
    </row>
    <row r="56" ht="15.75" customHeight="1">
      <c r="A56" s="105" t="s">
        <v>131</v>
      </c>
      <c r="B56" s="105" t="s">
        <v>51</v>
      </c>
      <c r="C56" s="106">
        <v>44307.0</v>
      </c>
      <c r="D56" s="107">
        <v>8.0</v>
      </c>
      <c r="E56" s="107">
        <v>8.0</v>
      </c>
      <c r="F56" s="107">
        <v>0.0</v>
      </c>
      <c r="G56" s="108">
        <v>40.0</v>
      </c>
      <c r="H56" s="109">
        <v>0.0</v>
      </c>
      <c r="I56" s="108">
        <v>80.0</v>
      </c>
      <c r="J56" s="108">
        <v>25.0</v>
      </c>
      <c r="K56" s="108">
        <v>40.0</v>
      </c>
      <c r="L56" s="108">
        <v>16.0</v>
      </c>
      <c r="M56" s="108">
        <v>40.0</v>
      </c>
      <c r="N56" s="108">
        <v>40.0</v>
      </c>
      <c r="O56" s="108">
        <v>30.0</v>
      </c>
      <c r="P56" s="108">
        <v>20.0</v>
      </c>
      <c r="Q56" s="108">
        <v>20.0</v>
      </c>
      <c r="R56" s="109">
        <v>0.0</v>
      </c>
      <c r="S56" s="108">
        <v>10.0</v>
      </c>
      <c r="T56" s="108">
        <v>200.0</v>
      </c>
      <c r="U56" s="109">
        <v>2.0</v>
      </c>
      <c r="V56" s="108">
        <v>9.0</v>
      </c>
      <c r="W56" s="109">
        <v>3.0</v>
      </c>
      <c r="X56" s="110">
        <v>0.0</v>
      </c>
      <c r="Y56" s="110">
        <v>0.0</v>
      </c>
      <c r="Z56" s="110">
        <v>0.0</v>
      </c>
      <c r="AA56" s="110">
        <v>0.0</v>
      </c>
      <c r="AB56" s="110">
        <v>0.0</v>
      </c>
      <c r="AC56" s="110">
        <v>0.0</v>
      </c>
      <c r="AD56" s="110">
        <v>0.0</v>
      </c>
      <c r="AE56" s="110">
        <v>0.0</v>
      </c>
      <c r="AF56" s="110">
        <v>0.0</v>
      </c>
      <c r="AG56" s="110">
        <v>0.0</v>
      </c>
      <c r="AH56" s="110">
        <v>0.0</v>
      </c>
      <c r="AI56" s="110">
        <v>0.0</v>
      </c>
      <c r="AJ56" s="109">
        <v>0.0</v>
      </c>
      <c r="AK56" s="109">
        <v>0.0</v>
      </c>
      <c r="AL56" s="109">
        <v>0.0</v>
      </c>
      <c r="AM56" s="109">
        <v>0.0</v>
      </c>
      <c r="AN56" s="109">
        <v>0.0</v>
      </c>
      <c r="AO56" s="109">
        <v>0.0</v>
      </c>
      <c r="AP56" s="109">
        <v>0.0</v>
      </c>
      <c r="AQ56" s="109">
        <v>0.0</v>
      </c>
      <c r="AR56" s="109">
        <v>0.0</v>
      </c>
      <c r="AS56" s="109">
        <v>0.0</v>
      </c>
      <c r="AT56" s="109">
        <v>0.0</v>
      </c>
      <c r="AU56" s="109">
        <v>0.0</v>
      </c>
    </row>
    <row r="57" ht="15.75" customHeight="1">
      <c r="A57" s="105" t="s">
        <v>131</v>
      </c>
      <c r="B57" s="105" t="s">
        <v>52</v>
      </c>
      <c r="C57" s="106">
        <v>44307.0</v>
      </c>
      <c r="D57" s="107">
        <v>1.0</v>
      </c>
      <c r="E57" s="107">
        <v>3.0</v>
      </c>
      <c r="F57" s="107">
        <v>0.0</v>
      </c>
      <c r="G57" s="108">
        <v>40.0</v>
      </c>
      <c r="H57" s="109">
        <v>0.0</v>
      </c>
      <c r="I57" s="108">
        <v>40.0</v>
      </c>
      <c r="J57" s="108">
        <v>0.0</v>
      </c>
      <c r="K57" s="108">
        <v>30.0</v>
      </c>
      <c r="L57" s="108">
        <v>28.0</v>
      </c>
      <c r="M57" s="108">
        <v>24.0</v>
      </c>
      <c r="N57" s="108">
        <v>40.0</v>
      </c>
      <c r="O57" s="108">
        <v>30.0</v>
      </c>
      <c r="P57" s="108">
        <v>30.0</v>
      </c>
      <c r="Q57" s="108">
        <v>20.0</v>
      </c>
      <c r="R57" s="109">
        <v>0.0</v>
      </c>
      <c r="S57" s="108">
        <v>0.0</v>
      </c>
      <c r="T57" s="108">
        <v>200.0</v>
      </c>
      <c r="U57" s="109">
        <v>2.0</v>
      </c>
      <c r="V57" s="109">
        <v>10.0</v>
      </c>
      <c r="W57" s="109">
        <v>3.0</v>
      </c>
      <c r="X57" s="110">
        <v>0.0</v>
      </c>
      <c r="Y57" s="110">
        <v>0.0</v>
      </c>
      <c r="Z57" s="110">
        <v>0.0</v>
      </c>
      <c r="AA57" s="110">
        <v>0.0</v>
      </c>
      <c r="AB57" s="110">
        <v>0.0</v>
      </c>
      <c r="AC57" s="110">
        <v>0.0</v>
      </c>
      <c r="AD57" s="110">
        <v>0.0</v>
      </c>
      <c r="AE57" s="110">
        <v>0.0</v>
      </c>
      <c r="AF57" s="110">
        <v>0.0</v>
      </c>
      <c r="AG57" s="110">
        <v>0.0</v>
      </c>
      <c r="AH57" s="110">
        <v>0.0</v>
      </c>
      <c r="AI57" s="110">
        <v>0.0</v>
      </c>
      <c r="AJ57" s="109">
        <v>0.0</v>
      </c>
      <c r="AK57" s="109">
        <v>0.0</v>
      </c>
      <c r="AL57" s="109">
        <v>0.0</v>
      </c>
      <c r="AM57" s="109">
        <v>0.0</v>
      </c>
      <c r="AN57" s="109">
        <v>0.0</v>
      </c>
      <c r="AO57" s="109">
        <v>0.0</v>
      </c>
      <c r="AP57" s="109">
        <v>0.0</v>
      </c>
      <c r="AQ57" s="109">
        <v>0.0</v>
      </c>
      <c r="AR57" s="109">
        <v>0.0</v>
      </c>
      <c r="AS57" s="109">
        <v>0.0</v>
      </c>
      <c r="AT57" s="109">
        <v>0.0</v>
      </c>
      <c r="AU57" s="109">
        <v>0.0</v>
      </c>
    </row>
    <row r="58" ht="15.75" customHeight="1">
      <c r="A58" s="105" t="s">
        <v>131</v>
      </c>
      <c r="B58" s="105" t="s">
        <v>53</v>
      </c>
      <c r="C58" s="106">
        <v>44307.0</v>
      </c>
      <c r="D58" s="107">
        <v>1.0</v>
      </c>
      <c r="E58" s="107">
        <v>8.0</v>
      </c>
      <c r="F58" s="107">
        <v>0.0</v>
      </c>
      <c r="G58" s="108">
        <v>20.0</v>
      </c>
      <c r="H58" s="109">
        <v>0.0</v>
      </c>
      <c r="I58" s="108">
        <v>40.0</v>
      </c>
      <c r="J58" s="108">
        <v>15.0</v>
      </c>
      <c r="K58" s="108">
        <v>40.0</v>
      </c>
      <c r="L58" s="108">
        <v>48.0</v>
      </c>
      <c r="M58" s="108">
        <v>46.0</v>
      </c>
      <c r="N58" s="108">
        <v>20.0</v>
      </c>
      <c r="O58" s="108">
        <v>20.0</v>
      </c>
      <c r="P58" s="108">
        <v>0.0</v>
      </c>
      <c r="Q58" s="108">
        <v>20.0</v>
      </c>
      <c r="R58" s="109">
        <v>0.0</v>
      </c>
      <c r="S58" s="108">
        <v>10.0</v>
      </c>
      <c r="T58" s="108">
        <v>200.0</v>
      </c>
      <c r="U58" s="109">
        <v>1.0</v>
      </c>
      <c r="V58" s="109">
        <v>4.0</v>
      </c>
      <c r="W58" s="109">
        <v>2.0</v>
      </c>
      <c r="X58" s="110">
        <v>0.0</v>
      </c>
      <c r="Y58" s="110">
        <v>0.0</v>
      </c>
      <c r="Z58" s="110">
        <v>0.0</v>
      </c>
      <c r="AA58" s="110">
        <v>0.0</v>
      </c>
      <c r="AB58" s="110">
        <v>0.0</v>
      </c>
      <c r="AC58" s="110">
        <v>0.0</v>
      </c>
      <c r="AD58" s="110">
        <v>0.0</v>
      </c>
      <c r="AE58" s="110">
        <v>0.0</v>
      </c>
      <c r="AF58" s="110">
        <v>0.0</v>
      </c>
      <c r="AG58" s="110">
        <v>0.0</v>
      </c>
      <c r="AH58" s="110">
        <v>0.0</v>
      </c>
      <c r="AI58" s="110">
        <v>0.0</v>
      </c>
      <c r="AJ58" s="109">
        <v>0.0</v>
      </c>
      <c r="AK58" s="109">
        <v>0.0</v>
      </c>
      <c r="AL58" s="109">
        <v>0.0</v>
      </c>
      <c r="AM58" s="109">
        <v>0.0</v>
      </c>
      <c r="AN58" s="109">
        <v>0.0</v>
      </c>
      <c r="AO58" s="109">
        <v>0.0</v>
      </c>
      <c r="AP58" s="109">
        <v>0.0</v>
      </c>
      <c r="AQ58" s="109">
        <v>0.0</v>
      </c>
      <c r="AR58" s="109">
        <v>0.0</v>
      </c>
      <c r="AS58" s="109">
        <v>0.0</v>
      </c>
      <c r="AT58" s="109">
        <v>0.0</v>
      </c>
      <c r="AU58" s="109">
        <v>0.0</v>
      </c>
    </row>
    <row r="59" ht="15.75" customHeight="1">
      <c r="A59" s="105" t="s">
        <v>131</v>
      </c>
      <c r="B59" s="105" t="s">
        <v>54</v>
      </c>
      <c r="C59" s="106">
        <v>44307.0</v>
      </c>
      <c r="D59" s="107">
        <v>1.0</v>
      </c>
      <c r="E59" s="107">
        <v>1.0</v>
      </c>
      <c r="F59" s="107">
        <v>0.0</v>
      </c>
      <c r="G59" s="108">
        <v>20.0</v>
      </c>
      <c r="H59" s="109">
        <v>0.0</v>
      </c>
      <c r="I59" s="108">
        <v>20.0</v>
      </c>
      <c r="J59" s="108">
        <v>5.0</v>
      </c>
      <c r="K59" s="108">
        <v>20.0</v>
      </c>
      <c r="L59" s="108">
        <v>16.0</v>
      </c>
      <c r="M59" s="108">
        <v>16.0</v>
      </c>
      <c r="N59" s="108">
        <v>20.0</v>
      </c>
      <c r="O59" s="108">
        <v>10.0</v>
      </c>
      <c r="P59" s="108">
        <v>10.0</v>
      </c>
      <c r="Q59" s="108">
        <v>20.0</v>
      </c>
      <c r="R59" s="109">
        <v>0.0</v>
      </c>
      <c r="S59" s="108">
        <v>0.0</v>
      </c>
      <c r="T59" s="108">
        <v>100.0</v>
      </c>
      <c r="U59" s="109">
        <v>1.0</v>
      </c>
      <c r="V59" s="109">
        <v>4.0</v>
      </c>
      <c r="W59" s="109">
        <v>1.0</v>
      </c>
      <c r="X59" s="110">
        <v>0.0</v>
      </c>
      <c r="Y59" s="110">
        <v>0.0</v>
      </c>
      <c r="Z59" s="110">
        <v>0.0</v>
      </c>
      <c r="AA59" s="110">
        <v>0.0</v>
      </c>
      <c r="AB59" s="110">
        <v>0.0</v>
      </c>
      <c r="AC59" s="110">
        <v>0.0</v>
      </c>
      <c r="AD59" s="110">
        <v>0.0</v>
      </c>
      <c r="AE59" s="110">
        <v>0.0</v>
      </c>
      <c r="AF59" s="110">
        <v>0.0</v>
      </c>
      <c r="AG59" s="110">
        <v>0.0</v>
      </c>
      <c r="AH59" s="110">
        <v>0.0</v>
      </c>
      <c r="AI59" s="110">
        <v>0.0</v>
      </c>
      <c r="AJ59" s="109">
        <v>0.0</v>
      </c>
      <c r="AK59" s="109">
        <v>0.0</v>
      </c>
      <c r="AL59" s="109">
        <v>0.0</v>
      </c>
      <c r="AM59" s="109">
        <v>0.0</v>
      </c>
      <c r="AN59" s="109">
        <v>0.0</v>
      </c>
      <c r="AO59" s="109">
        <v>0.0</v>
      </c>
      <c r="AP59" s="109">
        <v>0.0</v>
      </c>
      <c r="AQ59" s="109">
        <v>0.0</v>
      </c>
      <c r="AR59" s="109">
        <v>0.0</v>
      </c>
      <c r="AS59" s="109">
        <v>0.0</v>
      </c>
      <c r="AT59" s="109">
        <v>0.0</v>
      </c>
      <c r="AU59" s="109">
        <v>0.0</v>
      </c>
    </row>
    <row r="60" ht="15.75" customHeight="1">
      <c r="A60" s="105" t="s">
        <v>131</v>
      </c>
      <c r="B60" s="105" t="s">
        <v>55</v>
      </c>
      <c r="C60" s="106">
        <v>44307.0</v>
      </c>
      <c r="D60" s="107">
        <v>2.0</v>
      </c>
      <c r="E60" s="107">
        <v>3.0</v>
      </c>
      <c r="F60" s="107">
        <v>0.0</v>
      </c>
      <c r="G60" s="109">
        <v>20.0</v>
      </c>
      <c r="H60" s="109">
        <v>0.0</v>
      </c>
      <c r="I60" s="108">
        <v>60.0</v>
      </c>
      <c r="J60" s="109">
        <v>15.0</v>
      </c>
      <c r="K60" s="108">
        <v>30.0</v>
      </c>
      <c r="L60" s="108">
        <v>40.0</v>
      </c>
      <c r="M60" s="108">
        <v>42.0</v>
      </c>
      <c r="N60" s="108">
        <v>20.0</v>
      </c>
      <c r="O60" s="109">
        <v>10.0</v>
      </c>
      <c r="P60" s="109">
        <v>20.0</v>
      </c>
      <c r="Q60" s="108">
        <v>10.0</v>
      </c>
      <c r="R60" s="109">
        <v>0.0</v>
      </c>
      <c r="S60" s="109">
        <v>20.0</v>
      </c>
      <c r="T60" s="108">
        <v>100.0</v>
      </c>
      <c r="U60" s="109">
        <v>1.0</v>
      </c>
      <c r="V60" s="109">
        <v>5.0</v>
      </c>
      <c r="W60" s="109">
        <v>3.0</v>
      </c>
      <c r="X60" s="110">
        <v>0.0</v>
      </c>
      <c r="Y60" s="110">
        <v>0.0</v>
      </c>
      <c r="Z60" s="110">
        <v>0.0</v>
      </c>
      <c r="AA60" s="110">
        <v>0.0</v>
      </c>
      <c r="AB60" s="110">
        <v>0.0</v>
      </c>
      <c r="AC60" s="110">
        <v>0.0</v>
      </c>
      <c r="AD60" s="110">
        <v>0.0</v>
      </c>
      <c r="AE60" s="110">
        <v>0.0</v>
      </c>
      <c r="AF60" s="110">
        <v>0.0</v>
      </c>
      <c r="AG60" s="110">
        <v>0.0</v>
      </c>
      <c r="AH60" s="110">
        <v>0.0</v>
      </c>
      <c r="AI60" s="110">
        <v>0.0</v>
      </c>
      <c r="AJ60" s="109">
        <v>0.0</v>
      </c>
      <c r="AK60" s="109">
        <v>0.0</v>
      </c>
      <c r="AL60" s="109">
        <v>0.0</v>
      </c>
      <c r="AM60" s="109">
        <v>0.0</v>
      </c>
      <c r="AN60" s="109">
        <v>0.0</v>
      </c>
      <c r="AO60" s="109">
        <v>0.0</v>
      </c>
      <c r="AP60" s="109">
        <v>0.0</v>
      </c>
      <c r="AQ60" s="109">
        <v>0.0</v>
      </c>
      <c r="AR60" s="109">
        <v>0.0</v>
      </c>
      <c r="AS60" s="109">
        <v>0.0</v>
      </c>
      <c r="AT60" s="109">
        <v>0.0</v>
      </c>
      <c r="AU60" s="109">
        <v>0.0</v>
      </c>
    </row>
    <row r="61" ht="15.75" customHeight="1">
      <c r="A61" s="105" t="s">
        <v>131</v>
      </c>
      <c r="B61" s="105" t="s">
        <v>56</v>
      </c>
      <c r="C61" s="106">
        <v>44307.0</v>
      </c>
      <c r="D61" s="107">
        <v>4.0</v>
      </c>
      <c r="E61" s="107">
        <v>8.0</v>
      </c>
      <c r="F61" s="107">
        <v>0.0</v>
      </c>
      <c r="G61" s="108">
        <v>20.0</v>
      </c>
      <c r="H61" s="109">
        <v>0.0</v>
      </c>
      <c r="I61" s="108">
        <v>60.0</v>
      </c>
      <c r="J61" s="108">
        <v>20.0</v>
      </c>
      <c r="K61" s="108">
        <v>70.0</v>
      </c>
      <c r="L61" s="108">
        <v>68.0</v>
      </c>
      <c r="M61" s="108">
        <v>70.0</v>
      </c>
      <c r="N61" s="108">
        <v>80.0</v>
      </c>
      <c r="O61" s="108">
        <v>40.0</v>
      </c>
      <c r="P61" s="108">
        <v>30.0</v>
      </c>
      <c r="Q61" s="108">
        <v>50.0</v>
      </c>
      <c r="R61" s="109">
        <v>0.0</v>
      </c>
      <c r="S61" s="108">
        <v>20.0</v>
      </c>
      <c r="T61" s="108">
        <v>300.0</v>
      </c>
      <c r="U61" s="109">
        <v>1.0</v>
      </c>
      <c r="V61" s="109">
        <v>11.0</v>
      </c>
      <c r="W61" s="109">
        <v>4.0</v>
      </c>
      <c r="X61" s="110">
        <v>0.0</v>
      </c>
      <c r="Y61" s="110">
        <v>0.0</v>
      </c>
      <c r="Z61" s="110">
        <v>0.0</v>
      </c>
      <c r="AA61" s="110">
        <v>0.0</v>
      </c>
      <c r="AB61" s="110">
        <v>0.0</v>
      </c>
      <c r="AC61" s="110">
        <v>0.0</v>
      </c>
      <c r="AD61" s="110">
        <v>0.0</v>
      </c>
      <c r="AE61" s="110">
        <v>0.0</v>
      </c>
      <c r="AF61" s="110">
        <v>0.0</v>
      </c>
      <c r="AG61" s="110">
        <v>0.0</v>
      </c>
      <c r="AH61" s="110">
        <v>0.0</v>
      </c>
      <c r="AI61" s="110">
        <v>0.0</v>
      </c>
      <c r="AJ61" s="109">
        <v>0.0</v>
      </c>
      <c r="AK61" s="109">
        <v>0.0</v>
      </c>
      <c r="AL61" s="109">
        <v>0.0</v>
      </c>
      <c r="AM61" s="109">
        <v>0.0</v>
      </c>
      <c r="AN61" s="109">
        <v>0.0</v>
      </c>
      <c r="AO61" s="109">
        <v>0.0</v>
      </c>
      <c r="AP61" s="109">
        <v>0.0</v>
      </c>
      <c r="AQ61" s="109">
        <v>0.0</v>
      </c>
      <c r="AR61" s="109">
        <v>0.0</v>
      </c>
      <c r="AS61" s="109">
        <v>0.0</v>
      </c>
      <c r="AT61" s="109">
        <v>0.0</v>
      </c>
      <c r="AU61" s="109">
        <v>0.0</v>
      </c>
    </row>
    <row r="62" ht="15.75" customHeight="1">
      <c r="A62" s="105" t="s">
        <v>131</v>
      </c>
      <c r="B62" s="105" t="s">
        <v>59</v>
      </c>
      <c r="C62" s="106">
        <v>44307.0</v>
      </c>
      <c r="D62" s="107">
        <v>4.0</v>
      </c>
      <c r="E62" s="107">
        <v>2.0</v>
      </c>
      <c r="F62" s="107">
        <v>0.0</v>
      </c>
      <c r="G62" s="109">
        <v>20.0</v>
      </c>
      <c r="H62" s="109">
        <v>0.0</v>
      </c>
      <c r="I62" s="108">
        <v>60.0</v>
      </c>
      <c r="J62" s="109">
        <v>15.0</v>
      </c>
      <c r="K62" s="108">
        <v>30.0</v>
      </c>
      <c r="L62" s="108">
        <v>32.0</v>
      </c>
      <c r="M62" s="108">
        <v>32.0</v>
      </c>
      <c r="N62" s="108">
        <v>30.0</v>
      </c>
      <c r="O62" s="109">
        <v>20.0</v>
      </c>
      <c r="P62" s="109">
        <v>20.0</v>
      </c>
      <c r="Q62" s="108">
        <v>20.0</v>
      </c>
      <c r="R62" s="109">
        <v>0.0</v>
      </c>
      <c r="S62" s="109">
        <v>10.0</v>
      </c>
      <c r="T62" s="108">
        <v>100.0</v>
      </c>
      <c r="U62" s="109">
        <v>1.0</v>
      </c>
      <c r="V62" s="109">
        <v>7.0</v>
      </c>
      <c r="W62" s="109">
        <v>2.0</v>
      </c>
      <c r="X62" s="110">
        <v>0.0</v>
      </c>
      <c r="Y62" s="110">
        <v>0.0</v>
      </c>
      <c r="Z62" s="110">
        <v>0.0</v>
      </c>
      <c r="AA62" s="110">
        <v>0.0</v>
      </c>
      <c r="AB62" s="110">
        <v>0.0</v>
      </c>
      <c r="AC62" s="110">
        <v>0.0</v>
      </c>
      <c r="AD62" s="110">
        <v>0.0</v>
      </c>
      <c r="AE62" s="110">
        <v>0.0</v>
      </c>
      <c r="AF62" s="110">
        <v>0.0</v>
      </c>
      <c r="AG62" s="110">
        <v>0.0</v>
      </c>
      <c r="AH62" s="110">
        <v>0.0</v>
      </c>
      <c r="AI62" s="110">
        <v>0.0</v>
      </c>
      <c r="AJ62" s="109">
        <v>0.0</v>
      </c>
      <c r="AK62" s="109">
        <v>0.0</v>
      </c>
      <c r="AL62" s="109">
        <v>0.0</v>
      </c>
      <c r="AM62" s="109">
        <v>0.0</v>
      </c>
      <c r="AN62" s="109">
        <v>0.0</v>
      </c>
      <c r="AO62" s="109">
        <v>0.0</v>
      </c>
      <c r="AP62" s="109">
        <v>0.0</v>
      </c>
      <c r="AQ62" s="109">
        <v>0.0</v>
      </c>
      <c r="AR62" s="109">
        <v>0.0</v>
      </c>
      <c r="AS62" s="109">
        <v>0.0</v>
      </c>
      <c r="AT62" s="109">
        <v>0.0</v>
      </c>
      <c r="AU62" s="109">
        <v>0.0</v>
      </c>
    </row>
    <row r="63" ht="15.75" customHeight="1">
      <c r="A63" s="105" t="s">
        <v>131</v>
      </c>
      <c r="B63" s="105" t="s">
        <v>60</v>
      </c>
      <c r="C63" s="106">
        <v>44307.0</v>
      </c>
      <c r="D63" s="107">
        <v>4.0</v>
      </c>
      <c r="E63" s="107">
        <v>2.0</v>
      </c>
      <c r="F63" s="107">
        <v>0.0</v>
      </c>
      <c r="G63" s="108">
        <v>40.0</v>
      </c>
      <c r="H63" s="109">
        <v>0.0</v>
      </c>
      <c r="I63" s="108">
        <v>60.0</v>
      </c>
      <c r="J63" s="108">
        <v>15.0</v>
      </c>
      <c r="K63" s="108">
        <v>20.0</v>
      </c>
      <c r="L63" s="108">
        <v>28.0</v>
      </c>
      <c r="M63" s="108">
        <v>28.0</v>
      </c>
      <c r="N63" s="108">
        <v>30.0</v>
      </c>
      <c r="O63" s="108">
        <v>20.0</v>
      </c>
      <c r="P63" s="108">
        <v>20.0</v>
      </c>
      <c r="Q63" s="108">
        <v>30.0</v>
      </c>
      <c r="R63" s="109">
        <v>0.0</v>
      </c>
      <c r="S63" s="108">
        <v>20.0</v>
      </c>
      <c r="T63" s="108">
        <v>154.0</v>
      </c>
      <c r="U63" s="109">
        <v>2.0</v>
      </c>
      <c r="V63" s="108">
        <v>7.0</v>
      </c>
      <c r="W63" s="109">
        <v>2.0</v>
      </c>
      <c r="X63" s="110">
        <v>0.0</v>
      </c>
      <c r="Y63" s="110">
        <v>0.0</v>
      </c>
      <c r="Z63" s="110">
        <v>0.0</v>
      </c>
      <c r="AA63" s="110">
        <v>0.0</v>
      </c>
      <c r="AB63" s="110">
        <v>0.0</v>
      </c>
      <c r="AC63" s="110">
        <v>0.0</v>
      </c>
      <c r="AD63" s="110">
        <v>0.0</v>
      </c>
      <c r="AE63" s="110">
        <v>0.0</v>
      </c>
      <c r="AF63" s="110">
        <v>0.0</v>
      </c>
      <c r="AG63" s="110">
        <v>0.0</v>
      </c>
      <c r="AH63" s="110">
        <v>0.0</v>
      </c>
      <c r="AI63" s="110">
        <v>0.0</v>
      </c>
      <c r="AJ63" s="109">
        <v>0.0</v>
      </c>
      <c r="AK63" s="109">
        <v>0.0</v>
      </c>
      <c r="AL63" s="109">
        <v>0.0</v>
      </c>
      <c r="AM63" s="109">
        <v>0.0</v>
      </c>
      <c r="AN63" s="109">
        <v>0.0</v>
      </c>
      <c r="AO63" s="109">
        <v>0.0</v>
      </c>
      <c r="AP63" s="109">
        <v>0.0</v>
      </c>
      <c r="AQ63" s="109">
        <v>0.0</v>
      </c>
      <c r="AR63" s="109">
        <v>0.0</v>
      </c>
      <c r="AS63" s="109">
        <v>0.0</v>
      </c>
      <c r="AT63" s="109">
        <v>0.0</v>
      </c>
      <c r="AU63" s="109">
        <v>0.0</v>
      </c>
    </row>
    <row r="64" ht="15.75" customHeight="1">
      <c r="A64" s="105" t="s">
        <v>131</v>
      </c>
      <c r="B64" s="105" t="s">
        <v>61</v>
      </c>
      <c r="C64" s="106">
        <v>44307.0</v>
      </c>
      <c r="D64" s="107">
        <v>1.0</v>
      </c>
      <c r="E64" s="107">
        <v>2.0</v>
      </c>
      <c r="F64" s="107">
        <v>0.0</v>
      </c>
      <c r="G64" s="108">
        <v>40.0</v>
      </c>
      <c r="H64" s="109">
        <v>0.0</v>
      </c>
      <c r="I64" s="108">
        <v>120.0</v>
      </c>
      <c r="J64" s="108">
        <v>20.0</v>
      </c>
      <c r="K64" s="108">
        <v>60.0</v>
      </c>
      <c r="L64" s="108">
        <v>52.0</v>
      </c>
      <c r="M64" s="108">
        <v>58.0</v>
      </c>
      <c r="N64" s="108">
        <v>30.0</v>
      </c>
      <c r="O64" s="108">
        <v>20.0</v>
      </c>
      <c r="P64" s="108">
        <v>20.0</v>
      </c>
      <c r="Q64" s="108">
        <v>20.0</v>
      </c>
      <c r="R64" s="109">
        <v>0.0</v>
      </c>
      <c r="S64" s="108">
        <v>40.0</v>
      </c>
      <c r="T64" s="108">
        <v>200.0</v>
      </c>
      <c r="U64" s="109">
        <v>2.0</v>
      </c>
      <c r="V64" s="109">
        <v>7.0</v>
      </c>
      <c r="W64" s="109">
        <v>3.0</v>
      </c>
      <c r="X64" s="110">
        <v>0.0</v>
      </c>
      <c r="Y64" s="110">
        <v>0.0</v>
      </c>
      <c r="Z64" s="110">
        <v>0.0</v>
      </c>
      <c r="AA64" s="110">
        <v>0.0</v>
      </c>
      <c r="AB64" s="110">
        <v>0.0</v>
      </c>
      <c r="AC64" s="110">
        <v>0.0</v>
      </c>
      <c r="AD64" s="110">
        <v>0.0</v>
      </c>
      <c r="AE64" s="110">
        <v>0.0</v>
      </c>
      <c r="AF64" s="110">
        <v>0.0</v>
      </c>
      <c r="AG64" s="110">
        <v>0.0</v>
      </c>
      <c r="AH64" s="110">
        <v>0.0</v>
      </c>
      <c r="AI64" s="110">
        <v>0.0</v>
      </c>
      <c r="AJ64" s="109">
        <v>0.0</v>
      </c>
      <c r="AK64" s="109">
        <v>0.0</v>
      </c>
      <c r="AL64" s="109">
        <v>0.0</v>
      </c>
      <c r="AM64" s="109">
        <v>0.0</v>
      </c>
      <c r="AN64" s="109">
        <v>0.0</v>
      </c>
      <c r="AO64" s="109">
        <v>0.0</v>
      </c>
      <c r="AP64" s="109">
        <v>0.0</v>
      </c>
      <c r="AQ64" s="109">
        <v>0.0</v>
      </c>
      <c r="AR64" s="109">
        <v>0.0</v>
      </c>
      <c r="AS64" s="109">
        <v>0.0</v>
      </c>
      <c r="AT64" s="109">
        <v>0.0</v>
      </c>
      <c r="AU64" s="109">
        <v>0.0</v>
      </c>
    </row>
    <row r="65" ht="15.75" customHeight="1">
      <c r="A65" s="105" t="s">
        <v>131</v>
      </c>
      <c r="B65" s="105" t="s">
        <v>62</v>
      </c>
      <c r="C65" s="106">
        <v>44307.0</v>
      </c>
      <c r="D65" s="107">
        <v>1.0</v>
      </c>
      <c r="E65" s="107">
        <v>0.0</v>
      </c>
      <c r="F65" s="107">
        <v>0.0</v>
      </c>
      <c r="G65" s="108">
        <v>20.0</v>
      </c>
      <c r="H65" s="109">
        <v>0.0</v>
      </c>
      <c r="I65" s="108">
        <v>40.0</v>
      </c>
      <c r="J65" s="108">
        <v>10.0</v>
      </c>
      <c r="K65" s="108">
        <v>20.0</v>
      </c>
      <c r="L65" s="108">
        <v>16.0</v>
      </c>
      <c r="M65" s="108">
        <v>16.0</v>
      </c>
      <c r="N65" s="108">
        <v>10.0</v>
      </c>
      <c r="O65" s="108">
        <v>10.0</v>
      </c>
      <c r="P65" s="108">
        <v>10.0</v>
      </c>
      <c r="Q65" s="108">
        <v>20.0</v>
      </c>
      <c r="R65" s="109">
        <v>0.0</v>
      </c>
      <c r="S65" s="108">
        <v>20.0</v>
      </c>
      <c r="T65" s="108">
        <v>100.0</v>
      </c>
      <c r="U65" s="109">
        <v>1.0</v>
      </c>
      <c r="V65" s="109">
        <v>3.0</v>
      </c>
      <c r="W65" s="109">
        <v>1.0</v>
      </c>
      <c r="X65" s="110">
        <v>0.0</v>
      </c>
      <c r="Y65" s="110">
        <v>0.0</v>
      </c>
      <c r="Z65" s="110">
        <v>0.0</v>
      </c>
      <c r="AA65" s="110">
        <v>0.0</v>
      </c>
      <c r="AB65" s="110">
        <v>0.0</v>
      </c>
      <c r="AC65" s="110">
        <v>0.0</v>
      </c>
      <c r="AD65" s="110">
        <v>0.0</v>
      </c>
      <c r="AE65" s="110">
        <v>0.0</v>
      </c>
      <c r="AF65" s="110">
        <v>0.0</v>
      </c>
      <c r="AG65" s="110">
        <v>0.0</v>
      </c>
      <c r="AH65" s="110">
        <v>0.0</v>
      </c>
      <c r="AI65" s="110">
        <v>0.0</v>
      </c>
      <c r="AJ65" s="109">
        <v>0.0</v>
      </c>
      <c r="AK65" s="109">
        <v>0.0</v>
      </c>
      <c r="AL65" s="109">
        <v>0.0</v>
      </c>
      <c r="AM65" s="109">
        <v>0.0</v>
      </c>
      <c r="AN65" s="109">
        <v>0.0</v>
      </c>
      <c r="AO65" s="109">
        <v>0.0</v>
      </c>
      <c r="AP65" s="109">
        <v>0.0</v>
      </c>
      <c r="AQ65" s="109">
        <v>0.0</v>
      </c>
      <c r="AR65" s="109">
        <v>0.0</v>
      </c>
      <c r="AS65" s="109">
        <v>0.0</v>
      </c>
      <c r="AT65" s="109">
        <v>0.0</v>
      </c>
      <c r="AU65" s="109">
        <v>0.0</v>
      </c>
    </row>
    <row r="66" ht="15.75" customHeight="1">
      <c r="A66" s="105" t="s">
        <v>131</v>
      </c>
      <c r="B66" s="105" t="s">
        <v>63</v>
      </c>
      <c r="C66" s="106">
        <v>44307.0</v>
      </c>
      <c r="D66" s="107">
        <v>6.0</v>
      </c>
      <c r="E66" s="107">
        <v>5.0</v>
      </c>
      <c r="F66" s="107">
        <v>0.0</v>
      </c>
      <c r="G66" s="108">
        <v>20.0</v>
      </c>
      <c r="H66" s="109">
        <v>0.0</v>
      </c>
      <c r="I66" s="108">
        <v>60.0</v>
      </c>
      <c r="J66" s="108">
        <v>30.0</v>
      </c>
      <c r="K66" s="108">
        <v>50.0</v>
      </c>
      <c r="L66" s="108">
        <v>56.0</v>
      </c>
      <c r="M66" s="108">
        <v>58.0</v>
      </c>
      <c r="N66" s="108">
        <v>70.0</v>
      </c>
      <c r="O66" s="108">
        <v>40.0</v>
      </c>
      <c r="P66" s="108">
        <v>30.0</v>
      </c>
      <c r="Q66" s="108">
        <v>20.0</v>
      </c>
      <c r="R66" s="109">
        <v>0.0</v>
      </c>
      <c r="S66" s="108">
        <v>20.0</v>
      </c>
      <c r="T66" s="108">
        <v>300.0</v>
      </c>
      <c r="U66" s="109">
        <v>1.0</v>
      </c>
      <c r="V66" s="109">
        <v>14.0</v>
      </c>
      <c r="W66" s="109">
        <v>4.0</v>
      </c>
      <c r="X66" s="110">
        <v>0.0</v>
      </c>
      <c r="Y66" s="110">
        <v>0.0</v>
      </c>
      <c r="Z66" s="110">
        <v>0.0</v>
      </c>
      <c r="AA66" s="110">
        <v>0.0</v>
      </c>
      <c r="AB66" s="110">
        <v>0.0</v>
      </c>
      <c r="AC66" s="110">
        <v>0.0</v>
      </c>
      <c r="AD66" s="110">
        <v>0.0</v>
      </c>
      <c r="AE66" s="110">
        <v>0.0</v>
      </c>
      <c r="AF66" s="110">
        <v>0.0</v>
      </c>
      <c r="AG66" s="110">
        <v>0.0</v>
      </c>
      <c r="AH66" s="110">
        <v>0.0</v>
      </c>
      <c r="AI66" s="110">
        <v>0.0</v>
      </c>
      <c r="AJ66" s="109">
        <v>0.0</v>
      </c>
      <c r="AK66" s="109">
        <v>0.0</v>
      </c>
      <c r="AL66" s="109">
        <v>0.0</v>
      </c>
      <c r="AM66" s="109">
        <v>0.0</v>
      </c>
      <c r="AN66" s="109">
        <v>0.0</v>
      </c>
      <c r="AO66" s="109">
        <v>0.0</v>
      </c>
      <c r="AP66" s="109">
        <v>0.0</v>
      </c>
      <c r="AQ66" s="109">
        <v>0.0</v>
      </c>
      <c r="AR66" s="109">
        <v>0.0</v>
      </c>
      <c r="AS66" s="109">
        <v>0.0</v>
      </c>
      <c r="AT66" s="109">
        <v>0.0</v>
      </c>
      <c r="AU66" s="109">
        <v>0.0</v>
      </c>
    </row>
    <row r="67" ht="15.75" customHeight="1">
      <c r="A67" s="105" t="s">
        <v>131</v>
      </c>
      <c r="B67" s="105" t="s">
        <v>45</v>
      </c>
      <c r="C67" s="106">
        <v>44337.0</v>
      </c>
      <c r="D67" s="107">
        <v>2.0</v>
      </c>
      <c r="E67" s="107">
        <v>0.0</v>
      </c>
      <c r="F67" s="107">
        <v>0.0</v>
      </c>
      <c r="G67" s="109">
        <v>20.0</v>
      </c>
      <c r="H67" s="109">
        <v>0.0</v>
      </c>
      <c r="I67" s="108">
        <v>40.0</v>
      </c>
      <c r="J67" s="109">
        <v>15.0</v>
      </c>
      <c r="K67" s="108">
        <v>20.0</v>
      </c>
      <c r="L67" s="108">
        <v>16.0</v>
      </c>
      <c r="M67" s="108">
        <v>16.0</v>
      </c>
      <c r="N67" s="108">
        <v>20.0</v>
      </c>
      <c r="O67" s="109">
        <v>0.0</v>
      </c>
      <c r="P67" s="109">
        <v>0.0</v>
      </c>
      <c r="Q67" s="108">
        <v>10.0</v>
      </c>
      <c r="R67" s="109">
        <v>0.0</v>
      </c>
      <c r="S67" s="109">
        <v>0.0</v>
      </c>
      <c r="T67" s="108">
        <v>100.0</v>
      </c>
      <c r="U67" s="109">
        <v>1.0</v>
      </c>
      <c r="V67" s="109">
        <v>2.0</v>
      </c>
      <c r="W67" s="109">
        <v>2.0</v>
      </c>
      <c r="X67" s="110">
        <v>0.0</v>
      </c>
      <c r="Y67" s="110">
        <v>0.0</v>
      </c>
      <c r="Z67" s="110">
        <v>0.0</v>
      </c>
      <c r="AA67" s="110">
        <v>0.0</v>
      </c>
      <c r="AB67" s="110">
        <v>0.0</v>
      </c>
      <c r="AC67" s="110">
        <v>0.0</v>
      </c>
      <c r="AD67" s="110">
        <v>0.0</v>
      </c>
      <c r="AE67" s="110">
        <v>0.0</v>
      </c>
      <c r="AF67" s="110">
        <v>0.0</v>
      </c>
      <c r="AG67" s="110">
        <v>0.0</v>
      </c>
      <c r="AH67" s="110">
        <v>0.0</v>
      </c>
      <c r="AI67" s="110">
        <v>0.0</v>
      </c>
      <c r="AJ67" s="109">
        <v>0.0</v>
      </c>
      <c r="AK67" s="109">
        <v>0.0</v>
      </c>
      <c r="AL67" s="109">
        <v>0.0</v>
      </c>
      <c r="AM67" s="109">
        <v>0.0</v>
      </c>
      <c r="AN67" s="109">
        <v>0.0</v>
      </c>
      <c r="AO67" s="109">
        <v>0.0</v>
      </c>
      <c r="AP67" s="109">
        <v>0.0</v>
      </c>
      <c r="AQ67" s="109">
        <v>0.0</v>
      </c>
      <c r="AR67" s="109">
        <v>0.0</v>
      </c>
      <c r="AS67" s="109">
        <v>0.0</v>
      </c>
      <c r="AT67" s="109">
        <v>0.0</v>
      </c>
      <c r="AU67" s="109">
        <v>0.0</v>
      </c>
    </row>
    <row r="68" ht="15.75" customHeight="1">
      <c r="A68" s="105" t="s">
        <v>131</v>
      </c>
      <c r="B68" s="105" t="s">
        <v>47</v>
      </c>
      <c r="C68" s="106">
        <v>44337.0</v>
      </c>
      <c r="D68" s="107">
        <v>3.0</v>
      </c>
      <c r="E68" s="107">
        <v>1.0</v>
      </c>
      <c r="F68" s="107">
        <v>0.0</v>
      </c>
      <c r="G68" s="108">
        <v>20.0</v>
      </c>
      <c r="H68" s="109">
        <v>0.0</v>
      </c>
      <c r="I68" s="108">
        <v>60.0</v>
      </c>
      <c r="J68" s="108">
        <v>15.0</v>
      </c>
      <c r="K68" s="108">
        <v>40.0</v>
      </c>
      <c r="L68" s="108">
        <v>32.0</v>
      </c>
      <c r="M68" s="108">
        <v>32.0</v>
      </c>
      <c r="N68" s="108">
        <v>30.0</v>
      </c>
      <c r="O68" s="108">
        <v>20.0</v>
      </c>
      <c r="P68" s="108">
        <v>20.0</v>
      </c>
      <c r="Q68" s="108">
        <v>20.0</v>
      </c>
      <c r="R68" s="109">
        <v>0.0</v>
      </c>
      <c r="S68" s="108">
        <v>15.0</v>
      </c>
      <c r="T68" s="108">
        <v>200.0</v>
      </c>
      <c r="U68" s="109">
        <v>1.0</v>
      </c>
      <c r="V68" s="109">
        <v>7.0</v>
      </c>
      <c r="W68" s="109">
        <v>3.0</v>
      </c>
      <c r="X68" s="110">
        <v>0.0</v>
      </c>
      <c r="Y68" s="110">
        <v>0.0</v>
      </c>
      <c r="Z68" s="110">
        <v>0.0</v>
      </c>
      <c r="AA68" s="110">
        <v>0.0</v>
      </c>
      <c r="AB68" s="110">
        <v>0.0</v>
      </c>
      <c r="AC68" s="110">
        <v>0.0</v>
      </c>
      <c r="AD68" s="110">
        <v>0.0</v>
      </c>
      <c r="AE68" s="110">
        <v>0.0</v>
      </c>
      <c r="AF68" s="110">
        <v>0.0</v>
      </c>
      <c r="AG68" s="110">
        <v>0.0</v>
      </c>
      <c r="AH68" s="110">
        <v>0.0</v>
      </c>
      <c r="AI68" s="110">
        <v>0.0</v>
      </c>
      <c r="AJ68" s="109">
        <v>0.0</v>
      </c>
      <c r="AK68" s="109">
        <v>0.0</v>
      </c>
      <c r="AL68" s="109">
        <v>0.0</v>
      </c>
      <c r="AM68" s="109">
        <v>0.0</v>
      </c>
      <c r="AN68" s="109">
        <v>0.0</v>
      </c>
      <c r="AO68" s="109">
        <v>0.0</v>
      </c>
      <c r="AP68" s="109">
        <v>0.0</v>
      </c>
      <c r="AQ68" s="109">
        <v>0.0</v>
      </c>
      <c r="AR68" s="109">
        <v>0.0</v>
      </c>
      <c r="AS68" s="109">
        <v>0.0</v>
      </c>
      <c r="AT68" s="109">
        <v>0.0</v>
      </c>
      <c r="AU68" s="109">
        <v>0.0</v>
      </c>
    </row>
    <row r="69" ht="15.75" customHeight="1">
      <c r="A69" s="105" t="s">
        <v>131</v>
      </c>
      <c r="B69" s="105" t="s">
        <v>48</v>
      </c>
      <c r="C69" s="106">
        <v>44337.0</v>
      </c>
      <c r="D69" s="107">
        <v>1.0</v>
      </c>
      <c r="E69" s="107">
        <v>1.0</v>
      </c>
      <c r="F69" s="107">
        <v>0.0</v>
      </c>
      <c r="G69" s="108">
        <v>20.0</v>
      </c>
      <c r="H69" s="109">
        <v>0.0</v>
      </c>
      <c r="I69" s="108">
        <v>40.0</v>
      </c>
      <c r="J69" s="108">
        <v>15.0</v>
      </c>
      <c r="K69" s="108">
        <v>40.0</v>
      </c>
      <c r="L69" s="108">
        <v>40.0</v>
      </c>
      <c r="M69" s="108">
        <v>40.0</v>
      </c>
      <c r="N69" s="108">
        <v>10.0</v>
      </c>
      <c r="O69" s="108">
        <v>20.0</v>
      </c>
      <c r="P69" s="108">
        <v>20.0</v>
      </c>
      <c r="Q69" s="108">
        <v>40.0</v>
      </c>
      <c r="R69" s="109">
        <v>0.0</v>
      </c>
      <c r="S69" s="108">
        <v>20.0</v>
      </c>
      <c r="T69" s="108">
        <v>100.0</v>
      </c>
      <c r="U69" s="109">
        <v>1.0</v>
      </c>
      <c r="V69" s="108">
        <v>5.0</v>
      </c>
      <c r="W69" s="109">
        <v>1.0</v>
      </c>
      <c r="X69" s="110">
        <v>0.0</v>
      </c>
      <c r="Y69" s="110">
        <v>0.0</v>
      </c>
      <c r="Z69" s="110">
        <v>0.0</v>
      </c>
      <c r="AA69" s="110">
        <v>0.0</v>
      </c>
      <c r="AB69" s="110">
        <v>0.0</v>
      </c>
      <c r="AC69" s="110">
        <v>0.0</v>
      </c>
      <c r="AD69" s="110">
        <v>0.0</v>
      </c>
      <c r="AE69" s="110">
        <v>0.0</v>
      </c>
      <c r="AF69" s="110">
        <v>0.0</v>
      </c>
      <c r="AG69" s="110">
        <v>0.0</v>
      </c>
      <c r="AH69" s="110">
        <v>0.0</v>
      </c>
      <c r="AI69" s="110">
        <v>0.0</v>
      </c>
      <c r="AJ69" s="109">
        <v>0.0</v>
      </c>
      <c r="AK69" s="109">
        <v>0.0</v>
      </c>
      <c r="AL69" s="109">
        <v>0.0</v>
      </c>
      <c r="AM69" s="109">
        <v>0.0</v>
      </c>
      <c r="AN69" s="109">
        <v>0.0</v>
      </c>
      <c r="AO69" s="109">
        <v>0.0</v>
      </c>
      <c r="AP69" s="109">
        <v>0.0</v>
      </c>
      <c r="AQ69" s="109">
        <v>0.0</v>
      </c>
      <c r="AR69" s="109">
        <v>0.0</v>
      </c>
      <c r="AS69" s="109">
        <v>0.0</v>
      </c>
      <c r="AT69" s="109">
        <v>0.0</v>
      </c>
      <c r="AU69" s="109">
        <v>0.0</v>
      </c>
    </row>
    <row r="70" ht="15.75" customHeight="1">
      <c r="A70" s="105" t="s">
        <v>131</v>
      </c>
      <c r="B70" s="105" t="s">
        <v>49</v>
      </c>
      <c r="C70" s="106">
        <v>44337.0</v>
      </c>
      <c r="D70" s="107">
        <v>8.0</v>
      </c>
      <c r="E70" s="107">
        <v>19.0</v>
      </c>
      <c r="F70" s="107">
        <v>0.0</v>
      </c>
      <c r="G70" s="109">
        <v>40.0</v>
      </c>
      <c r="H70" s="109">
        <v>0.0</v>
      </c>
      <c r="I70" s="108">
        <v>120.0</v>
      </c>
      <c r="J70" s="109">
        <v>35.0</v>
      </c>
      <c r="K70" s="108">
        <v>90.0</v>
      </c>
      <c r="L70" s="108">
        <v>80.0</v>
      </c>
      <c r="M70" s="108">
        <v>100.0</v>
      </c>
      <c r="N70" s="108">
        <v>90.0</v>
      </c>
      <c r="O70" s="109">
        <v>50.0</v>
      </c>
      <c r="P70" s="109">
        <v>40.0</v>
      </c>
      <c r="Q70" s="108">
        <v>60.0</v>
      </c>
      <c r="R70" s="109">
        <v>0.0</v>
      </c>
      <c r="S70" s="109">
        <v>40.0</v>
      </c>
      <c r="T70" s="108">
        <v>400.0</v>
      </c>
      <c r="U70" s="109">
        <v>2.0</v>
      </c>
      <c r="V70" s="109">
        <v>18.0</v>
      </c>
      <c r="W70" s="109">
        <v>5.0</v>
      </c>
      <c r="X70" s="110">
        <v>0.0</v>
      </c>
      <c r="Y70" s="110">
        <v>0.0</v>
      </c>
      <c r="Z70" s="110">
        <v>0.0</v>
      </c>
      <c r="AA70" s="110">
        <v>0.0</v>
      </c>
      <c r="AB70" s="110">
        <v>0.0</v>
      </c>
      <c r="AC70" s="110">
        <v>0.0</v>
      </c>
      <c r="AD70" s="110">
        <v>0.0</v>
      </c>
      <c r="AE70" s="110">
        <v>0.0</v>
      </c>
      <c r="AF70" s="110">
        <v>0.0</v>
      </c>
      <c r="AG70" s="110">
        <v>0.0</v>
      </c>
      <c r="AH70" s="110">
        <v>0.0</v>
      </c>
      <c r="AI70" s="110">
        <v>0.0</v>
      </c>
      <c r="AJ70" s="109">
        <v>0.0</v>
      </c>
      <c r="AK70" s="109">
        <v>0.0</v>
      </c>
      <c r="AL70" s="109">
        <v>0.0</v>
      </c>
      <c r="AM70" s="109">
        <v>0.0</v>
      </c>
      <c r="AN70" s="109">
        <v>0.0</v>
      </c>
      <c r="AO70" s="109">
        <v>0.0</v>
      </c>
      <c r="AP70" s="109">
        <v>0.0</v>
      </c>
      <c r="AQ70" s="109">
        <v>0.0</v>
      </c>
      <c r="AR70" s="109">
        <v>0.0</v>
      </c>
      <c r="AS70" s="109">
        <v>0.0</v>
      </c>
      <c r="AT70" s="109">
        <v>0.0</v>
      </c>
      <c r="AU70" s="109">
        <v>0.0</v>
      </c>
    </row>
    <row r="71" ht="15.75" customHeight="1">
      <c r="A71" s="105" t="s">
        <v>131</v>
      </c>
      <c r="B71" s="105" t="s">
        <v>50</v>
      </c>
      <c r="C71" s="106">
        <v>44337.0</v>
      </c>
      <c r="D71" s="107">
        <v>4.0</v>
      </c>
      <c r="E71" s="107">
        <v>5.0</v>
      </c>
      <c r="F71" s="107">
        <v>0.0</v>
      </c>
      <c r="G71" s="108">
        <v>60.0</v>
      </c>
      <c r="H71" s="109">
        <v>0.0</v>
      </c>
      <c r="I71" s="108">
        <v>20.0</v>
      </c>
      <c r="J71" s="108">
        <v>10.0</v>
      </c>
      <c r="K71" s="108">
        <v>0.0</v>
      </c>
      <c r="L71" s="108">
        <v>0.0</v>
      </c>
      <c r="M71" s="108">
        <v>0.0</v>
      </c>
      <c r="N71" s="108">
        <v>0.0</v>
      </c>
      <c r="O71" s="108">
        <v>0.0</v>
      </c>
      <c r="P71" s="108">
        <v>0.0</v>
      </c>
      <c r="Q71" s="108">
        <v>40.0</v>
      </c>
      <c r="R71" s="109">
        <v>0.0</v>
      </c>
      <c r="S71" s="108">
        <v>50.0</v>
      </c>
      <c r="T71" s="108">
        <v>0.0</v>
      </c>
      <c r="U71" s="109">
        <v>3.0</v>
      </c>
      <c r="V71" s="109">
        <v>0.0</v>
      </c>
      <c r="W71" s="109">
        <v>1.0</v>
      </c>
      <c r="X71" s="110">
        <v>0.0</v>
      </c>
      <c r="Y71" s="110">
        <v>0.0</v>
      </c>
      <c r="Z71" s="110">
        <v>0.0</v>
      </c>
      <c r="AA71" s="110">
        <v>0.0</v>
      </c>
      <c r="AB71" s="110">
        <v>0.0</v>
      </c>
      <c r="AC71" s="110">
        <v>0.0</v>
      </c>
      <c r="AD71" s="110">
        <v>0.0</v>
      </c>
      <c r="AE71" s="110">
        <v>0.0</v>
      </c>
      <c r="AF71" s="110">
        <v>0.0</v>
      </c>
      <c r="AG71" s="110">
        <v>0.0</v>
      </c>
      <c r="AH71" s="110">
        <v>0.0</v>
      </c>
      <c r="AI71" s="110">
        <v>0.0</v>
      </c>
      <c r="AJ71" s="109">
        <v>0.0</v>
      </c>
      <c r="AK71" s="109">
        <v>0.0</v>
      </c>
      <c r="AL71" s="109">
        <v>0.0</v>
      </c>
      <c r="AM71" s="109">
        <v>0.0</v>
      </c>
      <c r="AN71" s="109">
        <v>0.0</v>
      </c>
      <c r="AO71" s="109">
        <v>0.0</v>
      </c>
      <c r="AP71" s="109">
        <v>0.0</v>
      </c>
      <c r="AQ71" s="109">
        <v>0.0</v>
      </c>
      <c r="AR71" s="109">
        <v>0.0</v>
      </c>
      <c r="AS71" s="109">
        <v>0.0</v>
      </c>
      <c r="AT71" s="109">
        <v>0.0</v>
      </c>
      <c r="AU71" s="109">
        <v>0.0</v>
      </c>
    </row>
    <row r="72" ht="15.75" customHeight="1">
      <c r="A72" s="105" t="s">
        <v>131</v>
      </c>
      <c r="B72" s="105" t="s">
        <v>51</v>
      </c>
      <c r="C72" s="106">
        <v>44337.0</v>
      </c>
      <c r="D72" s="107">
        <v>8.0</v>
      </c>
      <c r="E72" s="107">
        <v>8.0</v>
      </c>
      <c r="F72" s="107">
        <v>0.0</v>
      </c>
      <c r="G72" s="108">
        <v>60.0</v>
      </c>
      <c r="H72" s="109">
        <v>0.0</v>
      </c>
      <c r="I72" s="108">
        <v>140.0</v>
      </c>
      <c r="J72" s="108">
        <v>10.0</v>
      </c>
      <c r="K72" s="108">
        <v>40.0</v>
      </c>
      <c r="L72" s="108">
        <v>68.0</v>
      </c>
      <c r="M72" s="108">
        <v>52.0</v>
      </c>
      <c r="N72" s="108">
        <v>50.0</v>
      </c>
      <c r="O72" s="108">
        <v>30.0</v>
      </c>
      <c r="P72" s="108">
        <v>40.0</v>
      </c>
      <c r="Q72" s="108">
        <v>80.0</v>
      </c>
      <c r="R72" s="109">
        <v>0.0</v>
      </c>
      <c r="S72" s="108">
        <v>25.0</v>
      </c>
      <c r="T72" s="108">
        <v>200.0</v>
      </c>
      <c r="U72" s="109">
        <v>3.0</v>
      </c>
      <c r="V72" s="109">
        <v>12.0</v>
      </c>
      <c r="W72" s="109">
        <v>4.0</v>
      </c>
      <c r="X72" s="110">
        <v>0.0</v>
      </c>
      <c r="Y72" s="110">
        <v>0.0</v>
      </c>
      <c r="Z72" s="110">
        <v>0.0</v>
      </c>
      <c r="AA72" s="110">
        <v>0.0</v>
      </c>
      <c r="AB72" s="110">
        <v>0.0</v>
      </c>
      <c r="AC72" s="110">
        <v>0.0</v>
      </c>
      <c r="AD72" s="110">
        <v>0.0</v>
      </c>
      <c r="AE72" s="110">
        <v>0.0</v>
      </c>
      <c r="AF72" s="110">
        <v>0.0</v>
      </c>
      <c r="AG72" s="110">
        <v>0.0</v>
      </c>
      <c r="AH72" s="110">
        <v>0.0</v>
      </c>
      <c r="AI72" s="110">
        <v>0.0</v>
      </c>
      <c r="AJ72" s="109">
        <v>0.0</v>
      </c>
      <c r="AK72" s="109">
        <v>0.0</v>
      </c>
      <c r="AL72" s="109">
        <v>0.0</v>
      </c>
      <c r="AM72" s="109">
        <v>0.0</v>
      </c>
      <c r="AN72" s="109">
        <v>0.0</v>
      </c>
      <c r="AO72" s="109">
        <v>0.0</v>
      </c>
      <c r="AP72" s="109">
        <v>0.0</v>
      </c>
      <c r="AQ72" s="109">
        <v>0.0</v>
      </c>
      <c r="AR72" s="109">
        <v>0.0</v>
      </c>
      <c r="AS72" s="109">
        <v>0.0</v>
      </c>
      <c r="AT72" s="109">
        <v>0.0</v>
      </c>
      <c r="AU72" s="109">
        <v>0.0</v>
      </c>
    </row>
    <row r="73" ht="15.75" customHeight="1">
      <c r="A73" s="105" t="s">
        <v>131</v>
      </c>
      <c r="B73" s="105" t="s">
        <v>52</v>
      </c>
      <c r="C73" s="106">
        <v>44337.0</v>
      </c>
      <c r="D73" s="107">
        <v>2.0</v>
      </c>
      <c r="E73" s="107">
        <v>3.0</v>
      </c>
      <c r="F73" s="107">
        <v>0.0</v>
      </c>
      <c r="G73" s="108">
        <v>60.0</v>
      </c>
      <c r="H73" s="109">
        <v>0.0</v>
      </c>
      <c r="I73" s="108">
        <v>40.0</v>
      </c>
      <c r="J73" s="108">
        <v>25.0</v>
      </c>
      <c r="K73" s="108">
        <v>40.0</v>
      </c>
      <c r="L73" s="108">
        <v>44.0</v>
      </c>
      <c r="M73" s="108">
        <v>44.0</v>
      </c>
      <c r="N73" s="108">
        <v>50.0</v>
      </c>
      <c r="O73" s="108">
        <v>40.0</v>
      </c>
      <c r="P73" s="108">
        <v>30.0</v>
      </c>
      <c r="Q73" s="108">
        <v>70.0</v>
      </c>
      <c r="R73" s="109">
        <v>0.0</v>
      </c>
      <c r="S73" s="108">
        <v>0.0</v>
      </c>
      <c r="T73" s="108">
        <v>200.0</v>
      </c>
      <c r="U73" s="109">
        <v>3.0</v>
      </c>
      <c r="V73" s="109">
        <v>12.0</v>
      </c>
      <c r="W73" s="109">
        <v>2.0</v>
      </c>
      <c r="X73" s="110">
        <v>0.0</v>
      </c>
      <c r="Y73" s="110">
        <v>0.0</v>
      </c>
      <c r="Z73" s="110">
        <v>0.0</v>
      </c>
      <c r="AA73" s="110">
        <v>0.0</v>
      </c>
      <c r="AB73" s="110">
        <v>0.0</v>
      </c>
      <c r="AC73" s="110">
        <v>0.0</v>
      </c>
      <c r="AD73" s="110">
        <v>0.0</v>
      </c>
      <c r="AE73" s="110">
        <v>0.0</v>
      </c>
      <c r="AF73" s="110">
        <v>0.0</v>
      </c>
      <c r="AG73" s="110">
        <v>0.0</v>
      </c>
      <c r="AH73" s="110">
        <v>0.0</v>
      </c>
      <c r="AI73" s="110">
        <v>0.0</v>
      </c>
      <c r="AJ73" s="109">
        <v>0.0</v>
      </c>
      <c r="AK73" s="109">
        <v>0.0</v>
      </c>
      <c r="AL73" s="109">
        <v>0.0</v>
      </c>
      <c r="AM73" s="109">
        <v>0.0</v>
      </c>
      <c r="AN73" s="109">
        <v>0.0</v>
      </c>
      <c r="AO73" s="109">
        <v>0.0</v>
      </c>
      <c r="AP73" s="109">
        <v>0.0</v>
      </c>
      <c r="AQ73" s="109">
        <v>0.0</v>
      </c>
      <c r="AR73" s="109">
        <v>0.0</v>
      </c>
      <c r="AS73" s="109">
        <v>0.0</v>
      </c>
      <c r="AT73" s="109">
        <v>0.0</v>
      </c>
      <c r="AU73" s="109">
        <v>0.0</v>
      </c>
    </row>
    <row r="74" ht="15.75" customHeight="1">
      <c r="A74" s="105" t="s">
        <v>131</v>
      </c>
      <c r="B74" s="105" t="s">
        <v>53</v>
      </c>
      <c r="C74" s="106">
        <v>44337.0</v>
      </c>
      <c r="D74" s="107">
        <v>10.0</v>
      </c>
      <c r="E74" s="107">
        <v>8.0</v>
      </c>
      <c r="F74" s="107">
        <v>0.0</v>
      </c>
      <c r="G74" s="108">
        <v>40.0</v>
      </c>
      <c r="H74" s="109">
        <v>0.0</v>
      </c>
      <c r="I74" s="108">
        <v>60.0</v>
      </c>
      <c r="J74" s="108">
        <v>15.0</v>
      </c>
      <c r="K74" s="108">
        <v>40.0</v>
      </c>
      <c r="L74" s="108">
        <v>48.0</v>
      </c>
      <c r="M74" s="108">
        <v>46.0</v>
      </c>
      <c r="N74" s="108">
        <v>30.0</v>
      </c>
      <c r="O74" s="108">
        <v>20.0</v>
      </c>
      <c r="P74" s="108">
        <v>20.0</v>
      </c>
      <c r="Q74" s="108">
        <v>20.0</v>
      </c>
      <c r="R74" s="109">
        <v>0.0</v>
      </c>
      <c r="S74" s="108">
        <v>40.0</v>
      </c>
      <c r="T74" s="108">
        <v>200.0</v>
      </c>
      <c r="U74" s="109">
        <v>2.0</v>
      </c>
      <c r="V74" s="109">
        <v>7.0</v>
      </c>
      <c r="W74" s="109">
        <v>3.0</v>
      </c>
      <c r="X74" s="110">
        <v>0.0</v>
      </c>
      <c r="Y74" s="110">
        <v>0.0</v>
      </c>
      <c r="Z74" s="110">
        <v>0.0</v>
      </c>
      <c r="AA74" s="110">
        <v>0.0</v>
      </c>
      <c r="AB74" s="110">
        <v>0.0</v>
      </c>
      <c r="AC74" s="110">
        <v>0.0</v>
      </c>
      <c r="AD74" s="110">
        <v>0.0</v>
      </c>
      <c r="AE74" s="110">
        <v>0.0</v>
      </c>
      <c r="AF74" s="110">
        <v>0.0</v>
      </c>
      <c r="AG74" s="110">
        <v>0.0</v>
      </c>
      <c r="AH74" s="110">
        <v>0.0</v>
      </c>
      <c r="AI74" s="110">
        <v>0.0</v>
      </c>
      <c r="AJ74" s="109">
        <v>0.0</v>
      </c>
      <c r="AK74" s="109">
        <v>0.0</v>
      </c>
      <c r="AL74" s="109">
        <v>0.0</v>
      </c>
      <c r="AM74" s="109">
        <v>0.0</v>
      </c>
      <c r="AN74" s="109">
        <v>0.0</v>
      </c>
      <c r="AO74" s="109">
        <v>0.0</v>
      </c>
      <c r="AP74" s="109">
        <v>0.0</v>
      </c>
      <c r="AQ74" s="109">
        <v>0.0</v>
      </c>
      <c r="AR74" s="109">
        <v>0.0</v>
      </c>
      <c r="AS74" s="109">
        <v>0.0</v>
      </c>
      <c r="AT74" s="109">
        <v>0.0</v>
      </c>
      <c r="AU74" s="109">
        <v>0.0</v>
      </c>
    </row>
    <row r="75" ht="15.75" customHeight="1">
      <c r="A75" s="105" t="s">
        <v>131</v>
      </c>
      <c r="B75" s="105" t="s">
        <v>54</v>
      </c>
      <c r="C75" s="106">
        <v>44337.0</v>
      </c>
      <c r="D75" s="107">
        <v>2.0</v>
      </c>
      <c r="E75" s="107">
        <v>4.0</v>
      </c>
      <c r="F75" s="107">
        <v>0.0</v>
      </c>
      <c r="G75" s="109">
        <v>20.0</v>
      </c>
      <c r="H75" s="109">
        <v>0.0</v>
      </c>
      <c r="I75" s="108">
        <v>60.0</v>
      </c>
      <c r="J75" s="109">
        <v>15.0</v>
      </c>
      <c r="K75" s="108">
        <v>30.0</v>
      </c>
      <c r="L75" s="108">
        <v>20.0</v>
      </c>
      <c r="M75" s="108">
        <v>20.0</v>
      </c>
      <c r="N75" s="108">
        <v>10.0</v>
      </c>
      <c r="O75" s="109">
        <v>10.0</v>
      </c>
      <c r="P75" s="109">
        <v>10.0</v>
      </c>
      <c r="Q75" s="108">
        <v>40.0</v>
      </c>
      <c r="R75" s="109">
        <v>0.0</v>
      </c>
      <c r="S75" s="109">
        <v>0.0</v>
      </c>
      <c r="T75" s="108">
        <v>100.0</v>
      </c>
      <c r="U75" s="109">
        <v>1.0</v>
      </c>
      <c r="V75" s="109">
        <v>4.0</v>
      </c>
      <c r="W75" s="109">
        <v>2.0</v>
      </c>
      <c r="X75" s="110">
        <v>0.0</v>
      </c>
      <c r="Y75" s="110">
        <v>0.0</v>
      </c>
      <c r="Z75" s="110">
        <v>0.0</v>
      </c>
      <c r="AA75" s="110">
        <v>0.0</v>
      </c>
      <c r="AB75" s="110">
        <v>0.0</v>
      </c>
      <c r="AC75" s="110">
        <v>0.0</v>
      </c>
      <c r="AD75" s="110">
        <v>0.0</v>
      </c>
      <c r="AE75" s="110">
        <v>0.0</v>
      </c>
      <c r="AF75" s="110">
        <v>0.0</v>
      </c>
      <c r="AG75" s="110">
        <v>0.0</v>
      </c>
      <c r="AH75" s="110">
        <v>0.0</v>
      </c>
      <c r="AI75" s="110">
        <v>0.0</v>
      </c>
      <c r="AJ75" s="109">
        <v>0.0</v>
      </c>
      <c r="AK75" s="109">
        <v>0.0</v>
      </c>
      <c r="AL75" s="109">
        <v>0.0</v>
      </c>
      <c r="AM75" s="109">
        <v>0.0</v>
      </c>
      <c r="AN75" s="109">
        <v>0.0</v>
      </c>
      <c r="AO75" s="109">
        <v>0.0</v>
      </c>
      <c r="AP75" s="109">
        <v>0.0</v>
      </c>
      <c r="AQ75" s="109">
        <v>0.0</v>
      </c>
      <c r="AR75" s="109">
        <v>0.0</v>
      </c>
      <c r="AS75" s="109">
        <v>0.0</v>
      </c>
      <c r="AT75" s="109">
        <v>0.0</v>
      </c>
      <c r="AU75" s="109">
        <v>0.0</v>
      </c>
    </row>
    <row r="76" ht="15.75" customHeight="1">
      <c r="A76" s="105" t="s">
        <v>131</v>
      </c>
      <c r="B76" s="105" t="s">
        <v>55</v>
      </c>
      <c r="C76" s="106">
        <v>44337.0</v>
      </c>
      <c r="D76" s="107">
        <v>1.0</v>
      </c>
      <c r="E76" s="107">
        <v>1.0</v>
      </c>
      <c r="F76" s="107">
        <v>0.0</v>
      </c>
      <c r="G76" s="108">
        <v>20.0</v>
      </c>
      <c r="H76" s="109">
        <v>0.0</v>
      </c>
      <c r="I76" s="108">
        <v>20.0</v>
      </c>
      <c r="J76" s="108">
        <v>5.0</v>
      </c>
      <c r="K76" s="108">
        <v>10.0</v>
      </c>
      <c r="L76" s="108">
        <v>12.0</v>
      </c>
      <c r="M76" s="108">
        <v>12.0</v>
      </c>
      <c r="N76" s="108">
        <v>10.0</v>
      </c>
      <c r="O76" s="108">
        <v>10.0</v>
      </c>
      <c r="P76" s="108">
        <v>10.0</v>
      </c>
      <c r="Q76" s="108">
        <v>20.0</v>
      </c>
      <c r="R76" s="109">
        <v>0.0</v>
      </c>
      <c r="S76" s="108">
        <v>0.0</v>
      </c>
      <c r="T76" s="108">
        <v>100.0</v>
      </c>
      <c r="U76" s="109">
        <v>1.0</v>
      </c>
      <c r="V76" s="109">
        <v>3.0</v>
      </c>
      <c r="W76" s="109">
        <v>2.0</v>
      </c>
      <c r="X76" s="110">
        <v>0.0</v>
      </c>
      <c r="Y76" s="110">
        <v>0.0</v>
      </c>
      <c r="Z76" s="110">
        <v>0.0</v>
      </c>
      <c r="AA76" s="110">
        <v>0.0</v>
      </c>
      <c r="AB76" s="110">
        <v>0.0</v>
      </c>
      <c r="AC76" s="110">
        <v>0.0</v>
      </c>
      <c r="AD76" s="110">
        <v>0.0</v>
      </c>
      <c r="AE76" s="110">
        <v>0.0</v>
      </c>
      <c r="AF76" s="110">
        <v>0.0</v>
      </c>
      <c r="AG76" s="110">
        <v>0.0</v>
      </c>
      <c r="AH76" s="110">
        <v>0.0</v>
      </c>
      <c r="AI76" s="110">
        <v>0.0</v>
      </c>
      <c r="AJ76" s="109">
        <v>0.0</v>
      </c>
      <c r="AK76" s="109">
        <v>0.0</v>
      </c>
      <c r="AL76" s="109">
        <v>0.0</v>
      </c>
      <c r="AM76" s="109">
        <v>0.0</v>
      </c>
      <c r="AN76" s="109">
        <v>0.0</v>
      </c>
      <c r="AO76" s="109">
        <v>0.0</v>
      </c>
      <c r="AP76" s="109">
        <v>0.0</v>
      </c>
      <c r="AQ76" s="109">
        <v>0.0</v>
      </c>
      <c r="AR76" s="109">
        <v>0.0</v>
      </c>
      <c r="AS76" s="109">
        <v>0.0</v>
      </c>
      <c r="AT76" s="109">
        <v>0.0</v>
      </c>
      <c r="AU76" s="109">
        <v>0.0</v>
      </c>
    </row>
    <row r="77" ht="15.75" customHeight="1">
      <c r="A77" s="105" t="s">
        <v>131</v>
      </c>
      <c r="B77" s="105" t="s">
        <v>56</v>
      </c>
      <c r="C77" s="106">
        <v>44337.0</v>
      </c>
      <c r="D77" s="107">
        <v>3.0</v>
      </c>
      <c r="E77" s="107">
        <v>8.0</v>
      </c>
      <c r="F77" s="107">
        <v>0.0</v>
      </c>
      <c r="G77" s="108">
        <v>20.0</v>
      </c>
      <c r="H77" s="109">
        <v>0.0</v>
      </c>
      <c r="I77" s="108">
        <v>100.0</v>
      </c>
      <c r="J77" s="108">
        <v>20.0</v>
      </c>
      <c r="K77" s="108">
        <v>30.0</v>
      </c>
      <c r="L77" s="108">
        <v>32.0</v>
      </c>
      <c r="M77" s="108">
        <v>46.0</v>
      </c>
      <c r="N77" s="108">
        <v>20.0</v>
      </c>
      <c r="O77" s="108">
        <v>10.0</v>
      </c>
      <c r="P77" s="108">
        <v>10.0</v>
      </c>
      <c r="Q77" s="108">
        <v>50.0</v>
      </c>
      <c r="R77" s="109">
        <v>0.0</v>
      </c>
      <c r="S77" s="108">
        <v>40.0</v>
      </c>
      <c r="T77" s="108">
        <v>200.0</v>
      </c>
      <c r="U77" s="109">
        <v>1.0</v>
      </c>
      <c r="V77" s="109">
        <v>4.0</v>
      </c>
      <c r="W77" s="109">
        <v>3.0</v>
      </c>
      <c r="X77" s="110">
        <v>0.0</v>
      </c>
      <c r="Y77" s="110">
        <v>0.0</v>
      </c>
      <c r="Z77" s="110">
        <v>0.0</v>
      </c>
      <c r="AA77" s="110">
        <v>0.0</v>
      </c>
      <c r="AB77" s="110">
        <v>0.0</v>
      </c>
      <c r="AC77" s="110">
        <v>0.0</v>
      </c>
      <c r="AD77" s="110">
        <v>0.0</v>
      </c>
      <c r="AE77" s="110">
        <v>0.0</v>
      </c>
      <c r="AF77" s="110">
        <v>0.0</v>
      </c>
      <c r="AG77" s="110">
        <v>0.0</v>
      </c>
      <c r="AH77" s="110">
        <v>0.0</v>
      </c>
      <c r="AI77" s="110">
        <v>0.0</v>
      </c>
      <c r="AJ77" s="109">
        <v>0.0</v>
      </c>
      <c r="AK77" s="109">
        <v>0.0</v>
      </c>
      <c r="AL77" s="109">
        <v>0.0</v>
      </c>
      <c r="AM77" s="109">
        <v>0.0</v>
      </c>
      <c r="AN77" s="109">
        <v>0.0</v>
      </c>
      <c r="AO77" s="109">
        <v>0.0</v>
      </c>
      <c r="AP77" s="109">
        <v>0.0</v>
      </c>
      <c r="AQ77" s="109">
        <v>0.0</v>
      </c>
      <c r="AR77" s="109">
        <v>0.0</v>
      </c>
      <c r="AS77" s="109">
        <v>0.0</v>
      </c>
      <c r="AT77" s="109">
        <v>0.0</v>
      </c>
      <c r="AU77" s="109">
        <v>0.0</v>
      </c>
    </row>
    <row r="78" ht="15.75" customHeight="1">
      <c r="A78" s="105" t="s">
        <v>131</v>
      </c>
      <c r="B78" s="105" t="s">
        <v>59</v>
      </c>
      <c r="C78" s="106">
        <v>44337.0</v>
      </c>
      <c r="D78" s="107">
        <v>4.0</v>
      </c>
      <c r="E78" s="107">
        <v>2.0</v>
      </c>
      <c r="F78" s="107">
        <v>0.0</v>
      </c>
      <c r="G78" s="108">
        <v>40.0</v>
      </c>
      <c r="H78" s="109">
        <v>0.0</v>
      </c>
      <c r="I78" s="108">
        <v>60.0</v>
      </c>
      <c r="J78" s="108">
        <v>10.0</v>
      </c>
      <c r="K78" s="108">
        <v>30.0</v>
      </c>
      <c r="L78" s="108">
        <v>32.0</v>
      </c>
      <c r="M78" s="108">
        <v>36.0</v>
      </c>
      <c r="N78" s="108">
        <v>40.0</v>
      </c>
      <c r="O78" s="108">
        <v>20.0</v>
      </c>
      <c r="P78" s="108">
        <v>20.0</v>
      </c>
      <c r="Q78" s="108">
        <v>40.0</v>
      </c>
      <c r="R78" s="109">
        <v>0.0</v>
      </c>
      <c r="S78" s="108">
        <v>20.0</v>
      </c>
      <c r="T78" s="108">
        <v>100.0</v>
      </c>
      <c r="U78" s="109">
        <v>2.0</v>
      </c>
      <c r="V78" s="108">
        <v>8.0</v>
      </c>
      <c r="W78" s="109">
        <v>2.0</v>
      </c>
      <c r="X78" s="110">
        <v>0.0</v>
      </c>
      <c r="Y78" s="110">
        <v>0.0</v>
      </c>
      <c r="Z78" s="110">
        <v>0.0</v>
      </c>
      <c r="AA78" s="110">
        <v>0.0</v>
      </c>
      <c r="AB78" s="110">
        <v>0.0</v>
      </c>
      <c r="AC78" s="110">
        <v>0.0</v>
      </c>
      <c r="AD78" s="110">
        <v>0.0</v>
      </c>
      <c r="AE78" s="110">
        <v>0.0</v>
      </c>
      <c r="AF78" s="110">
        <v>0.0</v>
      </c>
      <c r="AG78" s="110">
        <v>0.0</v>
      </c>
      <c r="AH78" s="110">
        <v>0.0</v>
      </c>
      <c r="AI78" s="110">
        <v>0.0</v>
      </c>
      <c r="AJ78" s="109">
        <v>0.0</v>
      </c>
      <c r="AK78" s="109">
        <v>0.0</v>
      </c>
      <c r="AL78" s="109">
        <v>0.0</v>
      </c>
      <c r="AM78" s="109">
        <v>0.0</v>
      </c>
      <c r="AN78" s="109">
        <v>0.0</v>
      </c>
      <c r="AO78" s="109">
        <v>0.0</v>
      </c>
      <c r="AP78" s="109">
        <v>0.0</v>
      </c>
      <c r="AQ78" s="109">
        <v>0.0</v>
      </c>
      <c r="AR78" s="109">
        <v>0.0</v>
      </c>
      <c r="AS78" s="109">
        <v>0.0</v>
      </c>
      <c r="AT78" s="109">
        <v>0.0</v>
      </c>
      <c r="AU78" s="109">
        <v>0.0</v>
      </c>
    </row>
    <row r="79" ht="15.75" customHeight="1">
      <c r="A79" s="105" t="s">
        <v>131</v>
      </c>
      <c r="B79" s="105" t="s">
        <v>60</v>
      </c>
      <c r="C79" s="106">
        <v>44337.0</v>
      </c>
      <c r="D79" s="107">
        <v>4.0</v>
      </c>
      <c r="E79" s="107">
        <v>2.0</v>
      </c>
      <c r="F79" s="107">
        <v>0.0</v>
      </c>
      <c r="G79" s="108">
        <v>60.0</v>
      </c>
      <c r="H79" s="109">
        <v>0.0</v>
      </c>
      <c r="I79" s="108">
        <v>80.0</v>
      </c>
      <c r="J79" s="108">
        <v>5.0</v>
      </c>
      <c r="K79" s="108">
        <v>30.0</v>
      </c>
      <c r="L79" s="108">
        <v>28.0</v>
      </c>
      <c r="M79" s="108">
        <v>26.0</v>
      </c>
      <c r="N79" s="108">
        <v>20.0</v>
      </c>
      <c r="O79" s="108">
        <v>20.0</v>
      </c>
      <c r="P79" s="108">
        <v>20.0</v>
      </c>
      <c r="Q79" s="108">
        <v>30.0</v>
      </c>
      <c r="R79" s="109">
        <v>0.0</v>
      </c>
      <c r="S79" s="108">
        <v>60.0</v>
      </c>
      <c r="T79" s="108">
        <v>110.0</v>
      </c>
      <c r="U79" s="109">
        <v>3.0</v>
      </c>
      <c r="V79" s="109">
        <v>7.0</v>
      </c>
      <c r="W79" s="109">
        <v>2.0</v>
      </c>
      <c r="X79" s="110">
        <v>0.0</v>
      </c>
      <c r="Y79" s="110">
        <v>0.0</v>
      </c>
      <c r="Z79" s="110">
        <v>0.0</v>
      </c>
      <c r="AA79" s="110">
        <v>0.0</v>
      </c>
      <c r="AB79" s="110">
        <v>0.0</v>
      </c>
      <c r="AC79" s="110">
        <v>0.0</v>
      </c>
      <c r="AD79" s="110">
        <v>0.0</v>
      </c>
      <c r="AE79" s="110">
        <v>0.0</v>
      </c>
      <c r="AF79" s="110">
        <v>0.0</v>
      </c>
      <c r="AG79" s="110">
        <v>0.0</v>
      </c>
      <c r="AH79" s="110">
        <v>0.0</v>
      </c>
      <c r="AI79" s="110">
        <v>0.0</v>
      </c>
      <c r="AJ79" s="109">
        <v>0.0</v>
      </c>
      <c r="AK79" s="109">
        <v>0.0</v>
      </c>
      <c r="AL79" s="109">
        <v>0.0</v>
      </c>
      <c r="AM79" s="109">
        <v>0.0</v>
      </c>
      <c r="AN79" s="109">
        <v>0.0</v>
      </c>
      <c r="AO79" s="109">
        <v>0.0</v>
      </c>
      <c r="AP79" s="109">
        <v>0.0</v>
      </c>
      <c r="AQ79" s="109">
        <v>0.0</v>
      </c>
      <c r="AR79" s="109">
        <v>0.0</v>
      </c>
      <c r="AS79" s="109">
        <v>0.0</v>
      </c>
      <c r="AT79" s="109">
        <v>0.0</v>
      </c>
      <c r="AU79" s="109">
        <v>0.0</v>
      </c>
    </row>
    <row r="80" ht="15.75" customHeight="1">
      <c r="A80" s="105" t="s">
        <v>131</v>
      </c>
      <c r="B80" s="105" t="s">
        <v>61</v>
      </c>
      <c r="C80" s="106">
        <v>44337.0</v>
      </c>
      <c r="D80" s="107">
        <v>1.0</v>
      </c>
      <c r="E80" s="107">
        <v>2.0</v>
      </c>
      <c r="F80" s="107">
        <v>0.0</v>
      </c>
      <c r="G80" s="108">
        <v>60.0</v>
      </c>
      <c r="H80" s="109">
        <v>0.0</v>
      </c>
      <c r="I80" s="108">
        <v>60.0</v>
      </c>
      <c r="J80" s="108">
        <v>10.0</v>
      </c>
      <c r="K80" s="108">
        <v>50.0</v>
      </c>
      <c r="L80" s="108">
        <v>68.0</v>
      </c>
      <c r="M80" s="108">
        <v>70.0</v>
      </c>
      <c r="N80" s="108">
        <v>40.0</v>
      </c>
      <c r="O80" s="108">
        <v>30.0</v>
      </c>
      <c r="P80" s="108">
        <v>10.0</v>
      </c>
      <c r="Q80" s="108">
        <v>20.0</v>
      </c>
      <c r="R80" s="109">
        <v>0.0</v>
      </c>
      <c r="S80" s="108">
        <v>20.0</v>
      </c>
      <c r="T80" s="108">
        <v>200.0</v>
      </c>
      <c r="U80" s="109">
        <v>3.0</v>
      </c>
      <c r="V80" s="109">
        <v>8.0</v>
      </c>
      <c r="W80" s="109">
        <v>5.0</v>
      </c>
      <c r="X80" s="110">
        <v>0.0</v>
      </c>
      <c r="Y80" s="110">
        <v>0.0</v>
      </c>
      <c r="Z80" s="110">
        <v>0.0</v>
      </c>
      <c r="AA80" s="110">
        <v>0.0</v>
      </c>
      <c r="AB80" s="110">
        <v>0.0</v>
      </c>
      <c r="AC80" s="110">
        <v>0.0</v>
      </c>
      <c r="AD80" s="110">
        <v>0.0</v>
      </c>
      <c r="AE80" s="110">
        <v>0.0</v>
      </c>
      <c r="AF80" s="110">
        <v>0.0</v>
      </c>
      <c r="AG80" s="110">
        <v>0.0</v>
      </c>
      <c r="AH80" s="110">
        <v>0.0</v>
      </c>
      <c r="AI80" s="110">
        <v>0.0</v>
      </c>
      <c r="AJ80" s="109">
        <v>0.0</v>
      </c>
      <c r="AK80" s="109">
        <v>0.0</v>
      </c>
      <c r="AL80" s="109">
        <v>0.0</v>
      </c>
      <c r="AM80" s="109">
        <v>0.0</v>
      </c>
      <c r="AN80" s="109">
        <v>0.0</v>
      </c>
      <c r="AO80" s="109">
        <v>0.0</v>
      </c>
      <c r="AP80" s="109">
        <v>0.0</v>
      </c>
      <c r="AQ80" s="109">
        <v>0.0</v>
      </c>
      <c r="AR80" s="109">
        <v>0.0</v>
      </c>
      <c r="AS80" s="109">
        <v>0.0</v>
      </c>
      <c r="AT80" s="109">
        <v>0.0</v>
      </c>
      <c r="AU80" s="109">
        <v>0.0</v>
      </c>
    </row>
    <row r="81" ht="15.75" customHeight="1">
      <c r="A81" s="105" t="s">
        <v>131</v>
      </c>
      <c r="B81" s="105" t="s">
        <v>62</v>
      </c>
      <c r="C81" s="106">
        <v>44337.0</v>
      </c>
      <c r="D81" s="107">
        <v>1.0</v>
      </c>
      <c r="E81" s="107">
        <v>0.0</v>
      </c>
      <c r="F81" s="107">
        <v>0.0</v>
      </c>
      <c r="G81" s="109">
        <v>20.0</v>
      </c>
      <c r="H81" s="109">
        <v>0.0</v>
      </c>
      <c r="I81" s="108">
        <v>20.0</v>
      </c>
      <c r="J81" s="109">
        <v>5.0</v>
      </c>
      <c r="K81" s="108">
        <v>10.0</v>
      </c>
      <c r="L81" s="108">
        <v>12.0</v>
      </c>
      <c r="M81" s="108">
        <v>12.0</v>
      </c>
      <c r="N81" s="108">
        <v>10.0</v>
      </c>
      <c r="O81" s="109">
        <v>10.0</v>
      </c>
      <c r="P81" s="109">
        <v>10.0</v>
      </c>
      <c r="Q81" s="108">
        <v>10.0</v>
      </c>
      <c r="R81" s="109">
        <v>0.0</v>
      </c>
      <c r="S81" s="109">
        <v>0.0</v>
      </c>
      <c r="T81" s="108">
        <v>100.0</v>
      </c>
      <c r="U81" s="109">
        <v>1.0</v>
      </c>
      <c r="V81" s="109">
        <v>3.0</v>
      </c>
      <c r="W81" s="109">
        <v>1.0</v>
      </c>
      <c r="X81" s="110">
        <v>0.0</v>
      </c>
      <c r="Y81" s="110">
        <v>0.0</v>
      </c>
      <c r="Z81" s="110">
        <v>0.0</v>
      </c>
      <c r="AA81" s="110">
        <v>0.0</v>
      </c>
      <c r="AB81" s="110">
        <v>0.0</v>
      </c>
      <c r="AC81" s="110">
        <v>0.0</v>
      </c>
      <c r="AD81" s="110">
        <v>0.0</v>
      </c>
      <c r="AE81" s="110">
        <v>0.0</v>
      </c>
      <c r="AF81" s="110">
        <v>0.0</v>
      </c>
      <c r="AG81" s="110">
        <v>0.0</v>
      </c>
      <c r="AH81" s="110">
        <v>0.0</v>
      </c>
      <c r="AI81" s="110">
        <v>0.0</v>
      </c>
      <c r="AJ81" s="109">
        <v>0.0</v>
      </c>
      <c r="AK81" s="109">
        <v>0.0</v>
      </c>
      <c r="AL81" s="109">
        <v>0.0</v>
      </c>
      <c r="AM81" s="109">
        <v>0.0</v>
      </c>
      <c r="AN81" s="109">
        <v>0.0</v>
      </c>
      <c r="AO81" s="109">
        <v>0.0</v>
      </c>
      <c r="AP81" s="109">
        <v>0.0</v>
      </c>
      <c r="AQ81" s="109">
        <v>0.0</v>
      </c>
      <c r="AR81" s="109">
        <v>0.0</v>
      </c>
      <c r="AS81" s="109">
        <v>0.0</v>
      </c>
      <c r="AT81" s="109">
        <v>0.0</v>
      </c>
      <c r="AU81" s="109">
        <v>0.0</v>
      </c>
    </row>
    <row r="82" ht="15.75" customHeight="1">
      <c r="A82" s="105" t="s">
        <v>131</v>
      </c>
      <c r="B82" s="105" t="s">
        <v>63</v>
      </c>
      <c r="C82" s="106">
        <v>44337.0</v>
      </c>
      <c r="D82" s="107">
        <v>5.0</v>
      </c>
      <c r="E82" s="107">
        <v>3.0</v>
      </c>
      <c r="F82" s="107">
        <v>0.0</v>
      </c>
      <c r="G82" s="108">
        <v>40.0</v>
      </c>
      <c r="H82" s="109">
        <v>0.0</v>
      </c>
      <c r="I82" s="108">
        <v>80.0</v>
      </c>
      <c r="J82" s="108">
        <v>20.0</v>
      </c>
      <c r="K82" s="108">
        <v>40.0</v>
      </c>
      <c r="L82" s="108">
        <v>60.0</v>
      </c>
      <c r="M82" s="108">
        <v>60.0</v>
      </c>
      <c r="N82" s="108">
        <v>40.0</v>
      </c>
      <c r="O82" s="108">
        <v>20.0</v>
      </c>
      <c r="P82" s="108">
        <v>20.0</v>
      </c>
      <c r="Q82" s="108">
        <v>50.0</v>
      </c>
      <c r="R82" s="109">
        <v>0.0</v>
      </c>
      <c r="S82" s="108">
        <v>40.0</v>
      </c>
      <c r="T82" s="108">
        <v>200.0</v>
      </c>
      <c r="U82" s="109">
        <v>2.0</v>
      </c>
      <c r="V82" s="108">
        <v>8.0</v>
      </c>
      <c r="W82" s="109">
        <v>3.0</v>
      </c>
      <c r="X82" s="110">
        <v>0.0</v>
      </c>
      <c r="Y82" s="110">
        <v>0.0</v>
      </c>
      <c r="Z82" s="110">
        <v>0.0</v>
      </c>
      <c r="AA82" s="110">
        <v>0.0</v>
      </c>
      <c r="AB82" s="110">
        <v>0.0</v>
      </c>
      <c r="AC82" s="110">
        <v>0.0</v>
      </c>
      <c r="AD82" s="110">
        <v>0.0</v>
      </c>
      <c r="AE82" s="110">
        <v>0.0</v>
      </c>
      <c r="AF82" s="110">
        <v>0.0</v>
      </c>
      <c r="AG82" s="110">
        <v>0.0</v>
      </c>
      <c r="AH82" s="110">
        <v>0.0</v>
      </c>
      <c r="AI82" s="110">
        <v>0.0</v>
      </c>
      <c r="AJ82" s="109">
        <v>0.0</v>
      </c>
      <c r="AK82" s="109">
        <v>0.0</v>
      </c>
      <c r="AL82" s="109">
        <v>0.0</v>
      </c>
      <c r="AM82" s="109">
        <v>0.0</v>
      </c>
      <c r="AN82" s="109">
        <v>0.0</v>
      </c>
      <c r="AO82" s="109">
        <v>0.0</v>
      </c>
      <c r="AP82" s="109">
        <v>0.0</v>
      </c>
      <c r="AQ82" s="109">
        <v>0.0</v>
      </c>
      <c r="AR82" s="109">
        <v>0.0</v>
      </c>
      <c r="AS82" s="109">
        <v>0.0</v>
      </c>
      <c r="AT82" s="109">
        <v>0.0</v>
      </c>
      <c r="AU82" s="109">
        <v>0.0</v>
      </c>
    </row>
    <row r="83" ht="15.75" customHeight="1">
      <c r="A83" s="105" t="s">
        <v>131</v>
      </c>
      <c r="B83" s="105" t="s">
        <v>45</v>
      </c>
      <c r="C83" s="106">
        <v>44368.0</v>
      </c>
      <c r="D83" s="107">
        <v>1.0</v>
      </c>
      <c r="E83" s="107">
        <v>4.0</v>
      </c>
      <c r="F83" s="107">
        <v>0.0</v>
      </c>
      <c r="G83" s="108">
        <v>20.0</v>
      </c>
      <c r="H83" s="109">
        <v>0.0</v>
      </c>
      <c r="I83" s="108">
        <v>20.0</v>
      </c>
      <c r="J83" s="109">
        <v>0.0</v>
      </c>
      <c r="K83" s="108">
        <v>0.0</v>
      </c>
      <c r="L83" s="108">
        <v>8.0</v>
      </c>
      <c r="M83" s="108">
        <v>10.0</v>
      </c>
      <c r="N83" s="108">
        <v>20.0</v>
      </c>
      <c r="O83" s="109">
        <v>10.0</v>
      </c>
      <c r="P83" s="109">
        <v>10.0</v>
      </c>
      <c r="Q83" s="108">
        <v>0.0</v>
      </c>
      <c r="R83" s="109">
        <v>0.0</v>
      </c>
      <c r="S83" s="109">
        <v>6.0</v>
      </c>
      <c r="T83" s="108">
        <v>100.0</v>
      </c>
      <c r="U83" s="109">
        <v>1.0</v>
      </c>
      <c r="V83" s="109">
        <v>4.0</v>
      </c>
      <c r="W83" s="109">
        <v>2.0</v>
      </c>
      <c r="X83" s="110">
        <v>0.0</v>
      </c>
      <c r="Y83" s="110">
        <v>0.0</v>
      </c>
      <c r="Z83" s="110">
        <v>0.0</v>
      </c>
      <c r="AA83" s="110">
        <v>0.0</v>
      </c>
      <c r="AB83" s="110">
        <v>0.0</v>
      </c>
      <c r="AC83" s="110">
        <v>0.0</v>
      </c>
      <c r="AD83" s="110">
        <v>0.0</v>
      </c>
      <c r="AE83" s="110">
        <v>0.0</v>
      </c>
      <c r="AF83" s="110">
        <v>0.0</v>
      </c>
      <c r="AG83" s="110">
        <v>0.0</v>
      </c>
      <c r="AH83" s="110">
        <v>0.0</v>
      </c>
      <c r="AI83" s="110">
        <v>0.0</v>
      </c>
      <c r="AJ83" s="109">
        <v>0.0</v>
      </c>
      <c r="AK83" s="109">
        <v>0.0</v>
      </c>
      <c r="AL83" s="109">
        <v>0.0</v>
      </c>
      <c r="AM83" s="109">
        <v>0.0</v>
      </c>
      <c r="AN83" s="109">
        <v>0.0</v>
      </c>
      <c r="AO83" s="109">
        <v>0.0</v>
      </c>
      <c r="AP83" s="109">
        <v>0.0</v>
      </c>
      <c r="AQ83" s="109">
        <v>0.0</v>
      </c>
      <c r="AR83" s="109">
        <v>0.0</v>
      </c>
      <c r="AS83" s="109">
        <v>0.0</v>
      </c>
      <c r="AT83" s="109">
        <v>0.0</v>
      </c>
      <c r="AU83" s="109">
        <v>0.0</v>
      </c>
    </row>
    <row r="84" ht="15.75" customHeight="1">
      <c r="A84" s="105" t="s">
        <v>131</v>
      </c>
      <c r="B84" s="105" t="s">
        <v>47</v>
      </c>
      <c r="C84" s="106">
        <v>44368.0</v>
      </c>
      <c r="D84" s="107">
        <v>3.0</v>
      </c>
      <c r="E84" s="107">
        <v>2.0</v>
      </c>
      <c r="F84" s="107">
        <v>0.0</v>
      </c>
      <c r="G84" s="108">
        <v>40.0</v>
      </c>
      <c r="H84" s="109">
        <v>0.0</v>
      </c>
      <c r="I84" s="108">
        <v>60.0</v>
      </c>
      <c r="J84" s="108">
        <v>15.0</v>
      </c>
      <c r="K84" s="108">
        <v>40.0</v>
      </c>
      <c r="L84" s="108">
        <v>36.0</v>
      </c>
      <c r="M84" s="108">
        <v>36.0</v>
      </c>
      <c r="N84" s="108">
        <v>30.0</v>
      </c>
      <c r="O84" s="108">
        <v>20.0</v>
      </c>
      <c r="P84" s="108">
        <v>10.0</v>
      </c>
      <c r="Q84" s="108">
        <v>20.0</v>
      </c>
      <c r="R84" s="109">
        <v>0.0</v>
      </c>
      <c r="S84" s="108">
        <v>25.0</v>
      </c>
      <c r="T84" s="108">
        <v>200.0</v>
      </c>
      <c r="U84" s="109">
        <v>2.0</v>
      </c>
      <c r="V84" s="109">
        <v>6.0</v>
      </c>
      <c r="W84" s="109">
        <v>2.0</v>
      </c>
      <c r="X84" s="110">
        <v>0.0</v>
      </c>
      <c r="Y84" s="110">
        <v>0.0</v>
      </c>
      <c r="Z84" s="110">
        <v>0.0</v>
      </c>
      <c r="AA84" s="110">
        <v>0.0</v>
      </c>
      <c r="AB84" s="110">
        <v>0.0</v>
      </c>
      <c r="AC84" s="110">
        <v>0.0</v>
      </c>
      <c r="AD84" s="110">
        <v>0.0</v>
      </c>
      <c r="AE84" s="110">
        <v>0.0</v>
      </c>
      <c r="AF84" s="110">
        <v>0.0</v>
      </c>
      <c r="AG84" s="110">
        <v>0.0</v>
      </c>
      <c r="AH84" s="110">
        <v>0.0</v>
      </c>
      <c r="AI84" s="110">
        <v>0.0</v>
      </c>
      <c r="AJ84" s="109">
        <v>0.0</v>
      </c>
      <c r="AK84" s="109">
        <v>0.0</v>
      </c>
      <c r="AL84" s="109">
        <v>0.0</v>
      </c>
      <c r="AM84" s="109">
        <v>0.0</v>
      </c>
      <c r="AN84" s="109">
        <v>0.0</v>
      </c>
      <c r="AO84" s="109">
        <v>0.0</v>
      </c>
      <c r="AP84" s="109">
        <v>0.0</v>
      </c>
      <c r="AQ84" s="109">
        <v>0.0</v>
      </c>
      <c r="AR84" s="109">
        <v>0.0</v>
      </c>
      <c r="AS84" s="109">
        <v>0.0</v>
      </c>
      <c r="AT84" s="109">
        <v>0.0</v>
      </c>
      <c r="AU84" s="109">
        <v>0.0</v>
      </c>
    </row>
    <row r="85" ht="15.75" customHeight="1">
      <c r="A85" s="105" t="s">
        <v>131</v>
      </c>
      <c r="B85" s="105" t="s">
        <v>48</v>
      </c>
      <c r="C85" s="106">
        <v>44368.0</v>
      </c>
      <c r="D85" s="107">
        <v>4.0</v>
      </c>
      <c r="E85" s="107">
        <v>1.0</v>
      </c>
      <c r="F85" s="107">
        <v>0.0</v>
      </c>
      <c r="G85" s="108">
        <v>20.0</v>
      </c>
      <c r="H85" s="109">
        <v>0.0</v>
      </c>
      <c r="I85" s="108">
        <v>0.0</v>
      </c>
      <c r="J85" s="108">
        <v>15.0</v>
      </c>
      <c r="K85" s="108">
        <v>0.0</v>
      </c>
      <c r="L85" s="108">
        <v>0.0</v>
      </c>
      <c r="M85" s="108">
        <v>0.0</v>
      </c>
      <c r="N85" s="108">
        <v>20.0</v>
      </c>
      <c r="O85" s="108">
        <v>10.0</v>
      </c>
      <c r="P85" s="108">
        <v>10.0</v>
      </c>
      <c r="Q85" s="108">
        <v>0.0</v>
      </c>
      <c r="R85" s="109">
        <v>0.0</v>
      </c>
      <c r="S85" s="108">
        <v>0.0</v>
      </c>
      <c r="T85" s="108">
        <v>0.0</v>
      </c>
      <c r="U85" s="109">
        <v>1.0</v>
      </c>
      <c r="V85" s="108">
        <v>4.0</v>
      </c>
      <c r="W85" s="109">
        <v>2.0</v>
      </c>
      <c r="X85" s="110">
        <v>0.0</v>
      </c>
      <c r="Y85" s="110">
        <v>0.0</v>
      </c>
      <c r="Z85" s="110">
        <v>0.0</v>
      </c>
      <c r="AA85" s="110">
        <v>0.0</v>
      </c>
      <c r="AB85" s="110">
        <v>0.0</v>
      </c>
      <c r="AC85" s="110">
        <v>0.0</v>
      </c>
      <c r="AD85" s="110">
        <v>0.0</v>
      </c>
      <c r="AE85" s="110">
        <v>0.0</v>
      </c>
      <c r="AF85" s="110">
        <v>0.0</v>
      </c>
      <c r="AG85" s="110">
        <v>0.0</v>
      </c>
      <c r="AH85" s="110">
        <v>0.0</v>
      </c>
      <c r="AI85" s="110">
        <v>0.0</v>
      </c>
      <c r="AJ85" s="109">
        <v>0.0</v>
      </c>
      <c r="AK85" s="109">
        <v>0.0</v>
      </c>
      <c r="AL85" s="109">
        <v>0.0</v>
      </c>
      <c r="AM85" s="109">
        <v>0.0</v>
      </c>
      <c r="AN85" s="109">
        <v>0.0</v>
      </c>
      <c r="AO85" s="109">
        <v>0.0</v>
      </c>
      <c r="AP85" s="109">
        <v>0.0</v>
      </c>
      <c r="AQ85" s="109">
        <v>0.0</v>
      </c>
      <c r="AR85" s="109">
        <v>0.0</v>
      </c>
      <c r="AS85" s="109">
        <v>0.0</v>
      </c>
      <c r="AT85" s="109">
        <v>0.0</v>
      </c>
      <c r="AU85" s="109">
        <v>0.0</v>
      </c>
    </row>
    <row r="86" ht="15.75" customHeight="1">
      <c r="A86" s="105" t="s">
        <v>131</v>
      </c>
      <c r="B86" s="105" t="s">
        <v>49</v>
      </c>
      <c r="C86" s="106">
        <v>44368.0</v>
      </c>
      <c r="D86" s="107">
        <v>4.0</v>
      </c>
      <c r="E86" s="107">
        <v>16.0</v>
      </c>
      <c r="F86" s="107">
        <v>0.0</v>
      </c>
      <c r="G86" s="109">
        <v>60.0</v>
      </c>
      <c r="H86" s="109">
        <v>0.0</v>
      </c>
      <c r="I86" s="108">
        <v>140.0</v>
      </c>
      <c r="J86" s="109">
        <v>25.0</v>
      </c>
      <c r="K86" s="108">
        <v>100.0</v>
      </c>
      <c r="L86" s="108">
        <v>88.0</v>
      </c>
      <c r="M86" s="108">
        <v>98.0</v>
      </c>
      <c r="N86" s="108">
        <v>90.0</v>
      </c>
      <c r="O86" s="109">
        <v>40.0</v>
      </c>
      <c r="P86" s="109">
        <v>50.0</v>
      </c>
      <c r="Q86" s="108">
        <v>60.0</v>
      </c>
      <c r="R86" s="109">
        <v>0.0</v>
      </c>
      <c r="S86" s="109">
        <v>50.0</v>
      </c>
      <c r="T86" s="108">
        <v>400.0</v>
      </c>
      <c r="U86" s="109">
        <v>3.0</v>
      </c>
      <c r="V86" s="109">
        <v>18.0</v>
      </c>
      <c r="W86" s="109">
        <v>5.0</v>
      </c>
      <c r="X86" s="110">
        <v>0.0</v>
      </c>
      <c r="Y86" s="110">
        <v>0.0</v>
      </c>
      <c r="Z86" s="110">
        <v>0.0</v>
      </c>
      <c r="AA86" s="110">
        <v>0.0</v>
      </c>
      <c r="AB86" s="110">
        <v>0.0</v>
      </c>
      <c r="AC86" s="110">
        <v>0.0</v>
      </c>
      <c r="AD86" s="110">
        <v>0.0</v>
      </c>
      <c r="AE86" s="110">
        <v>0.0</v>
      </c>
      <c r="AF86" s="110">
        <v>0.0</v>
      </c>
      <c r="AG86" s="110">
        <v>0.0</v>
      </c>
      <c r="AH86" s="110">
        <v>0.0</v>
      </c>
      <c r="AI86" s="110">
        <v>0.0</v>
      </c>
      <c r="AJ86" s="109">
        <v>0.0</v>
      </c>
      <c r="AK86" s="109">
        <v>0.0</v>
      </c>
      <c r="AL86" s="109">
        <v>0.0</v>
      </c>
      <c r="AM86" s="109">
        <v>0.0</v>
      </c>
      <c r="AN86" s="109">
        <v>0.0</v>
      </c>
      <c r="AO86" s="109">
        <v>0.0</v>
      </c>
      <c r="AP86" s="109">
        <v>0.0</v>
      </c>
      <c r="AQ86" s="109">
        <v>0.0</v>
      </c>
      <c r="AR86" s="109">
        <v>0.0</v>
      </c>
      <c r="AS86" s="109">
        <v>0.0</v>
      </c>
      <c r="AT86" s="109">
        <v>0.0</v>
      </c>
      <c r="AU86" s="109">
        <v>0.0</v>
      </c>
    </row>
    <row r="87" ht="15.75" customHeight="1">
      <c r="A87" s="105" t="s">
        <v>131</v>
      </c>
      <c r="B87" s="105" t="s">
        <v>50</v>
      </c>
      <c r="C87" s="106">
        <v>44368.0</v>
      </c>
      <c r="D87" s="107">
        <v>7.0</v>
      </c>
      <c r="E87" s="107">
        <v>3.0</v>
      </c>
      <c r="F87" s="107">
        <v>0.0</v>
      </c>
      <c r="G87" s="108">
        <v>40.0</v>
      </c>
      <c r="H87" s="109">
        <v>0.0</v>
      </c>
      <c r="I87" s="108">
        <v>60.0</v>
      </c>
      <c r="J87" s="108">
        <v>50.0</v>
      </c>
      <c r="K87" s="108">
        <v>20.0</v>
      </c>
      <c r="L87" s="108">
        <v>16.0</v>
      </c>
      <c r="M87" s="108">
        <v>20.0</v>
      </c>
      <c r="N87" s="108">
        <v>40.0</v>
      </c>
      <c r="O87" s="108">
        <v>30.0</v>
      </c>
      <c r="P87" s="108">
        <v>10.0</v>
      </c>
      <c r="Q87" s="108">
        <v>40.0</v>
      </c>
      <c r="R87" s="109">
        <v>0.0</v>
      </c>
      <c r="S87" s="108">
        <v>40.0</v>
      </c>
      <c r="T87" s="108">
        <v>200.0</v>
      </c>
      <c r="U87" s="109">
        <v>2.0</v>
      </c>
      <c r="V87" s="109">
        <v>8.0</v>
      </c>
      <c r="W87" s="109">
        <v>3.0</v>
      </c>
      <c r="X87" s="110">
        <v>0.0</v>
      </c>
      <c r="Y87" s="110">
        <v>0.0</v>
      </c>
      <c r="Z87" s="110">
        <v>0.0</v>
      </c>
      <c r="AA87" s="110">
        <v>0.0</v>
      </c>
      <c r="AB87" s="110">
        <v>0.0</v>
      </c>
      <c r="AC87" s="110">
        <v>0.0</v>
      </c>
      <c r="AD87" s="110">
        <v>0.0</v>
      </c>
      <c r="AE87" s="110">
        <v>0.0</v>
      </c>
      <c r="AF87" s="110">
        <v>0.0</v>
      </c>
      <c r="AG87" s="110">
        <v>0.0</v>
      </c>
      <c r="AH87" s="110">
        <v>0.0</v>
      </c>
      <c r="AI87" s="110">
        <v>0.0</v>
      </c>
      <c r="AJ87" s="109">
        <v>0.0</v>
      </c>
      <c r="AK87" s="109">
        <v>0.0</v>
      </c>
      <c r="AL87" s="109">
        <v>0.0</v>
      </c>
      <c r="AM87" s="109">
        <v>0.0</v>
      </c>
      <c r="AN87" s="109">
        <v>0.0</v>
      </c>
      <c r="AO87" s="109">
        <v>0.0</v>
      </c>
      <c r="AP87" s="109">
        <v>0.0</v>
      </c>
      <c r="AQ87" s="109">
        <v>0.0</v>
      </c>
      <c r="AR87" s="109">
        <v>0.0</v>
      </c>
      <c r="AS87" s="109">
        <v>0.0</v>
      </c>
      <c r="AT87" s="109">
        <v>0.0</v>
      </c>
      <c r="AU87" s="109">
        <v>0.0</v>
      </c>
    </row>
    <row r="88" ht="15.75" customHeight="1">
      <c r="A88" s="105" t="s">
        <v>131</v>
      </c>
      <c r="B88" s="105" t="s">
        <v>51</v>
      </c>
      <c r="C88" s="106">
        <v>44368.0</v>
      </c>
      <c r="D88" s="107">
        <v>3.0</v>
      </c>
      <c r="E88" s="107">
        <v>7.0</v>
      </c>
      <c r="F88" s="107">
        <v>0.0</v>
      </c>
      <c r="G88" s="108">
        <v>40.0</v>
      </c>
      <c r="H88" s="109">
        <v>0.0</v>
      </c>
      <c r="I88" s="108">
        <v>80.0</v>
      </c>
      <c r="J88" s="108">
        <v>10.0</v>
      </c>
      <c r="K88" s="108">
        <v>60.0</v>
      </c>
      <c r="L88" s="108">
        <v>60.0</v>
      </c>
      <c r="M88" s="108">
        <v>66.0</v>
      </c>
      <c r="N88" s="108">
        <v>40.0</v>
      </c>
      <c r="O88" s="108">
        <v>30.0</v>
      </c>
      <c r="P88" s="108">
        <v>30.0</v>
      </c>
      <c r="Q88" s="108">
        <v>0.0</v>
      </c>
      <c r="R88" s="109">
        <v>0.0</v>
      </c>
      <c r="S88" s="108">
        <v>50.0</v>
      </c>
      <c r="T88" s="108">
        <v>200.0</v>
      </c>
      <c r="U88" s="109">
        <v>2.0</v>
      </c>
      <c r="V88" s="109">
        <v>10.0</v>
      </c>
      <c r="W88" s="109">
        <v>3.0</v>
      </c>
      <c r="X88" s="110">
        <v>0.0</v>
      </c>
      <c r="Y88" s="110">
        <v>0.0</v>
      </c>
      <c r="Z88" s="110">
        <v>0.0</v>
      </c>
      <c r="AA88" s="110">
        <v>0.0</v>
      </c>
      <c r="AB88" s="110">
        <v>0.0</v>
      </c>
      <c r="AC88" s="110">
        <v>0.0</v>
      </c>
      <c r="AD88" s="110">
        <v>0.0</v>
      </c>
      <c r="AE88" s="110">
        <v>0.0</v>
      </c>
      <c r="AF88" s="110">
        <v>0.0</v>
      </c>
      <c r="AG88" s="110">
        <v>0.0</v>
      </c>
      <c r="AH88" s="110">
        <v>0.0</v>
      </c>
      <c r="AI88" s="110">
        <v>0.0</v>
      </c>
      <c r="AJ88" s="109">
        <v>0.0</v>
      </c>
      <c r="AK88" s="109">
        <v>0.0</v>
      </c>
      <c r="AL88" s="109">
        <v>0.0</v>
      </c>
      <c r="AM88" s="109">
        <v>0.0</v>
      </c>
      <c r="AN88" s="109">
        <v>0.0</v>
      </c>
      <c r="AO88" s="109">
        <v>0.0</v>
      </c>
      <c r="AP88" s="109">
        <v>0.0</v>
      </c>
      <c r="AQ88" s="109">
        <v>0.0</v>
      </c>
      <c r="AR88" s="109">
        <v>0.0</v>
      </c>
      <c r="AS88" s="109">
        <v>0.0</v>
      </c>
      <c r="AT88" s="109">
        <v>0.0</v>
      </c>
      <c r="AU88" s="109">
        <v>0.0</v>
      </c>
    </row>
    <row r="89" ht="15.75" customHeight="1">
      <c r="A89" s="105" t="s">
        <v>131</v>
      </c>
      <c r="B89" s="105" t="s">
        <v>52</v>
      </c>
      <c r="C89" s="106">
        <v>44368.0</v>
      </c>
      <c r="D89" s="107">
        <v>5.0</v>
      </c>
      <c r="E89" s="107">
        <v>3.0</v>
      </c>
      <c r="F89" s="107">
        <v>0.0</v>
      </c>
      <c r="G89" s="108">
        <v>60.0</v>
      </c>
      <c r="H89" s="109">
        <v>0.0</v>
      </c>
      <c r="I89" s="108">
        <v>80.0</v>
      </c>
      <c r="J89" s="108">
        <v>15.0</v>
      </c>
      <c r="K89" s="108">
        <v>40.0</v>
      </c>
      <c r="L89" s="108">
        <v>44.0</v>
      </c>
      <c r="M89" s="108">
        <v>44.0</v>
      </c>
      <c r="N89" s="108">
        <v>30.0</v>
      </c>
      <c r="O89" s="108">
        <v>30.0</v>
      </c>
      <c r="P89" s="108">
        <v>20.0</v>
      </c>
      <c r="Q89" s="108">
        <v>20.0</v>
      </c>
      <c r="R89" s="109">
        <v>0.0</v>
      </c>
      <c r="S89" s="108">
        <v>50.0</v>
      </c>
      <c r="T89" s="108">
        <v>100.0</v>
      </c>
      <c r="U89" s="109">
        <v>3.0</v>
      </c>
      <c r="V89" s="109">
        <v>8.0</v>
      </c>
      <c r="W89" s="109">
        <v>2.0</v>
      </c>
      <c r="X89" s="110">
        <v>0.0</v>
      </c>
      <c r="Y89" s="110">
        <v>0.0</v>
      </c>
      <c r="Z89" s="110">
        <v>0.0</v>
      </c>
      <c r="AA89" s="110">
        <v>0.0</v>
      </c>
      <c r="AB89" s="110">
        <v>0.0</v>
      </c>
      <c r="AC89" s="110">
        <v>0.0</v>
      </c>
      <c r="AD89" s="110">
        <v>0.0</v>
      </c>
      <c r="AE89" s="110">
        <v>0.0</v>
      </c>
      <c r="AF89" s="110">
        <v>0.0</v>
      </c>
      <c r="AG89" s="110">
        <v>0.0</v>
      </c>
      <c r="AH89" s="110">
        <v>0.0</v>
      </c>
      <c r="AI89" s="110">
        <v>0.0</v>
      </c>
      <c r="AJ89" s="109">
        <v>0.0</v>
      </c>
      <c r="AK89" s="109">
        <v>0.0</v>
      </c>
      <c r="AL89" s="109">
        <v>0.0</v>
      </c>
      <c r="AM89" s="109">
        <v>0.0</v>
      </c>
      <c r="AN89" s="109">
        <v>0.0</v>
      </c>
      <c r="AO89" s="109">
        <v>0.0</v>
      </c>
      <c r="AP89" s="109">
        <v>0.0</v>
      </c>
      <c r="AQ89" s="109">
        <v>0.0</v>
      </c>
      <c r="AR89" s="109">
        <v>0.0</v>
      </c>
      <c r="AS89" s="109">
        <v>0.0</v>
      </c>
      <c r="AT89" s="109">
        <v>0.0</v>
      </c>
      <c r="AU89" s="109">
        <v>0.0</v>
      </c>
    </row>
    <row r="90" ht="15.75" customHeight="1">
      <c r="A90" s="105" t="s">
        <v>131</v>
      </c>
      <c r="B90" s="105" t="s">
        <v>53</v>
      </c>
      <c r="C90" s="114">
        <v>44368.0</v>
      </c>
      <c r="D90" s="107">
        <v>1.0</v>
      </c>
      <c r="E90" s="107">
        <v>8.0</v>
      </c>
      <c r="F90" s="107">
        <v>0.0</v>
      </c>
      <c r="G90" s="108">
        <v>40.0</v>
      </c>
      <c r="H90" s="109">
        <v>0.0</v>
      </c>
      <c r="I90" s="108">
        <v>60.0</v>
      </c>
      <c r="J90" s="108">
        <v>25.0</v>
      </c>
      <c r="K90" s="108">
        <v>40.0</v>
      </c>
      <c r="L90" s="108">
        <v>12.0</v>
      </c>
      <c r="M90" s="108">
        <v>30.0</v>
      </c>
      <c r="N90" s="108">
        <v>40.0</v>
      </c>
      <c r="O90" s="108">
        <v>10.0</v>
      </c>
      <c r="P90" s="108">
        <v>10.0</v>
      </c>
      <c r="Q90" s="108">
        <v>30.0</v>
      </c>
      <c r="R90" s="109">
        <v>0.0</v>
      </c>
      <c r="S90" s="108">
        <v>0.0</v>
      </c>
      <c r="T90" s="108">
        <v>200.0</v>
      </c>
      <c r="U90" s="109">
        <v>2.0</v>
      </c>
      <c r="V90" s="108">
        <v>6.0</v>
      </c>
      <c r="W90" s="109">
        <v>3.0</v>
      </c>
      <c r="X90" s="115">
        <v>0.0</v>
      </c>
      <c r="Y90" s="115">
        <v>0.0</v>
      </c>
      <c r="Z90" s="115">
        <v>0.0</v>
      </c>
      <c r="AA90" s="115">
        <v>0.0</v>
      </c>
      <c r="AB90" s="115">
        <v>0.0</v>
      </c>
      <c r="AC90" s="115">
        <v>0.0</v>
      </c>
      <c r="AD90" s="115">
        <v>0.0</v>
      </c>
      <c r="AE90" s="115">
        <v>0.0</v>
      </c>
      <c r="AF90" s="115">
        <v>0.0</v>
      </c>
      <c r="AG90" s="115">
        <v>0.0</v>
      </c>
      <c r="AH90" s="115">
        <v>0.0</v>
      </c>
      <c r="AI90" s="115">
        <v>0.0</v>
      </c>
      <c r="AJ90" s="116">
        <v>0.0</v>
      </c>
      <c r="AK90" s="116">
        <v>0.0</v>
      </c>
      <c r="AL90" s="116">
        <v>0.0</v>
      </c>
      <c r="AM90" s="116">
        <v>0.0</v>
      </c>
      <c r="AN90" s="116">
        <v>0.0</v>
      </c>
      <c r="AO90" s="116">
        <v>0.0</v>
      </c>
      <c r="AP90" s="116">
        <v>0.0</v>
      </c>
      <c r="AQ90" s="116">
        <v>0.0</v>
      </c>
      <c r="AR90" s="116">
        <v>0.0</v>
      </c>
      <c r="AS90" s="116">
        <v>0.0</v>
      </c>
      <c r="AT90" s="116">
        <v>0.0</v>
      </c>
      <c r="AU90" s="116">
        <v>0.0</v>
      </c>
    </row>
    <row r="91" ht="15.75" customHeight="1">
      <c r="A91" s="105" t="s">
        <v>131</v>
      </c>
      <c r="B91" s="105" t="s">
        <v>54</v>
      </c>
      <c r="C91" s="114">
        <v>44368.0</v>
      </c>
      <c r="D91" s="107">
        <v>1.0</v>
      </c>
      <c r="E91" s="107">
        <v>1.0</v>
      </c>
      <c r="F91" s="107">
        <v>0.0</v>
      </c>
      <c r="G91" s="109">
        <v>20.0</v>
      </c>
      <c r="H91" s="109">
        <v>0.0</v>
      </c>
      <c r="I91" s="108">
        <v>40.0</v>
      </c>
      <c r="J91" s="109">
        <v>10.0</v>
      </c>
      <c r="K91" s="108">
        <v>20.0</v>
      </c>
      <c r="L91" s="108">
        <v>16.0</v>
      </c>
      <c r="M91" s="108">
        <v>16.0</v>
      </c>
      <c r="N91" s="108">
        <v>20.0</v>
      </c>
      <c r="O91" s="109">
        <v>10.0</v>
      </c>
      <c r="P91" s="109">
        <v>10.0</v>
      </c>
      <c r="Q91" s="108">
        <v>20.0</v>
      </c>
      <c r="R91" s="109">
        <v>0.0</v>
      </c>
      <c r="S91" s="109">
        <v>20.0</v>
      </c>
      <c r="T91" s="108">
        <v>0.0</v>
      </c>
      <c r="U91" s="109">
        <v>1.0</v>
      </c>
      <c r="V91" s="109">
        <v>4.0</v>
      </c>
      <c r="W91" s="109">
        <v>1.0</v>
      </c>
      <c r="X91" s="115">
        <v>0.0</v>
      </c>
      <c r="Y91" s="115">
        <v>0.0</v>
      </c>
      <c r="Z91" s="115">
        <v>0.0</v>
      </c>
      <c r="AA91" s="115">
        <v>0.0</v>
      </c>
      <c r="AB91" s="115">
        <v>0.0</v>
      </c>
      <c r="AC91" s="115">
        <v>0.0</v>
      </c>
      <c r="AD91" s="115">
        <v>0.0</v>
      </c>
      <c r="AE91" s="115">
        <v>0.0</v>
      </c>
      <c r="AF91" s="115">
        <v>0.0</v>
      </c>
      <c r="AG91" s="115">
        <v>0.0</v>
      </c>
      <c r="AH91" s="115">
        <v>0.0</v>
      </c>
      <c r="AI91" s="115">
        <v>0.0</v>
      </c>
      <c r="AJ91" s="116">
        <v>0.0</v>
      </c>
      <c r="AK91" s="116">
        <v>0.0</v>
      </c>
      <c r="AL91" s="116">
        <v>0.0</v>
      </c>
      <c r="AM91" s="116">
        <v>0.0</v>
      </c>
      <c r="AN91" s="116">
        <v>0.0</v>
      </c>
      <c r="AO91" s="116">
        <v>0.0</v>
      </c>
      <c r="AP91" s="116">
        <v>0.0</v>
      </c>
      <c r="AQ91" s="116">
        <v>0.0</v>
      </c>
      <c r="AR91" s="116">
        <v>0.0</v>
      </c>
      <c r="AS91" s="116">
        <v>0.0</v>
      </c>
      <c r="AT91" s="116">
        <v>0.0</v>
      </c>
      <c r="AU91" s="116">
        <v>0.0</v>
      </c>
    </row>
    <row r="92" ht="15.75" customHeight="1">
      <c r="A92" s="105" t="s">
        <v>131</v>
      </c>
      <c r="B92" s="105" t="s">
        <v>55</v>
      </c>
      <c r="C92" s="114">
        <v>44368.0</v>
      </c>
      <c r="D92" s="107">
        <v>5.0</v>
      </c>
      <c r="E92" s="107">
        <v>4.0</v>
      </c>
      <c r="F92" s="107">
        <v>0.0</v>
      </c>
      <c r="G92" s="108">
        <v>20.0</v>
      </c>
      <c r="H92" s="109">
        <v>0.0</v>
      </c>
      <c r="I92" s="108">
        <v>60.0</v>
      </c>
      <c r="J92" s="108">
        <v>15.0</v>
      </c>
      <c r="K92" s="108">
        <v>40.0</v>
      </c>
      <c r="L92" s="108">
        <v>20.0</v>
      </c>
      <c r="M92" s="108">
        <v>20.0</v>
      </c>
      <c r="N92" s="108">
        <v>30.0</v>
      </c>
      <c r="O92" s="108">
        <v>20.0</v>
      </c>
      <c r="P92" s="108">
        <v>10.0</v>
      </c>
      <c r="Q92" s="108">
        <v>20.0</v>
      </c>
      <c r="R92" s="109">
        <v>0.0</v>
      </c>
      <c r="S92" s="108">
        <v>0.0</v>
      </c>
      <c r="T92" s="108">
        <v>200.0</v>
      </c>
      <c r="U92" s="109">
        <v>1.0</v>
      </c>
      <c r="V92" s="109">
        <v>6.0</v>
      </c>
      <c r="W92" s="109">
        <v>2.0</v>
      </c>
      <c r="X92" s="115">
        <v>0.0</v>
      </c>
      <c r="Y92" s="115">
        <v>0.0</v>
      </c>
      <c r="Z92" s="115">
        <v>0.0</v>
      </c>
      <c r="AA92" s="115">
        <v>0.0</v>
      </c>
      <c r="AB92" s="115">
        <v>0.0</v>
      </c>
      <c r="AC92" s="115">
        <v>0.0</v>
      </c>
      <c r="AD92" s="115">
        <v>0.0</v>
      </c>
      <c r="AE92" s="115">
        <v>0.0</v>
      </c>
      <c r="AF92" s="115">
        <v>0.0</v>
      </c>
      <c r="AG92" s="115">
        <v>0.0</v>
      </c>
      <c r="AH92" s="115">
        <v>0.0</v>
      </c>
      <c r="AI92" s="115">
        <v>0.0</v>
      </c>
      <c r="AJ92" s="116">
        <v>0.0</v>
      </c>
      <c r="AK92" s="116">
        <v>0.0</v>
      </c>
      <c r="AL92" s="116">
        <v>0.0</v>
      </c>
      <c r="AM92" s="116">
        <v>0.0</v>
      </c>
      <c r="AN92" s="116">
        <v>0.0</v>
      </c>
      <c r="AO92" s="116">
        <v>0.0</v>
      </c>
      <c r="AP92" s="116">
        <v>0.0</v>
      </c>
      <c r="AQ92" s="116">
        <v>0.0</v>
      </c>
      <c r="AR92" s="116">
        <v>0.0</v>
      </c>
      <c r="AS92" s="116">
        <v>0.0</v>
      </c>
      <c r="AT92" s="116">
        <v>0.0</v>
      </c>
      <c r="AU92" s="116">
        <v>0.0</v>
      </c>
    </row>
    <row r="93" ht="15.75" customHeight="1">
      <c r="A93" s="105" t="s">
        <v>131</v>
      </c>
      <c r="B93" s="105" t="s">
        <v>56</v>
      </c>
      <c r="C93" s="114">
        <v>44368.0</v>
      </c>
      <c r="D93" s="107">
        <v>4.0</v>
      </c>
      <c r="E93" s="107">
        <v>8.0</v>
      </c>
      <c r="F93" s="107">
        <v>0.0</v>
      </c>
      <c r="G93" s="108">
        <v>40.0</v>
      </c>
      <c r="H93" s="109">
        <v>0.0</v>
      </c>
      <c r="I93" s="108">
        <v>60.0</v>
      </c>
      <c r="J93" s="108">
        <v>10.0</v>
      </c>
      <c r="K93" s="108">
        <v>50.0</v>
      </c>
      <c r="L93" s="108">
        <v>48.0</v>
      </c>
      <c r="M93" s="108">
        <v>50.0</v>
      </c>
      <c r="N93" s="108">
        <v>50.0</v>
      </c>
      <c r="O93" s="108">
        <v>40.0</v>
      </c>
      <c r="P93" s="108">
        <v>40.0</v>
      </c>
      <c r="Q93" s="108">
        <v>50.0</v>
      </c>
      <c r="R93" s="109">
        <v>0.0</v>
      </c>
      <c r="S93" s="108">
        <v>25.0</v>
      </c>
      <c r="T93" s="108">
        <v>300.0</v>
      </c>
      <c r="U93" s="109">
        <v>2.0</v>
      </c>
      <c r="V93" s="109">
        <v>13.0</v>
      </c>
      <c r="W93" s="109">
        <v>3.0</v>
      </c>
      <c r="X93" s="115">
        <v>0.0</v>
      </c>
      <c r="Y93" s="115">
        <v>0.0</v>
      </c>
      <c r="Z93" s="115">
        <v>0.0</v>
      </c>
      <c r="AA93" s="115">
        <v>0.0</v>
      </c>
      <c r="AB93" s="115">
        <v>0.0</v>
      </c>
      <c r="AC93" s="115">
        <v>0.0</v>
      </c>
      <c r="AD93" s="115">
        <v>0.0</v>
      </c>
      <c r="AE93" s="115">
        <v>0.0</v>
      </c>
      <c r="AF93" s="115">
        <v>0.0</v>
      </c>
      <c r="AG93" s="115">
        <v>0.0</v>
      </c>
      <c r="AH93" s="115">
        <v>0.0</v>
      </c>
      <c r="AI93" s="115">
        <v>0.0</v>
      </c>
      <c r="AJ93" s="116">
        <v>0.0</v>
      </c>
      <c r="AK93" s="116">
        <v>0.0</v>
      </c>
      <c r="AL93" s="116">
        <v>0.0</v>
      </c>
      <c r="AM93" s="116">
        <v>0.0</v>
      </c>
      <c r="AN93" s="116">
        <v>0.0</v>
      </c>
      <c r="AO93" s="116">
        <v>0.0</v>
      </c>
      <c r="AP93" s="116">
        <v>0.0</v>
      </c>
      <c r="AQ93" s="116">
        <v>0.0</v>
      </c>
      <c r="AR93" s="116">
        <v>0.0</v>
      </c>
      <c r="AS93" s="116">
        <v>0.0</v>
      </c>
      <c r="AT93" s="116">
        <v>0.0</v>
      </c>
      <c r="AU93" s="116">
        <v>0.0</v>
      </c>
    </row>
    <row r="94" ht="15.75" customHeight="1">
      <c r="A94" s="105" t="s">
        <v>131</v>
      </c>
      <c r="B94" s="105" t="s">
        <v>59</v>
      </c>
      <c r="C94" s="114">
        <v>44368.0</v>
      </c>
      <c r="D94" s="107">
        <v>4.0</v>
      </c>
      <c r="E94" s="107">
        <v>2.0</v>
      </c>
      <c r="F94" s="107">
        <v>0.0</v>
      </c>
      <c r="G94" s="109">
        <v>40.0</v>
      </c>
      <c r="H94" s="109">
        <v>0.0</v>
      </c>
      <c r="I94" s="108">
        <v>60.0</v>
      </c>
      <c r="J94" s="109">
        <v>15.0</v>
      </c>
      <c r="K94" s="108">
        <v>40.0</v>
      </c>
      <c r="L94" s="108">
        <v>24.0</v>
      </c>
      <c r="M94" s="108">
        <v>24.0</v>
      </c>
      <c r="N94" s="108">
        <v>40.0</v>
      </c>
      <c r="O94" s="109">
        <v>20.0</v>
      </c>
      <c r="P94" s="109">
        <v>20.0</v>
      </c>
      <c r="Q94" s="108">
        <v>40.0</v>
      </c>
      <c r="R94" s="109">
        <v>0.0</v>
      </c>
      <c r="S94" s="109">
        <v>20.0</v>
      </c>
      <c r="T94" s="108">
        <v>100.0</v>
      </c>
      <c r="U94" s="109">
        <v>2.0</v>
      </c>
      <c r="V94" s="109">
        <v>8.0</v>
      </c>
      <c r="W94" s="109">
        <v>1.0</v>
      </c>
      <c r="X94" s="115">
        <v>0.0</v>
      </c>
      <c r="Y94" s="115">
        <v>0.0</v>
      </c>
      <c r="Z94" s="115">
        <v>0.0</v>
      </c>
      <c r="AA94" s="115">
        <v>0.0</v>
      </c>
      <c r="AB94" s="115">
        <v>0.0</v>
      </c>
      <c r="AC94" s="115">
        <v>0.0</v>
      </c>
      <c r="AD94" s="115">
        <v>0.0</v>
      </c>
      <c r="AE94" s="115">
        <v>0.0</v>
      </c>
      <c r="AF94" s="115">
        <v>0.0</v>
      </c>
      <c r="AG94" s="115">
        <v>0.0</v>
      </c>
      <c r="AH94" s="115">
        <v>0.0</v>
      </c>
      <c r="AI94" s="115">
        <v>0.0</v>
      </c>
      <c r="AJ94" s="116">
        <v>0.0</v>
      </c>
      <c r="AK94" s="116">
        <v>0.0</v>
      </c>
      <c r="AL94" s="116">
        <v>0.0</v>
      </c>
      <c r="AM94" s="116">
        <v>0.0</v>
      </c>
      <c r="AN94" s="116">
        <v>0.0</v>
      </c>
      <c r="AO94" s="116">
        <v>0.0</v>
      </c>
      <c r="AP94" s="116">
        <v>0.0</v>
      </c>
      <c r="AQ94" s="116">
        <v>0.0</v>
      </c>
      <c r="AR94" s="116">
        <v>0.0</v>
      </c>
      <c r="AS94" s="116">
        <v>0.0</v>
      </c>
      <c r="AT94" s="116">
        <v>0.0</v>
      </c>
      <c r="AU94" s="116">
        <v>0.0</v>
      </c>
    </row>
    <row r="95" ht="15.75" customHeight="1">
      <c r="A95" s="105" t="s">
        <v>131</v>
      </c>
      <c r="B95" s="105" t="s">
        <v>60</v>
      </c>
      <c r="C95" s="114">
        <v>44368.0</v>
      </c>
      <c r="D95" s="107">
        <v>4.0</v>
      </c>
      <c r="E95" s="107">
        <v>2.0</v>
      </c>
      <c r="F95" s="107">
        <v>0.0</v>
      </c>
      <c r="G95" s="108">
        <v>20.0</v>
      </c>
      <c r="H95" s="109">
        <v>0.0</v>
      </c>
      <c r="I95" s="108">
        <v>60.0</v>
      </c>
      <c r="J95" s="108">
        <v>5.0</v>
      </c>
      <c r="K95" s="108">
        <v>20.0</v>
      </c>
      <c r="L95" s="108">
        <v>20.0</v>
      </c>
      <c r="M95" s="108">
        <v>18.0</v>
      </c>
      <c r="N95" s="108">
        <v>20.0</v>
      </c>
      <c r="O95" s="108">
        <v>10.0</v>
      </c>
      <c r="P95" s="108">
        <v>10.0</v>
      </c>
      <c r="Q95" s="108">
        <v>30.0</v>
      </c>
      <c r="R95" s="109">
        <v>0.0</v>
      </c>
      <c r="S95" s="108">
        <v>0.0</v>
      </c>
      <c r="T95" s="108">
        <v>100.0</v>
      </c>
      <c r="U95" s="109">
        <v>1.0</v>
      </c>
      <c r="V95" s="109">
        <v>4.0</v>
      </c>
      <c r="W95" s="109">
        <v>2.0</v>
      </c>
      <c r="X95" s="115">
        <v>0.0</v>
      </c>
      <c r="Y95" s="115">
        <v>0.0</v>
      </c>
      <c r="Z95" s="115">
        <v>0.0</v>
      </c>
      <c r="AA95" s="115">
        <v>0.0</v>
      </c>
      <c r="AB95" s="115">
        <v>0.0</v>
      </c>
      <c r="AC95" s="115">
        <v>0.0</v>
      </c>
      <c r="AD95" s="115">
        <v>0.0</v>
      </c>
      <c r="AE95" s="115">
        <v>0.0</v>
      </c>
      <c r="AF95" s="115">
        <v>0.0</v>
      </c>
      <c r="AG95" s="115">
        <v>0.0</v>
      </c>
      <c r="AH95" s="115">
        <v>0.0</v>
      </c>
      <c r="AI95" s="115">
        <v>0.0</v>
      </c>
      <c r="AJ95" s="116">
        <v>0.0</v>
      </c>
      <c r="AK95" s="116">
        <v>0.0</v>
      </c>
      <c r="AL95" s="116">
        <v>0.0</v>
      </c>
      <c r="AM95" s="116">
        <v>0.0</v>
      </c>
      <c r="AN95" s="116">
        <v>0.0</v>
      </c>
      <c r="AO95" s="116">
        <v>0.0</v>
      </c>
      <c r="AP95" s="116">
        <v>0.0</v>
      </c>
      <c r="AQ95" s="116">
        <v>0.0</v>
      </c>
      <c r="AR95" s="116">
        <v>0.0</v>
      </c>
      <c r="AS95" s="116">
        <v>0.0</v>
      </c>
      <c r="AT95" s="116">
        <v>0.0</v>
      </c>
      <c r="AU95" s="116">
        <v>0.0</v>
      </c>
    </row>
    <row r="96" ht="15.75" customHeight="1">
      <c r="A96" s="105" t="s">
        <v>131</v>
      </c>
      <c r="B96" s="105" t="s">
        <v>61</v>
      </c>
      <c r="C96" s="114">
        <v>44368.0</v>
      </c>
      <c r="D96" s="107">
        <v>3.0</v>
      </c>
      <c r="E96" s="107">
        <v>2.0</v>
      </c>
      <c r="F96" s="107">
        <v>0.0</v>
      </c>
      <c r="G96" s="109">
        <v>20.0</v>
      </c>
      <c r="H96" s="109">
        <v>0.0</v>
      </c>
      <c r="I96" s="108">
        <v>60.0</v>
      </c>
      <c r="J96" s="108">
        <v>0.0</v>
      </c>
      <c r="K96" s="108">
        <v>0.0</v>
      </c>
      <c r="L96" s="108">
        <v>20.0</v>
      </c>
      <c r="M96" s="108">
        <v>20.0</v>
      </c>
      <c r="N96" s="108">
        <v>20.0</v>
      </c>
      <c r="O96" s="108">
        <v>10.0</v>
      </c>
      <c r="P96" s="108">
        <v>10.0</v>
      </c>
      <c r="Q96" s="108">
        <v>20.0</v>
      </c>
      <c r="R96" s="109">
        <v>0.0</v>
      </c>
      <c r="S96" s="108">
        <v>0.0</v>
      </c>
      <c r="T96" s="108">
        <v>200.0</v>
      </c>
      <c r="U96" s="109">
        <v>1.0</v>
      </c>
      <c r="V96" s="109">
        <v>4.0</v>
      </c>
      <c r="W96" s="109">
        <v>3.0</v>
      </c>
      <c r="X96" s="115">
        <v>0.0</v>
      </c>
      <c r="Y96" s="115">
        <v>0.0</v>
      </c>
      <c r="Z96" s="115">
        <v>0.0</v>
      </c>
      <c r="AA96" s="115">
        <v>0.0</v>
      </c>
      <c r="AB96" s="115">
        <v>0.0</v>
      </c>
      <c r="AC96" s="115">
        <v>0.0</v>
      </c>
      <c r="AD96" s="115">
        <v>0.0</v>
      </c>
      <c r="AE96" s="115">
        <v>0.0</v>
      </c>
      <c r="AF96" s="115">
        <v>0.0</v>
      </c>
      <c r="AG96" s="115">
        <v>0.0</v>
      </c>
      <c r="AH96" s="115">
        <v>0.0</v>
      </c>
      <c r="AI96" s="115">
        <v>0.0</v>
      </c>
      <c r="AJ96" s="116">
        <v>0.0</v>
      </c>
      <c r="AK96" s="116">
        <v>0.0</v>
      </c>
      <c r="AL96" s="116">
        <v>0.0</v>
      </c>
      <c r="AM96" s="116">
        <v>0.0</v>
      </c>
      <c r="AN96" s="116">
        <v>0.0</v>
      </c>
      <c r="AO96" s="116">
        <v>0.0</v>
      </c>
      <c r="AP96" s="116">
        <v>0.0</v>
      </c>
      <c r="AQ96" s="116">
        <v>0.0</v>
      </c>
      <c r="AR96" s="116">
        <v>0.0</v>
      </c>
      <c r="AS96" s="116">
        <v>0.0</v>
      </c>
      <c r="AT96" s="116">
        <v>0.0</v>
      </c>
      <c r="AU96" s="116">
        <v>0.0</v>
      </c>
    </row>
    <row r="97" ht="15.75" customHeight="1">
      <c r="A97" s="105" t="s">
        <v>131</v>
      </c>
      <c r="B97" s="105" t="s">
        <v>62</v>
      </c>
      <c r="C97" s="114">
        <v>44368.0</v>
      </c>
      <c r="D97" s="107">
        <v>1.0</v>
      </c>
      <c r="E97" s="107">
        <v>0.0</v>
      </c>
      <c r="F97" s="107">
        <v>0.0</v>
      </c>
      <c r="G97" s="108">
        <v>20.0</v>
      </c>
      <c r="H97" s="109">
        <v>0.0</v>
      </c>
      <c r="I97" s="108">
        <v>40.0</v>
      </c>
      <c r="J97" s="108">
        <v>5.0</v>
      </c>
      <c r="K97" s="108">
        <v>20.0</v>
      </c>
      <c r="L97" s="108">
        <v>20.0</v>
      </c>
      <c r="M97" s="108">
        <v>18.0</v>
      </c>
      <c r="N97" s="108">
        <v>20.0</v>
      </c>
      <c r="O97" s="108">
        <v>10.0</v>
      </c>
      <c r="P97" s="108">
        <v>10.0</v>
      </c>
      <c r="Q97" s="108">
        <v>10.0</v>
      </c>
      <c r="R97" s="109">
        <v>0.0</v>
      </c>
      <c r="S97" s="108">
        <v>13.0</v>
      </c>
      <c r="T97" s="108">
        <v>100.0</v>
      </c>
      <c r="U97" s="109">
        <v>1.0</v>
      </c>
      <c r="V97" s="108">
        <v>4.0</v>
      </c>
      <c r="W97" s="109">
        <v>2.0</v>
      </c>
      <c r="X97" s="115">
        <v>0.0</v>
      </c>
      <c r="Y97" s="115">
        <v>0.0</v>
      </c>
      <c r="Z97" s="115">
        <v>0.0</v>
      </c>
      <c r="AA97" s="115">
        <v>0.0</v>
      </c>
      <c r="AB97" s="115">
        <v>0.0</v>
      </c>
      <c r="AC97" s="115">
        <v>0.0</v>
      </c>
      <c r="AD97" s="115">
        <v>0.0</v>
      </c>
      <c r="AE97" s="115">
        <v>0.0</v>
      </c>
      <c r="AF97" s="115">
        <v>0.0</v>
      </c>
      <c r="AG97" s="115">
        <v>0.0</v>
      </c>
      <c r="AH97" s="115">
        <v>0.0</v>
      </c>
      <c r="AI97" s="115">
        <v>0.0</v>
      </c>
      <c r="AJ97" s="116">
        <v>0.0</v>
      </c>
      <c r="AK97" s="116">
        <v>0.0</v>
      </c>
      <c r="AL97" s="116">
        <v>0.0</v>
      </c>
      <c r="AM97" s="116">
        <v>0.0</v>
      </c>
      <c r="AN97" s="116">
        <v>0.0</v>
      </c>
      <c r="AO97" s="116">
        <v>0.0</v>
      </c>
      <c r="AP97" s="116">
        <v>0.0</v>
      </c>
      <c r="AQ97" s="116">
        <v>0.0</v>
      </c>
      <c r="AR97" s="116">
        <v>0.0</v>
      </c>
      <c r="AS97" s="116">
        <v>0.0</v>
      </c>
      <c r="AT97" s="116">
        <v>0.0</v>
      </c>
      <c r="AU97" s="116">
        <v>0.0</v>
      </c>
    </row>
    <row r="98" ht="15.75" customHeight="1">
      <c r="A98" s="105" t="s">
        <v>131</v>
      </c>
      <c r="B98" s="105" t="s">
        <v>63</v>
      </c>
      <c r="C98" s="114">
        <v>44368.0</v>
      </c>
      <c r="D98" s="107">
        <v>6.0</v>
      </c>
      <c r="E98" s="107">
        <v>4.0</v>
      </c>
      <c r="F98" s="107">
        <v>0.0</v>
      </c>
      <c r="G98" s="108">
        <v>40.0</v>
      </c>
      <c r="H98" s="109">
        <v>0.0</v>
      </c>
      <c r="I98" s="108">
        <v>60.0</v>
      </c>
      <c r="J98" s="108">
        <v>5.0</v>
      </c>
      <c r="K98" s="108">
        <v>30.0</v>
      </c>
      <c r="L98" s="108">
        <v>16.0</v>
      </c>
      <c r="M98" s="108">
        <v>10.0</v>
      </c>
      <c r="N98" s="108">
        <v>30.0</v>
      </c>
      <c r="O98" s="108">
        <v>10.0</v>
      </c>
      <c r="P98" s="108">
        <v>20.0</v>
      </c>
      <c r="Q98" s="108">
        <v>20.0</v>
      </c>
      <c r="R98" s="109">
        <v>0.0</v>
      </c>
      <c r="S98" s="108">
        <v>20.0</v>
      </c>
      <c r="T98" s="108">
        <v>200.0</v>
      </c>
      <c r="U98" s="109">
        <v>2.0</v>
      </c>
      <c r="V98" s="108">
        <v>6.0</v>
      </c>
      <c r="W98" s="109">
        <v>4.0</v>
      </c>
      <c r="X98" s="115">
        <v>0.0</v>
      </c>
      <c r="Y98" s="115">
        <v>0.0</v>
      </c>
      <c r="Z98" s="115">
        <v>0.0</v>
      </c>
      <c r="AA98" s="115">
        <v>0.0</v>
      </c>
      <c r="AB98" s="115">
        <v>0.0</v>
      </c>
      <c r="AC98" s="115">
        <v>0.0</v>
      </c>
      <c r="AD98" s="115">
        <v>0.0</v>
      </c>
      <c r="AE98" s="115">
        <v>0.0</v>
      </c>
      <c r="AF98" s="115">
        <v>0.0</v>
      </c>
      <c r="AG98" s="115">
        <v>0.0</v>
      </c>
      <c r="AH98" s="115">
        <v>0.0</v>
      </c>
      <c r="AI98" s="115">
        <v>0.0</v>
      </c>
      <c r="AJ98" s="116">
        <v>0.0</v>
      </c>
      <c r="AK98" s="116">
        <v>0.0</v>
      </c>
      <c r="AL98" s="116">
        <v>0.0</v>
      </c>
      <c r="AM98" s="116">
        <v>0.0</v>
      </c>
      <c r="AN98" s="116">
        <v>0.0</v>
      </c>
      <c r="AO98" s="116">
        <v>0.0</v>
      </c>
      <c r="AP98" s="116">
        <v>0.0</v>
      </c>
      <c r="AQ98" s="116">
        <v>0.0</v>
      </c>
      <c r="AR98" s="116">
        <v>0.0</v>
      </c>
      <c r="AS98" s="116">
        <v>0.0</v>
      </c>
      <c r="AT98" s="116">
        <v>0.0</v>
      </c>
      <c r="AU98" s="116">
        <v>0.0</v>
      </c>
    </row>
    <row r="99" ht="15.75" customHeight="1">
      <c r="A99" s="105" t="s">
        <v>131</v>
      </c>
      <c r="B99" s="105" t="s">
        <v>45</v>
      </c>
      <c r="C99" s="114">
        <v>44398.0</v>
      </c>
      <c r="D99" s="107">
        <v>2.0</v>
      </c>
      <c r="E99" s="107">
        <v>0.0</v>
      </c>
      <c r="F99" s="107">
        <v>0.0</v>
      </c>
      <c r="G99" s="109">
        <v>20.0</v>
      </c>
      <c r="H99" s="109">
        <v>0.0</v>
      </c>
      <c r="I99" s="108">
        <v>20.0</v>
      </c>
      <c r="J99" s="109">
        <v>5.0</v>
      </c>
      <c r="K99" s="108">
        <v>10.0</v>
      </c>
      <c r="L99" s="108">
        <v>4.0</v>
      </c>
      <c r="M99" s="108">
        <v>8.0</v>
      </c>
      <c r="N99" s="108">
        <v>20.0</v>
      </c>
      <c r="O99" s="109">
        <v>10.0</v>
      </c>
      <c r="P99" s="109">
        <v>10.0</v>
      </c>
      <c r="Q99" s="108">
        <v>20.0</v>
      </c>
      <c r="R99" s="109">
        <v>0.0</v>
      </c>
      <c r="S99" s="109">
        <v>10.0</v>
      </c>
      <c r="T99" s="108">
        <v>100.0</v>
      </c>
      <c r="U99" s="109">
        <v>1.0</v>
      </c>
      <c r="V99" s="109">
        <v>4.0</v>
      </c>
      <c r="W99" s="109">
        <v>1.0</v>
      </c>
      <c r="X99" s="115">
        <v>0.0</v>
      </c>
      <c r="Y99" s="115">
        <v>0.0</v>
      </c>
      <c r="Z99" s="115">
        <v>0.0</v>
      </c>
      <c r="AA99" s="115">
        <v>0.0</v>
      </c>
      <c r="AB99" s="115">
        <v>0.0</v>
      </c>
      <c r="AC99" s="115">
        <v>0.0</v>
      </c>
      <c r="AD99" s="115">
        <v>0.0</v>
      </c>
      <c r="AE99" s="115">
        <v>0.0</v>
      </c>
      <c r="AF99" s="115">
        <v>0.0</v>
      </c>
      <c r="AG99" s="115">
        <v>0.0</v>
      </c>
      <c r="AH99" s="115">
        <v>0.0</v>
      </c>
      <c r="AI99" s="115">
        <v>0.0</v>
      </c>
      <c r="AJ99" s="116">
        <v>0.0</v>
      </c>
      <c r="AK99" s="116">
        <v>0.0</v>
      </c>
      <c r="AL99" s="116">
        <v>0.0</v>
      </c>
      <c r="AM99" s="116">
        <v>0.0</v>
      </c>
      <c r="AN99" s="116">
        <v>0.0</v>
      </c>
      <c r="AO99" s="116">
        <v>0.0</v>
      </c>
      <c r="AP99" s="116">
        <v>0.0</v>
      </c>
      <c r="AQ99" s="116">
        <v>0.0</v>
      </c>
      <c r="AR99" s="116">
        <v>0.0</v>
      </c>
      <c r="AS99" s="116">
        <v>0.0</v>
      </c>
      <c r="AT99" s="116">
        <v>0.0</v>
      </c>
      <c r="AU99" s="116">
        <v>0.0</v>
      </c>
    </row>
    <row r="100" ht="15.75" customHeight="1">
      <c r="A100" s="105" t="s">
        <v>131</v>
      </c>
      <c r="B100" s="105" t="s">
        <v>47</v>
      </c>
      <c r="C100" s="114">
        <v>44398.0</v>
      </c>
      <c r="D100" s="107">
        <v>3.0</v>
      </c>
      <c r="E100" s="107">
        <v>3.0</v>
      </c>
      <c r="F100" s="107">
        <v>0.0</v>
      </c>
      <c r="G100" s="108">
        <v>40.0</v>
      </c>
      <c r="H100" s="109">
        <v>0.0</v>
      </c>
      <c r="I100" s="108">
        <v>60.0</v>
      </c>
      <c r="J100" s="108">
        <v>10.0</v>
      </c>
      <c r="K100" s="108">
        <v>40.0</v>
      </c>
      <c r="L100" s="108">
        <v>12.0</v>
      </c>
      <c r="M100" s="108">
        <v>36.0</v>
      </c>
      <c r="N100" s="108">
        <v>40.0</v>
      </c>
      <c r="O100" s="108">
        <v>20.0</v>
      </c>
      <c r="P100" s="108">
        <v>20.0</v>
      </c>
      <c r="Q100" s="108">
        <v>30.0</v>
      </c>
      <c r="R100" s="109">
        <v>0.0</v>
      </c>
      <c r="S100" s="108">
        <v>20.0</v>
      </c>
      <c r="T100" s="108">
        <v>200.0</v>
      </c>
      <c r="U100" s="109">
        <v>2.0</v>
      </c>
      <c r="V100" s="108">
        <v>8.0</v>
      </c>
      <c r="W100" s="109">
        <v>2.0</v>
      </c>
      <c r="X100" s="115">
        <v>0.0</v>
      </c>
      <c r="Y100" s="115">
        <v>0.0</v>
      </c>
      <c r="Z100" s="115">
        <v>0.0</v>
      </c>
      <c r="AA100" s="115">
        <v>0.0</v>
      </c>
      <c r="AB100" s="115">
        <v>0.0</v>
      </c>
      <c r="AC100" s="115">
        <v>0.0</v>
      </c>
      <c r="AD100" s="115">
        <v>0.0</v>
      </c>
      <c r="AE100" s="115">
        <v>0.0</v>
      </c>
      <c r="AF100" s="115">
        <v>0.0</v>
      </c>
      <c r="AG100" s="115">
        <v>0.0</v>
      </c>
      <c r="AH100" s="115">
        <v>0.0</v>
      </c>
      <c r="AI100" s="115">
        <v>0.0</v>
      </c>
      <c r="AJ100" s="116">
        <v>0.0</v>
      </c>
      <c r="AK100" s="116">
        <v>0.0</v>
      </c>
      <c r="AL100" s="116">
        <v>0.0</v>
      </c>
      <c r="AM100" s="116">
        <v>0.0</v>
      </c>
      <c r="AN100" s="116">
        <v>0.0</v>
      </c>
      <c r="AO100" s="116">
        <v>0.0</v>
      </c>
      <c r="AP100" s="116">
        <v>0.0</v>
      </c>
      <c r="AQ100" s="116">
        <v>0.0</v>
      </c>
      <c r="AR100" s="116">
        <v>0.0</v>
      </c>
      <c r="AS100" s="116">
        <v>0.0</v>
      </c>
      <c r="AT100" s="116">
        <v>0.0</v>
      </c>
      <c r="AU100" s="116">
        <v>0.0</v>
      </c>
    </row>
    <row r="101" ht="15.75" customHeight="1">
      <c r="A101" s="105" t="s">
        <v>131</v>
      </c>
      <c r="B101" s="105" t="s">
        <v>48</v>
      </c>
      <c r="C101" s="114">
        <v>44398.0</v>
      </c>
      <c r="D101" s="107">
        <v>4.0</v>
      </c>
      <c r="E101" s="107">
        <v>1.0</v>
      </c>
      <c r="F101" s="107">
        <v>0.0</v>
      </c>
      <c r="G101" s="108">
        <v>20.0</v>
      </c>
      <c r="H101" s="109">
        <v>0.0</v>
      </c>
      <c r="I101" s="108">
        <v>80.0</v>
      </c>
      <c r="J101" s="108">
        <v>5.0</v>
      </c>
      <c r="K101" s="108">
        <v>20.0</v>
      </c>
      <c r="L101" s="108">
        <v>0.0</v>
      </c>
      <c r="M101" s="108">
        <v>16.0</v>
      </c>
      <c r="N101" s="108">
        <v>10.0</v>
      </c>
      <c r="O101" s="108">
        <v>10.0</v>
      </c>
      <c r="P101" s="108">
        <v>10.0</v>
      </c>
      <c r="Q101" s="108">
        <v>0.0</v>
      </c>
      <c r="R101" s="109">
        <v>0.0</v>
      </c>
      <c r="S101" s="108">
        <v>0.0</v>
      </c>
      <c r="T101" s="108">
        <v>100.0</v>
      </c>
      <c r="U101" s="109">
        <v>1.0</v>
      </c>
      <c r="V101" s="109">
        <v>3.0</v>
      </c>
      <c r="W101" s="109">
        <v>1.0</v>
      </c>
      <c r="X101" s="115">
        <v>0.0</v>
      </c>
      <c r="Y101" s="115">
        <v>0.0</v>
      </c>
      <c r="Z101" s="115">
        <v>0.0</v>
      </c>
      <c r="AA101" s="115">
        <v>0.0</v>
      </c>
      <c r="AB101" s="115">
        <v>0.0</v>
      </c>
      <c r="AC101" s="115">
        <v>0.0</v>
      </c>
      <c r="AD101" s="115">
        <v>0.0</v>
      </c>
      <c r="AE101" s="115">
        <v>0.0</v>
      </c>
      <c r="AF101" s="115">
        <v>0.0</v>
      </c>
      <c r="AG101" s="115">
        <v>0.0</v>
      </c>
      <c r="AH101" s="115">
        <v>0.0</v>
      </c>
      <c r="AI101" s="115">
        <v>0.0</v>
      </c>
      <c r="AJ101" s="116">
        <v>0.0</v>
      </c>
      <c r="AK101" s="116">
        <v>0.0</v>
      </c>
      <c r="AL101" s="116">
        <v>0.0</v>
      </c>
      <c r="AM101" s="116">
        <v>0.0</v>
      </c>
      <c r="AN101" s="116">
        <v>0.0</v>
      </c>
      <c r="AO101" s="116">
        <v>0.0</v>
      </c>
      <c r="AP101" s="116">
        <v>0.0</v>
      </c>
      <c r="AQ101" s="116">
        <v>0.0</v>
      </c>
      <c r="AR101" s="116">
        <v>0.0</v>
      </c>
      <c r="AS101" s="116">
        <v>0.0</v>
      </c>
      <c r="AT101" s="116">
        <v>0.0</v>
      </c>
      <c r="AU101" s="116">
        <v>0.0</v>
      </c>
    </row>
    <row r="102" ht="15.75" customHeight="1">
      <c r="A102" s="105" t="s">
        <v>131</v>
      </c>
      <c r="B102" s="105" t="s">
        <v>49</v>
      </c>
      <c r="C102" s="114">
        <v>44398.0</v>
      </c>
      <c r="D102" s="107">
        <v>8.0</v>
      </c>
      <c r="E102" s="107">
        <v>19.0</v>
      </c>
      <c r="F102" s="107">
        <v>0.0</v>
      </c>
      <c r="G102" s="108">
        <v>60.0</v>
      </c>
      <c r="H102" s="109">
        <v>0.0</v>
      </c>
      <c r="I102" s="108">
        <v>100.0</v>
      </c>
      <c r="J102" s="108">
        <v>15.0</v>
      </c>
      <c r="K102" s="108">
        <v>60.0</v>
      </c>
      <c r="L102" s="108">
        <v>60.0</v>
      </c>
      <c r="M102" s="108">
        <v>100.0</v>
      </c>
      <c r="N102" s="108">
        <v>60.0</v>
      </c>
      <c r="O102" s="108">
        <v>30.0</v>
      </c>
      <c r="P102" s="108">
        <v>50.0</v>
      </c>
      <c r="Q102" s="108">
        <v>40.0</v>
      </c>
      <c r="R102" s="109">
        <v>0.0</v>
      </c>
      <c r="S102" s="108">
        <v>50.0</v>
      </c>
      <c r="T102" s="108">
        <v>300.0</v>
      </c>
      <c r="U102" s="109">
        <v>3.0</v>
      </c>
      <c r="V102" s="109">
        <v>14.0</v>
      </c>
      <c r="W102" s="109">
        <v>4.0</v>
      </c>
      <c r="X102" s="115">
        <v>0.0</v>
      </c>
      <c r="Y102" s="115">
        <v>0.0</v>
      </c>
      <c r="Z102" s="115">
        <v>0.0</v>
      </c>
      <c r="AA102" s="115">
        <v>0.0</v>
      </c>
      <c r="AB102" s="115">
        <v>0.0</v>
      </c>
      <c r="AC102" s="115">
        <v>0.0</v>
      </c>
      <c r="AD102" s="115">
        <v>0.0</v>
      </c>
      <c r="AE102" s="115">
        <v>0.0</v>
      </c>
      <c r="AF102" s="115">
        <v>0.0</v>
      </c>
      <c r="AG102" s="115">
        <v>0.0</v>
      </c>
      <c r="AH102" s="115">
        <v>0.0</v>
      </c>
      <c r="AI102" s="115">
        <v>0.0</v>
      </c>
      <c r="AJ102" s="116">
        <v>0.0</v>
      </c>
      <c r="AK102" s="116">
        <v>0.0</v>
      </c>
      <c r="AL102" s="116">
        <v>0.0</v>
      </c>
      <c r="AM102" s="116">
        <v>0.0</v>
      </c>
      <c r="AN102" s="116">
        <v>0.0</v>
      </c>
      <c r="AO102" s="116">
        <v>0.0</v>
      </c>
      <c r="AP102" s="116">
        <v>0.0</v>
      </c>
      <c r="AQ102" s="116">
        <v>0.0</v>
      </c>
      <c r="AR102" s="116">
        <v>0.0</v>
      </c>
      <c r="AS102" s="116">
        <v>0.0</v>
      </c>
      <c r="AT102" s="116">
        <v>0.0</v>
      </c>
      <c r="AU102" s="116">
        <v>0.0</v>
      </c>
    </row>
    <row r="103" ht="15.75" customHeight="1">
      <c r="A103" s="105" t="s">
        <v>131</v>
      </c>
      <c r="B103" s="105" t="s">
        <v>50</v>
      </c>
      <c r="C103" s="114">
        <v>44398.0</v>
      </c>
      <c r="D103" s="107">
        <v>6.0</v>
      </c>
      <c r="E103" s="107">
        <v>3.0</v>
      </c>
      <c r="F103" s="107">
        <v>0.0</v>
      </c>
      <c r="G103" s="108">
        <v>20.0</v>
      </c>
      <c r="H103" s="109">
        <v>0.0</v>
      </c>
      <c r="I103" s="108">
        <v>60.0</v>
      </c>
      <c r="J103" s="108">
        <v>30.0</v>
      </c>
      <c r="K103" s="108">
        <v>10.0</v>
      </c>
      <c r="L103" s="108">
        <v>4.0</v>
      </c>
      <c r="M103" s="108">
        <v>12.0</v>
      </c>
      <c r="N103" s="108">
        <v>50.0</v>
      </c>
      <c r="O103" s="108">
        <v>40.0</v>
      </c>
      <c r="P103" s="109">
        <v>20.0</v>
      </c>
      <c r="Q103" s="108">
        <v>20.0</v>
      </c>
      <c r="R103" s="109">
        <v>0.0</v>
      </c>
      <c r="S103" s="108">
        <v>0.0</v>
      </c>
      <c r="T103" s="108">
        <v>200.0</v>
      </c>
      <c r="U103" s="109">
        <v>1.0</v>
      </c>
      <c r="V103" s="109">
        <v>11.0</v>
      </c>
      <c r="W103" s="109">
        <v>3.0</v>
      </c>
      <c r="X103" s="115">
        <v>0.0</v>
      </c>
      <c r="Y103" s="115">
        <v>0.0</v>
      </c>
      <c r="Z103" s="115">
        <v>0.0</v>
      </c>
      <c r="AA103" s="115">
        <v>0.0</v>
      </c>
      <c r="AB103" s="115">
        <v>0.0</v>
      </c>
      <c r="AC103" s="115">
        <v>0.0</v>
      </c>
      <c r="AD103" s="115">
        <v>0.0</v>
      </c>
      <c r="AE103" s="115">
        <v>0.0</v>
      </c>
      <c r="AF103" s="115">
        <v>0.0</v>
      </c>
      <c r="AG103" s="115">
        <v>0.0</v>
      </c>
      <c r="AH103" s="115">
        <v>0.0</v>
      </c>
      <c r="AI103" s="115">
        <v>0.0</v>
      </c>
      <c r="AJ103" s="116">
        <v>0.0</v>
      </c>
      <c r="AK103" s="116">
        <v>0.0</v>
      </c>
      <c r="AL103" s="116">
        <v>0.0</v>
      </c>
      <c r="AM103" s="116">
        <v>0.0</v>
      </c>
      <c r="AN103" s="116">
        <v>0.0</v>
      </c>
      <c r="AO103" s="116">
        <v>0.0</v>
      </c>
      <c r="AP103" s="116">
        <v>0.0</v>
      </c>
      <c r="AQ103" s="116">
        <v>0.0</v>
      </c>
      <c r="AR103" s="116">
        <v>0.0</v>
      </c>
      <c r="AS103" s="116">
        <v>0.0</v>
      </c>
      <c r="AT103" s="116">
        <v>0.0</v>
      </c>
      <c r="AU103" s="116">
        <v>0.0</v>
      </c>
    </row>
    <row r="104" ht="15.75" customHeight="1">
      <c r="A104" s="105" t="s">
        <v>131</v>
      </c>
      <c r="B104" s="105" t="s">
        <v>51</v>
      </c>
      <c r="C104" s="114">
        <v>44398.0</v>
      </c>
      <c r="D104" s="107">
        <v>3.0</v>
      </c>
      <c r="E104" s="107">
        <v>7.0</v>
      </c>
      <c r="F104" s="107">
        <v>0.0</v>
      </c>
      <c r="G104" s="109">
        <v>40.0</v>
      </c>
      <c r="H104" s="109">
        <v>0.0</v>
      </c>
      <c r="I104" s="108">
        <v>120.0</v>
      </c>
      <c r="J104" s="109">
        <v>25.0</v>
      </c>
      <c r="K104" s="108">
        <v>80.0</v>
      </c>
      <c r="L104" s="108">
        <v>20.0</v>
      </c>
      <c r="M104" s="108">
        <v>84.0</v>
      </c>
      <c r="N104" s="108">
        <v>50.0</v>
      </c>
      <c r="O104" s="109">
        <v>30.0</v>
      </c>
      <c r="P104" s="109">
        <v>30.0</v>
      </c>
      <c r="Q104" s="108">
        <v>50.0</v>
      </c>
      <c r="R104" s="109">
        <v>0.0</v>
      </c>
      <c r="S104" s="109">
        <v>10.0</v>
      </c>
      <c r="T104" s="108">
        <v>200.0</v>
      </c>
      <c r="U104" s="109">
        <v>2.0</v>
      </c>
      <c r="V104" s="109">
        <v>11.0</v>
      </c>
      <c r="W104" s="109">
        <v>3.0</v>
      </c>
      <c r="X104" s="115">
        <v>0.0</v>
      </c>
      <c r="Y104" s="115">
        <v>0.0</v>
      </c>
      <c r="Z104" s="115">
        <v>0.0</v>
      </c>
      <c r="AA104" s="115">
        <v>0.0</v>
      </c>
      <c r="AB104" s="115">
        <v>0.0</v>
      </c>
      <c r="AC104" s="115">
        <v>0.0</v>
      </c>
      <c r="AD104" s="115">
        <v>0.0</v>
      </c>
      <c r="AE104" s="115">
        <v>0.0</v>
      </c>
      <c r="AF104" s="115">
        <v>0.0</v>
      </c>
      <c r="AG104" s="115">
        <v>0.0</v>
      </c>
      <c r="AH104" s="115">
        <v>0.0</v>
      </c>
      <c r="AI104" s="115">
        <v>0.0</v>
      </c>
      <c r="AJ104" s="116">
        <v>0.0</v>
      </c>
      <c r="AK104" s="116">
        <v>0.0</v>
      </c>
      <c r="AL104" s="116">
        <v>0.0</v>
      </c>
      <c r="AM104" s="116">
        <v>0.0</v>
      </c>
      <c r="AN104" s="116">
        <v>0.0</v>
      </c>
      <c r="AO104" s="116">
        <v>0.0</v>
      </c>
      <c r="AP104" s="116">
        <v>0.0</v>
      </c>
      <c r="AQ104" s="116">
        <v>0.0</v>
      </c>
      <c r="AR104" s="116">
        <v>0.0</v>
      </c>
      <c r="AS104" s="116">
        <v>0.0</v>
      </c>
      <c r="AT104" s="116">
        <v>0.0</v>
      </c>
      <c r="AU104" s="116">
        <v>0.0</v>
      </c>
    </row>
    <row r="105" ht="15.75" customHeight="1">
      <c r="A105" s="105" t="s">
        <v>131</v>
      </c>
      <c r="B105" s="105" t="s">
        <v>52</v>
      </c>
      <c r="C105" s="114">
        <v>44398.0</v>
      </c>
      <c r="D105" s="107">
        <v>3.0</v>
      </c>
      <c r="E105" s="107">
        <v>3.0</v>
      </c>
      <c r="F105" s="107">
        <v>0.0</v>
      </c>
      <c r="G105" s="109">
        <v>60.0</v>
      </c>
      <c r="H105" s="109">
        <v>0.0</v>
      </c>
      <c r="I105" s="108">
        <v>80.0</v>
      </c>
      <c r="J105" s="109">
        <v>15.0</v>
      </c>
      <c r="K105" s="108">
        <v>40.0</v>
      </c>
      <c r="L105" s="108">
        <v>44.0</v>
      </c>
      <c r="M105" s="108">
        <v>46.0</v>
      </c>
      <c r="N105" s="108">
        <v>30.0</v>
      </c>
      <c r="O105" s="109">
        <v>30.0</v>
      </c>
      <c r="P105" s="109">
        <v>20.0</v>
      </c>
      <c r="Q105" s="108">
        <v>20.0</v>
      </c>
      <c r="R105" s="109">
        <v>0.0</v>
      </c>
      <c r="S105" s="109">
        <v>50.0</v>
      </c>
      <c r="T105" s="108">
        <v>100.0</v>
      </c>
      <c r="U105" s="109">
        <v>3.0</v>
      </c>
      <c r="V105" s="109">
        <v>8.0</v>
      </c>
      <c r="W105" s="109">
        <v>3.0</v>
      </c>
      <c r="X105" s="115">
        <v>0.0</v>
      </c>
      <c r="Y105" s="115">
        <v>0.0</v>
      </c>
      <c r="Z105" s="115">
        <v>0.0</v>
      </c>
      <c r="AA105" s="115">
        <v>0.0</v>
      </c>
      <c r="AB105" s="115">
        <v>0.0</v>
      </c>
      <c r="AC105" s="115">
        <v>0.0</v>
      </c>
      <c r="AD105" s="115">
        <v>0.0</v>
      </c>
      <c r="AE105" s="115">
        <v>0.0</v>
      </c>
      <c r="AF105" s="115">
        <v>0.0</v>
      </c>
      <c r="AG105" s="115">
        <v>0.0</v>
      </c>
      <c r="AH105" s="115">
        <v>0.0</v>
      </c>
      <c r="AI105" s="115">
        <v>0.0</v>
      </c>
      <c r="AJ105" s="116">
        <v>0.0</v>
      </c>
      <c r="AK105" s="116">
        <v>0.0</v>
      </c>
      <c r="AL105" s="116">
        <v>0.0</v>
      </c>
      <c r="AM105" s="116">
        <v>0.0</v>
      </c>
      <c r="AN105" s="116">
        <v>0.0</v>
      </c>
      <c r="AO105" s="116">
        <v>0.0</v>
      </c>
      <c r="AP105" s="116">
        <v>0.0</v>
      </c>
      <c r="AQ105" s="116">
        <v>0.0</v>
      </c>
      <c r="AR105" s="116">
        <v>0.0</v>
      </c>
      <c r="AS105" s="116">
        <v>0.0</v>
      </c>
      <c r="AT105" s="116">
        <v>0.0</v>
      </c>
      <c r="AU105" s="116">
        <v>0.0</v>
      </c>
      <c r="AV105" s="111"/>
    </row>
    <row r="106" ht="15.75" customHeight="1">
      <c r="A106" s="105" t="s">
        <v>131</v>
      </c>
      <c r="B106" s="105" t="s">
        <v>53</v>
      </c>
      <c r="C106" s="114">
        <v>44398.0</v>
      </c>
      <c r="D106" s="107">
        <v>1.0</v>
      </c>
      <c r="E106" s="107">
        <v>8.0</v>
      </c>
      <c r="F106" s="107">
        <v>0.0</v>
      </c>
      <c r="G106" s="109">
        <v>20.0</v>
      </c>
      <c r="H106" s="109">
        <v>0.0</v>
      </c>
      <c r="I106" s="108">
        <v>60.0</v>
      </c>
      <c r="J106" s="109">
        <v>10.0</v>
      </c>
      <c r="K106" s="108">
        <v>40.0</v>
      </c>
      <c r="L106" s="108">
        <v>20.0</v>
      </c>
      <c r="M106" s="108">
        <v>32.0</v>
      </c>
      <c r="N106" s="108">
        <v>40.0</v>
      </c>
      <c r="O106" s="109">
        <v>30.0</v>
      </c>
      <c r="P106" s="109">
        <v>30.0</v>
      </c>
      <c r="Q106" s="108">
        <v>30.0</v>
      </c>
      <c r="R106" s="109">
        <v>0.0</v>
      </c>
      <c r="S106" s="109">
        <v>20.0</v>
      </c>
      <c r="T106" s="108">
        <v>100.0</v>
      </c>
      <c r="U106" s="109">
        <v>1.0</v>
      </c>
      <c r="V106" s="109">
        <v>10.0</v>
      </c>
      <c r="W106" s="109">
        <v>1.0</v>
      </c>
      <c r="X106" s="115">
        <v>0.0</v>
      </c>
      <c r="Y106" s="115">
        <v>0.0</v>
      </c>
      <c r="Z106" s="115">
        <v>0.0</v>
      </c>
      <c r="AA106" s="115">
        <v>0.0</v>
      </c>
      <c r="AB106" s="115">
        <v>0.0</v>
      </c>
      <c r="AC106" s="115">
        <v>0.0</v>
      </c>
      <c r="AD106" s="115">
        <v>0.0</v>
      </c>
      <c r="AE106" s="115">
        <v>0.0</v>
      </c>
      <c r="AF106" s="115">
        <v>0.0</v>
      </c>
      <c r="AG106" s="115">
        <v>0.0</v>
      </c>
      <c r="AH106" s="115">
        <v>0.0</v>
      </c>
      <c r="AI106" s="115">
        <v>0.0</v>
      </c>
      <c r="AJ106" s="116">
        <v>0.0</v>
      </c>
      <c r="AK106" s="116">
        <v>0.0</v>
      </c>
      <c r="AL106" s="116">
        <v>0.0</v>
      </c>
      <c r="AM106" s="116">
        <v>0.0</v>
      </c>
      <c r="AN106" s="116">
        <v>0.0</v>
      </c>
      <c r="AO106" s="116">
        <v>0.0</v>
      </c>
      <c r="AP106" s="116">
        <v>0.0</v>
      </c>
      <c r="AQ106" s="116">
        <v>0.0</v>
      </c>
      <c r="AR106" s="116">
        <v>0.0</v>
      </c>
      <c r="AS106" s="116">
        <v>0.0</v>
      </c>
      <c r="AT106" s="116">
        <v>0.0</v>
      </c>
      <c r="AU106" s="116">
        <v>0.0</v>
      </c>
      <c r="AV106" s="111"/>
    </row>
    <row r="107" ht="15.75" customHeight="1">
      <c r="A107" s="105" t="s">
        <v>131</v>
      </c>
      <c r="B107" s="105" t="s">
        <v>54</v>
      </c>
      <c r="C107" s="114">
        <v>44398.0</v>
      </c>
      <c r="D107" s="107">
        <v>1.0</v>
      </c>
      <c r="E107" s="107">
        <v>1.0</v>
      </c>
      <c r="F107" s="107">
        <v>0.0</v>
      </c>
      <c r="G107" s="109">
        <v>20.0</v>
      </c>
      <c r="H107" s="109">
        <v>0.0</v>
      </c>
      <c r="I107" s="108">
        <v>20.0</v>
      </c>
      <c r="J107" s="109">
        <v>5.0</v>
      </c>
      <c r="K107" s="108">
        <v>20.0</v>
      </c>
      <c r="L107" s="108">
        <v>8.0</v>
      </c>
      <c r="M107" s="108">
        <v>18.0</v>
      </c>
      <c r="N107" s="108">
        <v>10.0</v>
      </c>
      <c r="O107" s="109">
        <v>10.0</v>
      </c>
      <c r="P107" s="109">
        <v>10.0</v>
      </c>
      <c r="Q107" s="108">
        <v>10.0</v>
      </c>
      <c r="R107" s="109">
        <v>0.0</v>
      </c>
      <c r="S107" s="109">
        <v>0.0</v>
      </c>
      <c r="T107" s="108">
        <v>100.0</v>
      </c>
      <c r="U107" s="109">
        <v>1.0</v>
      </c>
      <c r="V107" s="109">
        <v>3.0</v>
      </c>
      <c r="W107" s="109">
        <v>1.0</v>
      </c>
      <c r="X107" s="115">
        <v>0.0</v>
      </c>
      <c r="Y107" s="115">
        <v>0.0</v>
      </c>
      <c r="Z107" s="115">
        <v>0.0</v>
      </c>
      <c r="AA107" s="115">
        <v>0.0</v>
      </c>
      <c r="AB107" s="115">
        <v>0.0</v>
      </c>
      <c r="AC107" s="115">
        <v>0.0</v>
      </c>
      <c r="AD107" s="115">
        <v>0.0</v>
      </c>
      <c r="AE107" s="115">
        <v>0.0</v>
      </c>
      <c r="AF107" s="115">
        <v>0.0</v>
      </c>
      <c r="AG107" s="115">
        <v>0.0</v>
      </c>
      <c r="AH107" s="115">
        <v>0.0</v>
      </c>
      <c r="AI107" s="115">
        <v>0.0</v>
      </c>
      <c r="AJ107" s="116">
        <v>0.0</v>
      </c>
      <c r="AK107" s="116">
        <v>0.0</v>
      </c>
      <c r="AL107" s="116">
        <v>0.0</v>
      </c>
      <c r="AM107" s="116">
        <v>0.0</v>
      </c>
      <c r="AN107" s="116">
        <v>0.0</v>
      </c>
      <c r="AO107" s="116">
        <v>0.0</v>
      </c>
      <c r="AP107" s="116">
        <v>0.0</v>
      </c>
      <c r="AQ107" s="116">
        <v>0.0</v>
      </c>
      <c r="AR107" s="116">
        <v>0.0</v>
      </c>
      <c r="AS107" s="116">
        <v>0.0</v>
      </c>
      <c r="AT107" s="116">
        <v>0.0</v>
      </c>
      <c r="AU107" s="116">
        <v>0.0</v>
      </c>
      <c r="AV107" s="111"/>
    </row>
    <row r="108" ht="15.75" customHeight="1">
      <c r="A108" s="105" t="s">
        <v>131</v>
      </c>
      <c r="B108" s="105" t="s">
        <v>55</v>
      </c>
      <c r="C108" s="114">
        <v>44398.0</v>
      </c>
      <c r="D108" s="107">
        <v>2.0</v>
      </c>
      <c r="E108" s="107">
        <v>4.0</v>
      </c>
      <c r="F108" s="107">
        <v>0.0</v>
      </c>
      <c r="G108" s="109">
        <v>60.0</v>
      </c>
      <c r="H108" s="109">
        <v>0.0</v>
      </c>
      <c r="I108" s="108">
        <v>60.0</v>
      </c>
      <c r="J108" s="109">
        <v>15.0</v>
      </c>
      <c r="K108" s="108">
        <v>40.0</v>
      </c>
      <c r="L108" s="108">
        <v>32.0</v>
      </c>
      <c r="M108" s="108">
        <v>32.0</v>
      </c>
      <c r="N108" s="108">
        <v>30.0</v>
      </c>
      <c r="O108" s="109">
        <v>20.0</v>
      </c>
      <c r="P108" s="109">
        <v>20.0</v>
      </c>
      <c r="Q108" s="108">
        <v>20.0</v>
      </c>
      <c r="R108" s="109">
        <v>0.0</v>
      </c>
      <c r="S108" s="109">
        <v>40.0</v>
      </c>
      <c r="T108" s="108">
        <v>100.0</v>
      </c>
      <c r="U108" s="109">
        <v>3.0</v>
      </c>
      <c r="V108" s="109">
        <v>7.0</v>
      </c>
      <c r="W108" s="109">
        <v>3.0</v>
      </c>
      <c r="X108" s="115">
        <v>0.0</v>
      </c>
      <c r="Y108" s="115">
        <v>0.0</v>
      </c>
      <c r="Z108" s="115">
        <v>0.0</v>
      </c>
      <c r="AA108" s="115">
        <v>0.0</v>
      </c>
      <c r="AB108" s="115">
        <v>0.0</v>
      </c>
      <c r="AC108" s="115">
        <v>0.0</v>
      </c>
      <c r="AD108" s="115">
        <v>0.0</v>
      </c>
      <c r="AE108" s="115">
        <v>0.0</v>
      </c>
      <c r="AF108" s="115">
        <v>0.0</v>
      </c>
      <c r="AG108" s="115">
        <v>0.0</v>
      </c>
      <c r="AH108" s="115">
        <v>0.0</v>
      </c>
      <c r="AI108" s="115">
        <v>0.0</v>
      </c>
      <c r="AJ108" s="116">
        <v>0.0</v>
      </c>
      <c r="AK108" s="116">
        <v>0.0</v>
      </c>
      <c r="AL108" s="116">
        <v>0.0</v>
      </c>
      <c r="AM108" s="116">
        <v>0.0</v>
      </c>
      <c r="AN108" s="116">
        <v>0.0</v>
      </c>
      <c r="AO108" s="116">
        <v>0.0</v>
      </c>
      <c r="AP108" s="116">
        <v>0.0</v>
      </c>
      <c r="AQ108" s="116">
        <v>0.0</v>
      </c>
      <c r="AR108" s="116">
        <v>0.0</v>
      </c>
      <c r="AS108" s="116">
        <v>0.0</v>
      </c>
      <c r="AT108" s="116">
        <v>0.0</v>
      </c>
      <c r="AU108" s="116">
        <v>0.0</v>
      </c>
      <c r="AV108" s="111"/>
    </row>
    <row r="109" ht="15.75" customHeight="1">
      <c r="A109" s="105" t="s">
        <v>131</v>
      </c>
      <c r="B109" s="105" t="s">
        <v>56</v>
      </c>
      <c r="C109" s="114">
        <v>44398.0</v>
      </c>
      <c r="D109" s="107">
        <v>4.0</v>
      </c>
      <c r="E109" s="107">
        <v>8.0</v>
      </c>
      <c r="F109" s="107">
        <v>0.0</v>
      </c>
      <c r="G109" s="109">
        <v>60.0</v>
      </c>
      <c r="H109" s="109">
        <v>0.0</v>
      </c>
      <c r="I109" s="108">
        <v>80.0</v>
      </c>
      <c r="J109" s="109">
        <v>0.0</v>
      </c>
      <c r="K109" s="108">
        <v>50.0</v>
      </c>
      <c r="L109" s="108">
        <v>0.0</v>
      </c>
      <c r="M109" s="108">
        <v>60.0</v>
      </c>
      <c r="N109" s="108">
        <v>50.0</v>
      </c>
      <c r="O109" s="109">
        <v>20.0</v>
      </c>
      <c r="P109" s="109">
        <v>30.0</v>
      </c>
      <c r="Q109" s="108">
        <v>40.0</v>
      </c>
      <c r="R109" s="109">
        <v>0.0</v>
      </c>
      <c r="S109" s="109">
        <v>14.0</v>
      </c>
      <c r="T109" s="108">
        <v>200.0</v>
      </c>
      <c r="U109" s="109">
        <v>3.0</v>
      </c>
      <c r="V109" s="109">
        <v>13.0</v>
      </c>
      <c r="W109" s="109">
        <v>3.0</v>
      </c>
      <c r="X109" s="115">
        <v>0.0</v>
      </c>
      <c r="Y109" s="115">
        <v>0.0</v>
      </c>
      <c r="Z109" s="115">
        <v>0.0</v>
      </c>
      <c r="AA109" s="115">
        <v>0.0</v>
      </c>
      <c r="AB109" s="115">
        <v>0.0</v>
      </c>
      <c r="AC109" s="115">
        <v>0.0</v>
      </c>
      <c r="AD109" s="115">
        <v>0.0</v>
      </c>
      <c r="AE109" s="115">
        <v>0.0</v>
      </c>
      <c r="AF109" s="115">
        <v>0.0</v>
      </c>
      <c r="AG109" s="115">
        <v>0.0</v>
      </c>
      <c r="AH109" s="115">
        <v>0.0</v>
      </c>
      <c r="AI109" s="115">
        <v>0.0</v>
      </c>
      <c r="AJ109" s="116">
        <v>0.0</v>
      </c>
      <c r="AK109" s="116">
        <v>0.0</v>
      </c>
      <c r="AL109" s="116">
        <v>0.0</v>
      </c>
      <c r="AM109" s="116">
        <v>0.0</v>
      </c>
      <c r="AN109" s="116">
        <v>0.0</v>
      </c>
      <c r="AO109" s="116">
        <v>0.0</v>
      </c>
      <c r="AP109" s="116">
        <v>0.0</v>
      </c>
      <c r="AQ109" s="116">
        <v>0.0</v>
      </c>
      <c r="AR109" s="116">
        <v>0.0</v>
      </c>
      <c r="AS109" s="116">
        <v>0.0</v>
      </c>
      <c r="AT109" s="116">
        <v>0.0</v>
      </c>
      <c r="AU109" s="116">
        <v>0.0</v>
      </c>
      <c r="AV109" s="111"/>
    </row>
    <row r="110" ht="15.75" customHeight="1">
      <c r="A110" s="105" t="s">
        <v>131</v>
      </c>
      <c r="B110" s="105" t="s">
        <v>59</v>
      </c>
      <c r="C110" s="114">
        <v>44398.0</v>
      </c>
      <c r="D110" s="107">
        <v>4.0</v>
      </c>
      <c r="E110" s="107">
        <v>2.0</v>
      </c>
      <c r="F110" s="107">
        <v>0.0</v>
      </c>
      <c r="G110" s="109">
        <v>20.0</v>
      </c>
      <c r="H110" s="109">
        <v>0.0</v>
      </c>
      <c r="I110" s="108">
        <v>60.0</v>
      </c>
      <c r="J110" s="109">
        <v>10.0</v>
      </c>
      <c r="K110" s="108">
        <v>40.0</v>
      </c>
      <c r="L110" s="108">
        <v>8.0</v>
      </c>
      <c r="M110" s="108">
        <v>28.0</v>
      </c>
      <c r="N110" s="108">
        <v>30.0</v>
      </c>
      <c r="O110" s="109">
        <v>20.0</v>
      </c>
      <c r="P110" s="109">
        <v>20.0</v>
      </c>
      <c r="Q110" s="108">
        <v>30.0</v>
      </c>
      <c r="R110" s="109">
        <v>0.0</v>
      </c>
      <c r="S110" s="109">
        <v>10.0</v>
      </c>
      <c r="T110" s="108">
        <v>200.0</v>
      </c>
      <c r="U110" s="109">
        <v>1.0</v>
      </c>
      <c r="V110" s="109">
        <v>7.0</v>
      </c>
      <c r="W110" s="109">
        <v>2.0</v>
      </c>
      <c r="X110" s="115">
        <v>0.0</v>
      </c>
      <c r="Y110" s="115">
        <v>0.0</v>
      </c>
      <c r="Z110" s="115">
        <v>0.0</v>
      </c>
      <c r="AA110" s="115">
        <v>0.0</v>
      </c>
      <c r="AB110" s="115">
        <v>0.0</v>
      </c>
      <c r="AC110" s="115">
        <v>0.0</v>
      </c>
      <c r="AD110" s="115">
        <v>0.0</v>
      </c>
      <c r="AE110" s="115">
        <v>0.0</v>
      </c>
      <c r="AF110" s="115">
        <v>0.0</v>
      </c>
      <c r="AG110" s="115">
        <v>0.0</v>
      </c>
      <c r="AH110" s="115">
        <v>0.0</v>
      </c>
      <c r="AI110" s="115">
        <v>0.0</v>
      </c>
      <c r="AJ110" s="116">
        <v>0.0</v>
      </c>
      <c r="AK110" s="116">
        <v>0.0</v>
      </c>
      <c r="AL110" s="116">
        <v>0.0</v>
      </c>
      <c r="AM110" s="116">
        <v>0.0</v>
      </c>
      <c r="AN110" s="116">
        <v>0.0</v>
      </c>
      <c r="AO110" s="116">
        <v>0.0</v>
      </c>
      <c r="AP110" s="116">
        <v>0.0</v>
      </c>
      <c r="AQ110" s="116">
        <v>0.0</v>
      </c>
      <c r="AR110" s="116">
        <v>0.0</v>
      </c>
      <c r="AS110" s="116">
        <v>0.0</v>
      </c>
      <c r="AT110" s="116">
        <v>0.0</v>
      </c>
      <c r="AU110" s="116">
        <v>0.0</v>
      </c>
      <c r="AV110" s="111"/>
    </row>
    <row r="111" ht="15.75" customHeight="1">
      <c r="A111" s="105" t="s">
        <v>131</v>
      </c>
      <c r="B111" s="105" t="s">
        <v>60</v>
      </c>
      <c r="C111" s="114">
        <v>44398.0</v>
      </c>
      <c r="D111" s="107">
        <v>4.0</v>
      </c>
      <c r="E111" s="107">
        <v>2.0</v>
      </c>
      <c r="F111" s="107">
        <v>0.0</v>
      </c>
      <c r="G111" s="109">
        <v>20.0</v>
      </c>
      <c r="H111" s="109">
        <v>0.0</v>
      </c>
      <c r="I111" s="108">
        <v>60.0</v>
      </c>
      <c r="J111" s="109">
        <v>10.0</v>
      </c>
      <c r="K111" s="108">
        <v>50.0</v>
      </c>
      <c r="L111" s="108">
        <v>28.0</v>
      </c>
      <c r="M111" s="108">
        <v>48.0</v>
      </c>
      <c r="N111" s="108">
        <v>30.0</v>
      </c>
      <c r="O111" s="109">
        <v>20.0</v>
      </c>
      <c r="P111" s="109">
        <v>10.0</v>
      </c>
      <c r="Q111" s="108">
        <v>30.0</v>
      </c>
      <c r="R111" s="109">
        <v>0.0</v>
      </c>
      <c r="S111" s="109">
        <v>20.0</v>
      </c>
      <c r="T111" s="108">
        <v>171.0</v>
      </c>
      <c r="U111" s="109">
        <v>1.0</v>
      </c>
      <c r="V111" s="109">
        <v>6.0</v>
      </c>
      <c r="W111" s="109">
        <v>3.0</v>
      </c>
      <c r="X111" s="115">
        <v>0.0</v>
      </c>
      <c r="Y111" s="115">
        <v>0.0</v>
      </c>
      <c r="Z111" s="115">
        <v>0.0</v>
      </c>
      <c r="AA111" s="115">
        <v>0.0</v>
      </c>
      <c r="AB111" s="115">
        <v>0.0</v>
      </c>
      <c r="AC111" s="115">
        <v>0.0</v>
      </c>
      <c r="AD111" s="115">
        <v>0.0</v>
      </c>
      <c r="AE111" s="115">
        <v>0.0</v>
      </c>
      <c r="AF111" s="115">
        <v>0.0</v>
      </c>
      <c r="AG111" s="115">
        <v>0.0</v>
      </c>
      <c r="AH111" s="115">
        <v>0.0</v>
      </c>
      <c r="AI111" s="115">
        <v>0.0</v>
      </c>
      <c r="AJ111" s="116">
        <v>0.0</v>
      </c>
      <c r="AK111" s="116">
        <v>0.0</v>
      </c>
      <c r="AL111" s="116">
        <v>0.0</v>
      </c>
      <c r="AM111" s="116">
        <v>0.0</v>
      </c>
      <c r="AN111" s="116">
        <v>0.0</v>
      </c>
      <c r="AO111" s="116">
        <v>0.0</v>
      </c>
      <c r="AP111" s="116">
        <v>0.0</v>
      </c>
      <c r="AQ111" s="116">
        <v>0.0</v>
      </c>
      <c r="AR111" s="116">
        <v>0.0</v>
      </c>
      <c r="AS111" s="116">
        <v>0.0</v>
      </c>
      <c r="AT111" s="116">
        <v>0.0</v>
      </c>
      <c r="AU111" s="116">
        <v>0.0</v>
      </c>
      <c r="AV111" s="111"/>
    </row>
    <row r="112" ht="15.75" customHeight="1">
      <c r="A112" s="105" t="s">
        <v>131</v>
      </c>
      <c r="B112" s="105" t="s">
        <v>61</v>
      </c>
      <c r="C112" s="114">
        <v>44398.0</v>
      </c>
      <c r="D112" s="107">
        <v>1.0</v>
      </c>
      <c r="E112" s="107">
        <v>2.0</v>
      </c>
      <c r="F112" s="107">
        <v>0.0</v>
      </c>
      <c r="G112" s="108">
        <v>40.0</v>
      </c>
      <c r="H112" s="109">
        <v>0.0</v>
      </c>
      <c r="I112" s="108">
        <v>80.0</v>
      </c>
      <c r="J112" s="108">
        <v>30.0</v>
      </c>
      <c r="K112" s="108">
        <v>50.0</v>
      </c>
      <c r="L112" s="108">
        <v>20.0</v>
      </c>
      <c r="M112" s="108">
        <v>50.0</v>
      </c>
      <c r="N112" s="108">
        <v>50.0</v>
      </c>
      <c r="O112" s="108">
        <v>20.0</v>
      </c>
      <c r="P112" s="108">
        <v>30.0</v>
      </c>
      <c r="Q112" s="108">
        <v>30.0</v>
      </c>
      <c r="R112" s="109">
        <v>0.0</v>
      </c>
      <c r="S112" s="108">
        <v>20.0</v>
      </c>
      <c r="T112" s="108">
        <v>200.0</v>
      </c>
      <c r="U112" s="109">
        <v>2.0</v>
      </c>
      <c r="V112" s="109">
        <v>11.0</v>
      </c>
      <c r="W112" s="109">
        <v>2.0</v>
      </c>
      <c r="X112" s="110">
        <v>0.0</v>
      </c>
      <c r="Y112" s="115">
        <v>0.0</v>
      </c>
      <c r="Z112" s="115">
        <v>0.0</v>
      </c>
      <c r="AA112" s="110">
        <v>0.0</v>
      </c>
      <c r="AB112" s="110">
        <v>0.0</v>
      </c>
      <c r="AC112" s="110">
        <v>0.0</v>
      </c>
      <c r="AD112" s="115">
        <v>0.0</v>
      </c>
      <c r="AE112" s="110">
        <v>0.0</v>
      </c>
      <c r="AF112" s="115">
        <v>0.0</v>
      </c>
      <c r="AG112" s="110">
        <v>0.0</v>
      </c>
      <c r="AH112" s="110">
        <v>0.0</v>
      </c>
      <c r="AI112" s="110">
        <v>0.0</v>
      </c>
      <c r="AJ112" s="109">
        <v>0.0</v>
      </c>
      <c r="AK112" s="116">
        <v>0.0</v>
      </c>
      <c r="AL112" s="109">
        <v>0.0</v>
      </c>
      <c r="AM112" s="109">
        <v>0.0</v>
      </c>
      <c r="AN112" s="109">
        <v>0.0</v>
      </c>
      <c r="AO112" s="109">
        <v>0.0</v>
      </c>
      <c r="AP112" s="109">
        <v>0.0</v>
      </c>
      <c r="AQ112" s="109">
        <v>0.0</v>
      </c>
      <c r="AR112" s="116">
        <v>0.0</v>
      </c>
      <c r="AS112" s="109">
        <v>0.0</v>
      </c>
      <c r="AT112" s="109">
        <v>0.0</v>
      </c>
      <c r="AU112" s="109">
        <v>0.0</v>
      </c>
    </row>
    <row r="113" ht="15.75" customHeight="1">
      <c r="A113" s="105" t="s">
        <v>131</v>
      </c>
      <c r="B113" s="105" t="s">
        <v>62</v>
      </c>
      <c r="C113" s="114">
        <v>44398.0</v>
      </c>
      <c r="D113" s="107">
        <v>1.0</v>
      </c>
      <c r="E113" s="107">
        <v>0.0</v>
      </c>
      <c r="F113" s="107">
        <v>0.0</v>
      </c>
      <c r="G113" s="109">
        <v>20.0</v>
      </c>
      <c r="H113" s="109">
        <v>0.0</v>
      </c>
      <c r="I113" s="108">
        <v>40.0</v>
      </c>
      <c r="J113" s="109">
        <v>5.0</v>
      </c>
      <c r="K113" s="108">
        <v>30.0</v>
      </c>
      <c r="L113" s="108">
        <v>0.0</v>
      </c>
      <c r="M113" s="108">
        <v>16.0</v>
      </c>
      <c r="N113" s="108">
        <v>10.0</v>
      </c>
      <c r="O113" s="109">
        <v>10.0</v>
      </c>
      <c r="P113" s="109">
        <v>10.0</v>
      </c>
      <c r="Q113" s="108">
        <v>20.0</v>
      </c>
      <c r="R113" s="109">
        <v>0.0</v>
      </c>
      <c r="S113" s="109">
        <v>20.0</v>
      </c>
      <c r="T113" s="108">
        <v>100.0</v>
      </c>
      <c r="U113" s="109">
        <v>1.0</v>
      </c>
      <c r="V113" s="109">
        <v>3.0</v>
      </c>
      <c r="W113" s="109">
        <v>2.0</v>
      </c>
      <c r="X113" s="115">
        <v>0.0</v>
      </c>
      <c r="Y113" s="115">
        <v>0.0</v>
      </c>
      <c r="Z113" s="115">
        <v>0.0</v>
      </c>
      <c r="AA113" s="115">
        <v>0.0</v>
      </c>
      <c r="AB113" s="115">
        <v>0.0</v>
      </c>
      <c r="AC113" s="115">
        <v>0.0</v>
      </c>
      <c r="AD113" s="115">
        <v>0.0</v>
      </c>
      <c r="AE113" s="115">
        <v>0.0</v>
      </c>
      <c r="AF113" s="115">
        <v>0.0</v>
      </c>
      <c r="AG113" s="115">
        <v>0.0</v>
      </c>
      <c r="AH113" s="115">
        <v>0.0</v>
      </c>
      <c r="AI113" s="115">
        <v>0.0</v>
      </c>
      <c r="AJ113" s="116">
        <v>0.0</v>
      </c>
      <c r="AK113" s="116">
        <v>0.0</v>
      </c>
      <c r="AL113" s="116">
        <v>0.0</v>
      </c>
      <c r="AM113" s="116">
        <v>0.0</v>
      </c>
      <c r="AN113" s="116">
        <v>0.0</v>
      </c>
      <c r="AO113" s="116">
        <v>0.0</v>
      </c>
      <c r="AP113" s="116">
        <v>0.0</v>
      </c>
      <c r="AQ113" s="116">
        <v>0.0</v>
      </c>
      <c r="AR113" s="116">
        <v>0.0</v>
      </c>
      <c r="AS113" s="116">
        <v>0.0</v>
      </c>
      <c r="AT113" s="116">
        <v>0.0</v>
      </c>
      <c r="AU113" s="116">
        <v>0.0</v>
      </c>
    </row>
    <row r="114" ht="15.75" customHeight="1">
      <c r="A114" s="105" t="s">
        <v>131</v>
      </c>
      <c r="B114" s="105" t="s">
        <v>63</v>
      </c>
      <c r="C114" s="114">
        <v>44398.0</v>
      </c>
      <c r="D114" s="107">
        <v>1.0</v>
      </c>
      <c r="E114" s="107">
        <v>5.0</v>
      </c>
      <c r="F114" s="107">
        <v>0.0</v>
      </c>
      <c r="G114" s="109">
        <v>20.0</v>
      </c>
      <c r="H114" s="109">
        <v>0.0</v>
      </c>
      <c r="I114" s="108">
        <v>100.0</v>
      </c>
      <c r="J114" s="109">
        <v>35.0</v>
      </c>
      <c r="K114" s="108">
        <v>70.0</v>
      </c>
      <c r="L114" s="108">
        <v>56.0</v>
      </c>
      <c r="M114" s="108">
        <v>48.0</v>
      </c>
      <c r="N114" s="108">
        <v>30.0</v>
      </c>
      <c r="O114" s="109">
        <v>30.0</v>
      </c>
      <c r="P114" s="109">
        <v>10.0</v>
      </c>
      <c r="Q114" s="108">
        <v>50.0</v>
      </c>
      <c r="R114" s="109">
        <v>0.0</v>
      </c>
      <c r="S114" s="109">
        <v>40.0</v>
      </c>
      <c r="T114" s="108">
        <v>400.0</v>
      </c>
      <c r="U114" s="109">
        <v>2.0</v>
      </c>
      <c r="V114" s="109">
        <v>7.0</v>
      </c>
      <c r="W114" s="109">
        <v>5.0</v>
      </c>
      <c r="X114" s="115">
        <v>0.0</v>
      </c>
      <c r="Y114" s="115">
        <v>0.0</v>
      </c>
      <c r="Z114" s="115">
        <v>0.0</v>
      </c>
      <c r="AA114" s="115">
        <v>0.0</v>
      </c>
      <c r="AB114" s="115">
        <v>0.0</v>
      </c>
      <c r="AC114" s="115">
        <v>0.0</v>
      </c>
      <c r="AD114" s="115">
        <v>0.0</v>
      </c>
      <c r="AE114" s="115">
        <v>0.0</v>
      </c>
      <c r="AF114" s="115">
        <v>0.0</v>
      </c>
      <c r="AG114" s="115">
        <v>0.0</v>
      </c>
      <c r="AH114" s="115">
        <v>0.0</v>
      </c>
      <c r="AI114" s="115">
        <v>0.0</v>
      </c>
      <c r="AJ114" s="116">
        <v>0.0</v>
      </c>
      <c r="AK114" s="116">
        <v>0.0</v>
      </c>
      <c r="AL114" s="116">
        <v>0.0</v>
      </c>
      <c r="AM114" s="116">
        <v>0.0</v>
      </c>
      <c r="AN114" s="116">
        <v>0.0</v>
      </c>
      <c r="AO114" s="116">
        <v>0.0</v>
      </c>
      <c r="AP114" s="116">
        <v>0.0</v>
      </c>
      <c r="AQ114" s="116">
        <v>0.0</v>
      </c>
      <c r="AR114" s="116">
        <v>0.0</v>
      </c>
      <c r="AS114" s="116">
        <v>0.0</v>
      </c>
      <c r="AT114" s="116">
        <v>0.0</v>
      </c>
      <c r="AU114" s="116">
        <v>0.0</v>
      </c>
    </row>
    <row r="115" ht="15.75" customHeight="1">
      <c r="A115" s="105" t="s">
        <v>131</v>
      </c>
      <c r="B115" s="105" t="s">
        <v>45</v>
      </c>
      <c r="C115" s="114">
        <v>44429.0</v>
      </c>
      <c r="D115" s="107">
        <v>4.0</v>
      </c>
      <c r="E115" s="107">
        <v>1.0</v>
      </c>
      <c r="F115" s="107">
        <v>0.0</v>
      </c>
      <c r="G115" s="109">
        <v>20.0</v>
      </c>
      <c r="H115" s="109">
        <v>0.0</v>
      </c>
      <c r="I115" s="108">
        <v>40.0</v>
      </c>
      <c r="J115" s="109">
        <v>10.0</v>
      </c>
      <c r="K115" s="108">
        <v>20.0</v>
      </c>
      <c r="L115" s="108">
        <v>20.0</v>
      </c>
      <c r="M115" s="108">
        <v>18.0</v>
      </c>
      <c r="N115" s="108">
        <v>10.0</v>
      </c>
      <c r="O115" s="109">
        <v>10.0</v>
      </c>
      <c r="P115" s="109">
        <v>20.0</v>
      </c>
      <c r="Q115" s="108">
        <v>10.0</v>
      </c>
      <c r="R115" s="109">
        <v>0.0</v>
      </c>
      <c r="S115" s="109">
        <v>10.0</v>
      </c>
      <c r="T115" s="108">
        <v>100.0</v>
      </c>
      <c r="U115" s="109">
        <v>1.0</v>
      </c>
      <c r="V115" s="109">
        <v>3.0</v>
      </c>
      <c r="W115" s="109">
        <v>2.0</v>
      </c>
      <c r="X115" s="115">
        <v>0.0</v>
      </c>
      <c r="Y115" s="115">
        <v>0.0</v>
      </c>
      <c r="Z115" s="115">
        <v>0.0</v>
      </c>
      <c r="AA115" s="115">
        <v>0.0</v>
      </c>
      <c r="AB115" s="115">
        <v>0.0</v>
      </c>
      <c r="AC115" s="115">
        <v>0.0</v>
      </c>
      <c r="AD115" s="115">
        <v>0.0</v>
      </c>
      <c r="AE115" s="115">
        <v>0.0</v>
      </c>
      <c r="AF115" s="115">
        <v>0.0</v>
      </c>
      <c r="AG115" s="115">
        <v>0.0</v>
      </c>
      <c r="AH115" s="115">
        <v>0.0</v>
      </c>
      <c r="AI115" s="115">
        <v>0.0</v>
      </c>
      <c r="AJ115" s="116">
        <v>0.0</v>
      </c>
      <c r="AK115" s="116">
        <v>0.0</v>
      </c>
      <c r="AL115" s="116">
        <v>0.0</v>
      </c>
      <c r="AM115" s="116">
        <v>0.0</v>
      </c>
      <c r="AN115" s="116">
        <v>0.0</v>
      </c>
      <c r="AO115" s="116">
        <v>0.0</v>
      </c>
      <c r="AP115" s="116">
        <v>0.0</v>
      </c>
      <c r="AQ115" s="116">
        <v>0.0</v>
      </c>
      <c r="AR115" s="116">
        <v>0.0</v>
      </c>
      <c r="AS115" s="116">
        <v>0.0</v>
      </c>
      <c r="AT115" s="116">
        <v>0.0</v>
      </c>
      <c r="AU115" s="116">
        <v>0.0</v>
      </c>
    </row>
    <row r="116" ht="15.75" customHeight="1">
      <c r="A116" s="105" t="s">
        <v>131</v>
      </c>
      <c r="B116" s="105" t="s">
        <v>47</v>
      </c>
      <c r="C116" s="114">
        <v>44429.0</v>
      </c>
      <c r="D116" s="107">
        <v>4.0</v>
      </c>
      <c r="E116" s="107">
        <v>2.0</v>
      </c>
      <c r="F116" s="107">
        <v>0.0</v>
      </c>
      <c r="G116" s="109">
        <v>20.0</v>
      </c>
      <c r="H116" s="109">
        <v>0.0</v>
      </c>
      <c r="I116" s="108">
        <v>60.0</v>
      </c>
      <c r="J116" s="109">
        <v>45.0</v>
      </c>
      <c r="K116" s="108">
        <v>50.0</v>
      </c>
      <c r="L116" s="108">
        <v>36.0</v>
      </c>
      <c r="M116" s="108">
        <v>44.0</v>
      </c>
      <c r="N116" s="108">
        <v>40.0</v>
      </c>
      <c r="O116" s="109">
        <v>20.0</v>
      </c>
      <c r="P116" s="109">
        <v>20.0</v>
      </c>
      <c r="Q116" s="108">
        <v>20.0</v>
      </c>
      <c r="R116" s="109">
        <v>0.0</v>
      </c>
      <c r="S116" s="109">
        <v>0.0</v>
      </c>
      <c r="T116" s="108">
        <v>400.0</v>
      </c>
      <c r="U116" s="109">
        <v>1.0</v>
      </c>
      <c r="V116" s="109">
        <v>8.0</v>
      </c>
      <c r="W116" s="109">
        <v>3.0</v>
      </c>
      <c r="X116" s="115">
        <v>0.0</v>
      </c>
      <c r="Y116" s="115">
        <v>0.0</v>
      </c>
      <c r="Z116" s="115">
        <v>0.0</v>
      </c>
      <c r="AA116" s="115">
        <v>0.0</v>
      </c>
      <c r="AB116" s="115">
        <v>0.0</v>
      </c>
      <c r="AC116" s="115">
        <v>0.0</v>
      </c>
      <c r="AD116" s="115">
        <v>0.0</v>
      </c>
      <c r="AE116" s="115">
        <v>0.0</v>
      </c>
      <c r="AF116" s="115">
        <v>0.0</v>
      </c>
      <c r="AG116" s="115">
        <v>0.0</v>
      </c>
      <c r="AH116" s="115">
        <v>0.0</v>
      </c>
      <c r="AI116" s="115">
        <v>0.0</v>
      </c>
      <c r="AJ116" s="116">
        <v>0.0</v>
      </c>
      <c r="AK116" s="116">
        <v>0.0</v>
      </c>
      <c r="AL116" s="116">
        <v>0.0</v>
      </c>
      <c r="AM116" s="116">
        <v>0.0</v>
      </c>
      <c r="AN116" s="116">
        <v>0.0</v>
      </c>
      <c r="AO116" s="116">
        <v>0.0</v>
      </c>
      <c r="AP116" s="116">
        <v>0.0</v>
      </c>
      <c r="AQ116" s="116">
        <v>0.0</v>
      </c>
      <c r="AR116" s="116">
        <v>0.0</v>
      </c>
      <c r="AS116" s="116">
        <v>0.0</v>
      </c>
      <c r="AT116" s="116">
        <v>0.0</v>
      </c>
      <c r="AU116" s="116">
        <v>0.0</v>
      </c>
    </row>
    <row r="117" ht="15.75" customHeight="1">
      <c r="A117" s="105" t="s">
        <v>131</v>
      </c>
      <c r="B117" s="105" t="s">
        <v>48</v>
      </c>
      <c r="C117" s="114">
        <v>44429.0</v>
      </c>
      <c r="D117" s="107">
        <v>5.0</v>
      </c>
      <c r="E117" s="107">
        <v>1.0</v>
      </c>
      <c r="F117" s="107">
        <v>0.0</v>
      </c>
      <c r="G117" s="109">
        <v>20.0</v>
      </c>
      <c r="H117" s="109">
        <v>0.0</v>
      </c>
      <c r="I117" s="108">
        <v>20.0</v>
      </c>
      <c r="J117" s="109">
        <v>10.0</v>
      </c>
      <c r="K117" s="108">
        <v>50.0</v>
      </c>
      <c r="L117" s="108">
        <v>40.0</v>
      </c>
      <c r="M117" s="108">
        <v>40.0</v>
      </c>
      <c r="N117" s="108">
        <v>40.0</v>
      </c>
      <c r="O117" s="109">
        <v>20.0</v>
      </c>
      <c r="P117" s="109">
        <v>10.0</v>
      </c>
      <c r="Q117" s="108">
        <v>40.0</v>
      </c>
      <c r="R117" s="109">
        <v>0.0</v>
      </c>
      <c r="S117" s="109">
        <v>0.0</v>
      </c>
      <c r="T117" s="108">
        <v>100.0</v>
      </c>
      <c r="U117" s="109">
        <v>1.0</v>
      </c>
      <c r="V117" s="109">
        <v>7.0</v>
      </c>
      <c r="W117" s="109">
        <v>3.0</v>
      </c>
      <c r="X117" s="115">
        <v>0.0</v>
      </c>
      <c r="Y117" s="115">
        <v>0.0</v>
      </c>
      <c r="Z117" s="115">
        <v>0.0</v>
      </c>
      <c r="AA117" s="115">
        <v>0.0</v>
      </c>
      <c r="AB117" s="115">
        <v>0.0</v>
      </c>
      <c r="AC117" s="115">
        <v>0.0</v>
      </c>
      <c r="AD117" s="115">
        <v>0.0</v>
      </c>
      <c r="AE117" s="115">
        <v>0.0</v>
      </c>
      <c r="AF117" s="115">
        <v>0.0</v>
      </c>
      <c r="AG117" s="115">
        <v>0.0</v>
      </c>
      <c r="AH117" s="115">
        <v>0.0</v>
      </c>
      <c r="AI117" s="115">
        <v>0.0</v>
      </c>
      <c r="AJ117" s="116">
        <v>0.0</v>
      </c>
      <c r="AK117" s="116">
        <v>0.0</v>
      </c>
      <c r="AL117" s="116">
        <v>0.0</v>
      </c>
      <c r="AM117" s="116">
        <v>0.0</v>
      </c>
      <c r="AN117" s="116">
        <v>0.0</v>
      </c>
      <c r="AO117" s="116">
        <v>0.0</v>
      </c>
      <c r="AP117" s="116">
        <v>0.0</v>
      </c>
      <c r="AQ117" s="116">
        <v>0.0</v>
      </c>
      <c r="AR117" s="116">
        <v>0.0</v>
      </c>
      <c r="AS117" s="116">
        <v>0.0</v>
      </c>
      <c r="AT117" s="116">
        <v>0.0</v>
      </c>
      <c r="AU117" s="116">
        <v>0.0</v>
      </c>
    </row>
    <row r="118" ht="15.75" customHeight="1">
      <c r="A118" s="105" t="s">
        <v>131</v>
      </c>
      <c r="B118" s="105" t="s">
        <v>49</v>
      </c>
      <c r="C118" s="114">
        <v>44429.0</v>
      </c>
      <c r="D118" s="107">
        <v>8.0</v>
      </c>
      <c r="E118" s="107">
        <v>19.0</v>
      </c>
      <c r="F118" s="107">
        <v>0.0</v>
      </c>
      <c r="G118" s="109">
        <v>20.0</v>
      </c>
      <c r="H118" s="109">
        <v>0.0</v>
      </c>
      <c r="I118" s="108">
        <v>120.0</v>
      </c>
      <c r="J118" s="109">
        <v>25.0</v>
      </c>
      <c r="K118" s="108">
        <v>90.0</v>
      </c>
      <c r="L118" s="108">
        <v>68.0</v>
      </c>
      <c r="M118" s="108">
        <v>100.0</v>
      </c>
      <c r="N118" s="108">
        <v>70.0</v>
      </c>
      <c r="O118" s="109">
        <v>40.0</v>
      </c>
      <c r="P118" s="109">
        <v>30.0</v>
      </c>
      <c r="Q118" s="108">
        <v>40.0</v>
      </c>
      <c r="R118" s="109">
        <v>0.0</v>
      </c>
      <c r="S118" s="109">
        <v>0.0</v>
      </c>
      <c r="T118" s="108">
        <v>300.0</v>
      </c>
      <c r="U118" s="109">
        <v>1.0</v>
      </c>
      <c r="V118" s="109">
        <v>13.0</v>
      </c>
      <c r="W118" s="109">
        <v>5.0</v>
      </c>
      <c r="X118" s="115">
        <v>0.0</v>
      </c>
      <c r="Y118" s="115">
        <v>0.0</v>
      </c>
      <c r="Z118" s="115">
        <v>0.0</v>
      </c>
      <c r="AA118" s="115">
        <v>0.0</v>
      </c>
      <c r="AB118" s="115">
        <v>0.0</v>
      </c>
      <c r="AC118" s="115">
        <v>0.0</v>
      </c>
      <c r="AD118" s="115">
        <v>0.0</v>
      </c>
      <c r="AE118" s="115">
        <v>0.0</v>
      </c>
      <c r="AF118" s="115">
        <v>0.0</v>
      </c>
      <c r="AG118" s="115">
        <v>0.0</v>
      </c>
      <c r="AH118" s="115">
        <v>0.0</v>
      </c>
      <c r="AI118" s="115">
        <v>0.0</v>
      </c>
      <c r="AJ118" s="116">
        <v>0.0</v>
      </c>
      <c r="AK118" s="116">
        <v>0.0</v>
      </c>
      <c r="AL118" s="116">
        <v>0.0</v>
      </c>
      <c r="AM118" s="116">
        <v>0.0</v>
      </c>
      <c r="AN118" s="116">
        <v>0.0</v>
      </c>
      <c r="AO118" s="116">
        <v>0.0</v>
      </c>
      <c r="AP118" s="116">
        <v>0.0</v>
      </c>
      <c r="AQ118" s="116">
        <v>0.0</v>
      </c>
      <c r="AR118" s="116">
        <v>0.0</v>
      </c>
      <c r="AS118" s="116">
        <v>0.0</v>
      </c>
      <c r="AT118" s="116">
        <v>0.0</v>
      </c>
      <c r="AU118" s="116">
        <v>0.0</v>
      </c>
    </row>
    <row r="119" ht="15.75" customHeight="1">
      <c r="A119" s="105" t="s">
        <v>131</v>
      </c>
      <c r="B119" s="105" t="s">
        <v>50</v>
      </c>
      <c r="C119" s="114">
        <v>44429.0</v>
      </c>
      <c r="D119" s="107">
        <v>6.0</v>
      </c>
      <c r="E119" s="107">
        <v>3.0</v>
      </c>
      <c r="F119" s="107">
        <v>0.0</v>
      </c>
      <c r="G119" s="109">
        <v>40.0</v>
      </c>
      <c r="H119" s="109">
        <v>0.0</v>
      </c>
      <c r="I119" s="108">
        <v>100.0</v>
      </c>
      <c r="J119" s="109">
        <v>0.0</v>
      </c>
      <c r="K119" s="108">
        <v>40.0</v>
      </c>
      <c r="L119" s="108">
        <v>8.0</v>
      </c>
      <c r="M119" s="108">
        <v>34.0</v>
      </c>
      <c r="N119" s="108">
        <v>60.0</v>
      </c>
      <c r="O119" s="109">
        <v>50.0</v>
      </c>
      <c r="P119" s="109">
        <v>20.0</v>
      </c>
      <c r="Q119" s="108">
        <v>20.0</v>
      </c>
      <c r="R119" s="109">
        <v>0.0</v>
      </c>
      <c r="S119" s="109">
        <v>0.0</v>
      </c>
      <c r="T119" s="108">
        <v>200.0</v>
      </c>
      <c r="U119" s="109">
        <v>2.0</v>
      </c>
      <c r="V119" s="109">
        <v>13.0</v>
      </c>
      <c r="W119" s="109">
        <v>3.0</v>
      </c>
      <c r="X119" s="115">
        <v>0.0</v>
      </c>
      <c r="Y119" s="115">
        <v>0.0</v>
      </c>
      <c r="Z119" s="115">
        <v>0.0</v>
      </c>
      <c r="AA119" s="115">
        <v>0.0</v>
      </c>
      <c r="AB119" s="115">
        <v>0.0</v>
      </c>
      <c r="AC119" s="115">
        <v>0.0</v>
      </c>
      <c r="AD119" s="115">
        <v>0.0</v>
      </c>
      <c r="AE119" s="115">
        <v>0.0</v>
      </c>
      <c r="AF119" s="115">
        <v>0.0</v>
      </c>
      <c r="AG119" s="115">
        <v>0.0</v>
      </c>
      <c r="AH119" s="115">
        <v>0.0</v>
      </c>
      <c r="AI119" s="115">
        <v>0.0</v>
      </c>
      <c r="AJ119" s="116">
        <v>0.0</v>
      </c>
      <c r="AK119" s="116">
        <v>0.0</v>
      </c>
      <c r="AL119" s="116">
        <v>0.0</v>
      </c>
      <c r="AM119" s="116">
        <v>0.0</v>
      </c>
      <c r="AN119" s="116">
        <v>0.0</v>
      </c>
      <c r="AO119" s="116">
        <v>0.0</v>
      </c>
      <c r="AP119" s="116">
        <v>0.0</v>
      </c>
      <c r="AQ119" s="116">
        <v>0.0</v>
      </c>
      <c r="AR119" s="116">
        <v>0.0</v>
      </c>
      <c r="AS119" s="116">
        <v>0.0</v>
      </c>
      <c r="AT119" s="116">
        <v>0.0</v>
      </c>
      <c r="AU119" s="116">
        <v>0.0</v>
      </c>
    </row>
    <row r="120" ht="15.75" customHeight="1">
      <c r="A120" s="105" t="s">
        <v>131</v>
      </c>
      <c r="B120" s="105" t="s">
        <v>51</v>
      </c>
      <c r="C120" s="114">
        <v>44429.0</v>
      </c>
      <c r="D120" s="107">
        <v>3.0</v>
      </c>
      <c r="E120" s="107">
        <v>7.0</v>
      </c>
      <c r="F120" s="107">
        <v>0.0</v>
      </c>
      <c r="G120" s="108">
        <v>40.0</v>
      </c>
      <c r="H120" s="109">
        <v>0.0</v>
      </c>
      <c r="I120" s="108">
        <v>100.0</v>
      </c>
      <c r="J120" s="108">
        <v>25.0</v>
      </c>
      <c r="K120" s="108">
        <v>70.0</v>
      </c>
      <c r="L120" s="108">
        <v>56.0</v>
      </c>
      <c r="M120" s="108">
        <v>80.0</v>
      </c>
      <c r="N120" s="108">
        <v>70.0</v>
      </c>
      <c r="O120" s="108">
        <v>40.0</v>
      </c>
      <c r="P120" s="108">
        <v>40.0</v>
      </c>
      <c r="Q120" s="108">
        <v>30.0</v>
      </c>
      <c r="R120" s="109">
        <v>0.0</v>
      </c>
      <c r="S120" s="108">
        <v>10.0</v>
      </c>
      <c r="T120" s="108">
        <v>300.0</v>
      </c>
      <c r="U120" s="109">
        <v>1.0</v>
      </c>
      <c r="V120" s="109">
        <v>12.0</v>
      </c>
      <c r="W120" s="109">
        <v>5.0</v>
      </c>
      <c r="X120" s="110">
        <v>0.0</v>
      </c>
      <c r="Y120" s="115">
        <v>0.0</v>
      </c>
      <c r="Z120" s="115">
        <v>0.0</v>
      </c>
      <c r="AA120" s="110">
        <v>0.0</v>
      </c>
      <c r="AB120" s="110">
        <v>0.0</v>
      </c>
      <c r="AC120" s="110">
        <v>0.0</v>
      </c>
      <c r="AD120" s="115">
        <v>0.0</v>
      </c>
      <c r="AE120" s="110">
        <v>0.0</v>
      </c>
      <c r="AF120" s="115">
        <v>0.0</v>
      </c>
      <c r="AG120" s="110">
        <v>0.0</v>
      </c>
      <c r="AH120" s="110">
        <v>0.0</v>
      </c>
      <c r="AI120" s="110">
        <v>0.0</v>
      </c>
      <c r="AJ120" s="109">
        <v>0.0</v>
      </c>
      <c r="AK120" s="116">
        <v>0.0</v>
      </c>
      <c r="AL120" s="109">
        <v>0.0</v>
      </c>
      <c r="AM120" s="109">
        <v>0.0</v>
      </c>
      <c r="AN120" s="109">
        <v>0.0</v>
      </c>
      <c r="AO120" s="109">
        <v>0.0</v>
      </c>
      <c r="AP120" s="109">
        <v>0.0</v>
      </c>
      <c r="AQ120" s="109">
        <v>0.0</v>
      </c>
      <c r="AR120" s="116">
        <v>0.0</v>
      </c>
      <c r="AS120" s="109">
        <v>0.0</v>
      </c>
      <c r="AT120" s="109">
        <v>0.0</v>
      </c>
      <c r="AU120" s="109">
        <v>0.0</v>
      </c>
    </row>
    <row r="121" ht="15.75" customHeight="1">
      <c r="A121" s="105" t="s">
        <v>131</v>
      </c>
      <c r="B121" s="105" t="s">
        <v>52</v>
      </c>
      <c r="C121" s="114">
        <v>44429.0</v>
      </c>
      <c r="D121" s="107">
        <v>3.0</v>
      </c>
      <c r="E121" s="107">
        <v>2.0</v>
      </c>
      <c r="F121" s="107">
        <v>0.0</v>
      </c>
      <c r="G121" s="108">
        <v>60.0</v>
      </c>
      <c r="H121" s="109">
        <v>0.0</v>
      </c>
      <c r="I121" s="108">
        <v>60.0</v>
      </c>
      <c r="J121" s="108">
        <v>10.0</v>
      </c>
      <c r="K121" s="108">
        <v>40.0</v>
      </c>
      <c r="L121" s="108">
        <v>20.0</v>
      </c>
      <c r="M121" s="108">
        <v>26.0</v>
      </c>
      <c r="N121" s="108">
        <v>40.0</v>
      </c>
      <c r="O121" s="108">
        <v>20.0</v>
      </c>
      <c r="P121" s="108">
        <v>30.0</v>
      </c>
      <c r="Q121" s="108">
        <v>50.0</v>
      </c>
      <c r="R121" s="109">
        <v>0.0</v>
      </c>
      <c r="S121" s="108">
        <v>0.0</v>
      </c>
      <c r="T121" s="108">
        <v>100.0</v>
      </c>
      <c r="U121" s="109">
        <v>3.0</v>
      </c>
      <c r="V121" s="108">
        <v>9.0</v>
      </c>
      <c r="W121" s="109">
        <v>2.0</v>
      </c>
      <c r="X121" s="115">
        <v>0.0</v>
      </c>
      <c r="Y121" s="115">
        <v>0.0</v>
      </c>
      <c r="Z121" s="115">
        <v>0.0</v>
      </c>
      <c r="AA121" s="115">
        <v>0.0</v>
      </c>
      <c r="AB121" s="115">
        <v>0.0</v>
      </c>
      <c r="AC121" s="115">
        <v>0.0</v>
      </c>
      <c r="AD121" s="115">
        <v>0.0</v>
      </c>
      <c r="AE121" s="115">
        <v>0.0</v>
      </c>
      <c r="AF121" s="115">
        <v>0.0</v>
      </c>
      <c r="AG121" s="115">
        <v>0.0</v>
      </c>
      <c r="AH121" s="115">
        <v>0.0</v>
      </c>
      <c r="AI121" s="115">
        <v>0.0</v>
      </c>
      <c r="AJ121" s="116">
        <v>0.0</v>
      </c>
      <c r="AK121" s="116">
        <v>0.0</v>
      </c>
      <c r="AL121" s="116">
        <v>0.0</v>
      </c>
      <c r="AM121" s="116">
        <v>0.0</v>
      </c>
      <c r="AN121" s="116">
        <v>0.0</v>
      </c>
      <c r="AO121" s="116">
        <v>0.0</v>
      </c>
      <c r="AP121" s="116">
        <v>0.0</v>
      </c>
      <c r="AQ121" s="116">
        <v>0.0</v>
      </c>
      <c r="AR121" s="116">
        <v>0.0</v>
      </c>
      <c r="AS121" s="116">
        <v>0.0</v>
      </c>
      <c r="AT121" s="116">
        <v>0.0</v>
      </c>
      <c r="AU121" s="116">
        <v>0.0</v>
      </c>
    </row>
    <row r="122" ht="15.75" customHeight="1">
      <c r="A122" s="105" t="s">
        <v>131</v>
      </c>
      <c r="B122" s="105" t="s">
        <v>53</v>
      </c>
      <c r="C122" s="114">
        <v>44429.0</v>
      </c>
      <c r="D122" s="107">
        <v>1.0</v>
      </c>
      <c r="E122" s="107">
        <v>8.0</v>
      </c>
      <c r="F122" s="107">
        <v>0.0</v>
      </c>
      <c r="G122" s="108">
        <v>20.0</v>
      </c>
      <c r="H122" s="109">
        <v>0.0</v>
      </c>
      <c r="I122" s="108">
        <v>60.0</v>
      </c>
      <c r="J122" s="108">
        <v>15.0</v>
      </c>
      <c r="K122" s="108">
        <v>50.0</v>
      </c>
      <c r="L122" s="108">
        <v>32.0</v>
      </c>
      <c r="M122" s="108">
        <v>40.0</v>
      </c>
      <c r="N122" s="108">
        <v>40.0</v>
      </c>
      <c r="O122" s="108">
        <v>20.0</v>
      </c>
      <c r="P122" s="108">
        <v>30.0</v>
      </c>
      <c r="Q122" s="108">
        <v>40.0</v>
      </c>
      <c r="R122" s="109">
        <v>0.0</v>
      </c>
      <c r="S122" s="108">
        <v>15.0</v>
      </c>
      <c r="T122" s="108">
        <v>200.0</v>
      </c>
      <c r="U122" s="109">
        <v>1.0</v>
      </c>
      <c r="V122" s="109">
        <v>9.0</v>
      </c>
      <c r="W122" s="109">
        <v>3.0</v>
      </c>
      <c r="X122" s="115">
        <v>0.0</v>
      </c>
      <c r="Y122" s="115">
        <v>0.0</v>
      </c>
      <c r="Z122" s="115">
        <v>0.0</v>
      </c>
      <c r="AA122" s="115">
        <v>0.0</v>
      </c>
      <c r="AB122" s="115">
        <v>0.0</v>
      </c>
      <c r="AC122" s="115">
        <v>0.0</v>
      </c>
      <c r="AD122" s="115">
        <v>0.0</v>
      </c>
      <c r="AE122" s="115">
        <v>0.0</v>
      </c>
      <c r="AF122" s="115">
        <v>0.0</v>
      </c>
      <c r="AG122" s="115">
        <v>0.0</v>
      </c>
      <c r="AH122" s="115">
        <v>0.0</v>
      </c>
      <c r="AI122" s="115">
        <v>0.0</v>
      </c>
      <c r="AJ122" s="116">
        <v>0.0</v>
      </c>
      <c r="AK122" s="116">
        <v>0.0</v>
      </c>
      <c r="AL122" s="116">
        <v>0.0</v>
      </c>
      <c r="AM122" s="116">
        <v>0.0</v>
      </c>
      <c r="AN122" s="116">
        <v>0.0</v>
      </c>
      <c r="AO122" s="116">
        <v>0.0</v>
      </c>
      <c r="AP122" s="116">
        <v>0.0</v>
      </c>
      <c r="AQ122" s="116">
        <v>0.0</v>
      </c>
      <c r="AR122" s="116">
        <v>0.0</v>
      </c>
      <c r="AS122" s="116">
        <v>0.0</v>
      </c>
      <c r="AT122" s="116">
        <v>0.0</v>
      </c>
      <c r="AU122" s="116">
        <v>0.0</v>
      </c>
    </row>
    <row r="123" ht="15.75" customHeight="1">
      <c r="A123" s="105" t="s">
        <v>131</v>
      </c>
      <c r="B123" s="105" t="s">
        <v>54</v>
      </c>
      <c r="C123" s="114">
        <v>44429.0</v>
      </c>
      <c r="D123" s="107">
        <v>1.0</v>
      </c>
      <c r="E123" s="107">
        <v>1.0</v>
      </c>
      <c r="F123" s="107">
        <v>0.0</v>
      </c>
      <c r="G123" s="108">
        <v>20.0</v>
      </c>
      <c r="H123" s="109">
        <v>0.0</v>
      </c>
      <c r="I123" s="108">
        <v>40.0</v>
      </c>
      <c r="J123" s="108">
        <v>5.0</v>
      </c>
      <c r="K123" s="108">
        <v>30.0</v>
      </c>
      <c r="L123" s="108">
        <v>12.0</v>
      </c>
      <c r="M123" s="108">
        <v>20.0</v>
      </c>
      <c r="N123" s="108">
        <v>10.0</v>
      </c>
      <c r="O123" s="108">
        <v>10.0</v>
      </c>
      <c r="P123" s="108">
        <v>10.0</v>
      </c>
      <c r="Q123" s="108">
        <v>10.0</v>
      </c>
      <c r="R123" s="109">
        <v>0.0</v>
      </c>
      <c r="S123" s="108">
        <v>0.0</v>
      </c>
      <c r="T123" s="108">
        <v>250.0</v>
      </c>
      <c r="U123" s="109">
        <v>1.0</v>
      </c>
      <c r="V123" s="109">
        <v>3.0</v>
      </c>
      <c r="W123" s="109">
        <v>1.0</v>
      </c>
      <c r="X123" s="115">
        <v>0.0</v>
      </c>
      <c r="Y123" s="115">
        <v>0.0</v>
      </c>
      <c r="Z123" s="115">
        <v>0.0</v>
      </c>
      <c r="AA123" s="115">
        <v>0.0</v>
      </c>
      <c r="AB123" s="115">
        <v>0.0</v>
      </c>
      <c r="AC123" s="115">
        <v>0.0</v>
      </c>
      <c r="AD123" s="115">
        <v>0.0</v>
      </c>
      <c r="AE123" s="115">
        <v>0.0</v>
      </c>
      <c r="AF123" s="115">
        <v>0.0</v>
      </c>
      <c r="AG123" s="115">
        <v>0.0</v>
      </c>
      <c r="AH123" s="115">
        <v>0.0</v>
      </c>
      <c r="AI123" s="115">
        <v>0.0</v>
      </c>
      <c r="AJ123" s="116">
        <v>0.0</v>
      </c>
      <c r="AK123" s="116">
        <v>0.0</v>
      </c>
      <c r="AL123" s="116">
        <v>0.0</v>
      </c>
      <c r="AM123" s="116">
        <v>0.0</v>
      </c>
      <c r="AN123" s="116">
        <v>0.0</v>
      </c>
      <c r="AO123" s="116">
        <v>0.0</v>
      </c>
      <c r="AP123" s="116">
        <v>0.0</v>
      </c>
      <c r="AQ123" s="116">
        <v>0.0</v>
      </c>
      <c r="AR123" s="116">
        <v>0.0</v>
      </c>
      <c r="AS123" s="116">
        <v>0.0</v>
      </c>
      <c r="AT123" s="116">
        <v>0.0</v>
      </c>
      <c r="AU123" s="116">
        <v>0.0</v>
      </c>
    </row>
    <row r="124" ht="15.75" customHeight="1">
      <c r="A124" s="105" t="s">
        <v>131</v>
      </c>
      <c r="B124" s="105" t="s">
        <v>55</v>
      </c>
      <c r="C124" s="114">
        <v>44429.0</v>
      </c>
      <c r="D124" s="107">
        <v>2.0</v>
      </c>
      <c r="E124" s="107">
        <v>3.0</v>
      </c>
      <c r="F124" s="107">
        <v>0.0</v>
      </c>
      <c r="G124" s="108">
        <v>20.0</v>
      </c>
      <c r="H124" s="109">
        <v>0.0</v>
      </c>
      <c r="I124" s="108">
        <v>20.0</v>
      </c>
      <c r="J124" s="108">
        <v>0.0</v>
      </c>
      <c r="K124" s="108">
        <v>20.0</v>
      </c>
      <c r="L124" s="108">
        <v>20.0</v>
      </c>
      <c r="M124" s="108">
        <v>26.0</v>
      </c>
      <c r="N124" s="108">
        <v>30.0</v>
      </c>
      <c r="O124" s="108">
        <v>10.0</v>
      </c>
      <c r="P124" s="109">
        <v>10.0</v>
      </c>
      <c r="Q124" s="108">
        <v>20.0</v>
      </c>
      <c r="R124" s="109">
        <v>0.0</v>
      </c>
      <c r="S124" s="108">
        <v>20.0</v>
      </c>
      <c r="T124" s="108">
        <v>100.0</v>
      </c>
      <c r="U124" s="109">
        <v>1.0</v>
      </c>
      <c r="V124" s="109">
        <v>5.0</v>
      </c>
      <c r="W124" s="109">
        <v>3.0</v>
      </c>
      <c r="X124" s="115">
        <v>0.0</v>
      </c>
      <c r="Y124" s="115">
        <v>0.0</v>
      </c>
      <c r="Z124" s="115">
        <v>0.0</v>
      </c>
      <c r="AA124" s="115">
        <v>0.0</v>
      </c>
      <c r="AB124" s="115">
        <v>0.0</v>
      </c>
      <c r="AC124" s="115">
        <v>0.0</v>
      </c>
      <c r="AD124" s="115">
        <v>0.0</v>
      </c>
      <c r="AE124" s="115">
        <v>0.0</v>
      </c>
      <c r="AF124" s="115">
        <v>0.0</v>
      </c>
      <c r="AG124" s="115">
        <v>0.0</v>
      </c>
      <c r="AH124" s="115">
        <v>0.0</v>
      </c>
      <c r="AI124" s="115">
        <v>0.0</v>
      </c>
      <c r="AJ124" s="116">
        <v>0.0</v>
      </c>
      <c r="AK124" s="116">
        <v>0.0</v>
      </c>
      <c r="AL124" s="116">
        <v>0.0</v>
      </c>
      <c r="AM124" s="116">
        <v>0.0</v>
      </c>
      <c r="AN124" s="116">
        <v>0.0</v>
      </c>
      <c r="AO124" s="116">
        <v>0.0</v>
      </c>
      <c r="AP124" s="116">
        <v>0.0</v>
      </c>
      <c r="AQ124" s="116">
        <v>0.0</v>
      </c>
      <c r="AR124" s="116">
        <v>0.0</v>
      </c>
      <c r="AS124" s="116">
        <v>0.0</v>
      </c>
      <c r="AT124" s="116">
        <v>0.0</v>
      </c>
      <c r="AU124" s="116">
        <v>0.0</v>
      </c>
    </row>
    <row r="125" ht="15.75" customHeight="1">
      <c r="A125" s="105" t="s">
        <v>131</v>
      </c>
      <c r="B125" s="105" t="s">
        <v>56</v>
      </c>
      <c r="C125" s="114">
        <v>44429.0</v>
      </c>
      <c r="D125" s="107">
        <v>4.0</v>
      </c>
      <c r="E125" s="107">
        <v>8.0</v>
      </c>
      <c r="F125" s="107">
        <v>0.0</v>
      </c>
      <c r="G125" s="109">
        <v>40.0</v>
      </c>
      <c r="H125" s="109">
        <v>0.0</v>
      </c>
      <c r="I125" s="108">
        <v>100.0</v>
      </c>
      <c r="J125" s="109">
        <v>20.0</v>
      </c>
      <c r="K125" s="108">
        <v>80.0</v>
      </c>
      <c r="L125" s="108">
        <v>48.0</v>
      </c>
      <c r="M125" s="108">
        <v>82.0</v>
      </c>
      <c r="N125" s="108">
        <v>60.0</v>
      </c>
      <c r="O125" s="109">
        <v>50.0</v>
      </c>
      <c r="P125" s="109">
        <v>20.0</v>
      </c>
      <c r="Q125" s="108">
        <v>30.0</v>
      </c>
      <c r="R125" s="109">
        <v>0.0</v>
      </c>
      <c r="S125" s="109">
        <v>26.0</v>
      </c>
      <c r="T125" s="108">
        <v>200.0</v>
      </c>
      <c r="U125" s="109">
        <v>2.0</v>
      </c>
      <c r="V125" s="109">
        <v>10.0</v>
      </c>
      <c r="W125" s="109">
        <v>3.0</v>
      </c>
      <c r="X125" s="115">
        <v>0.0</v>
      </c>
      <c r="Y125" s="115">
        <v>0.0</v>
      </c>
      <c r="Z125" s="115">
        <v>0.0</v>
      </c>
      <c r="AA125" s="115">
        <v>0.0</v>
      </c>
      <c r="AB125" s="115">
        <v>0.0</v>
      </c>
      <c r="AC125" s="115">
        <v>0.0</v>
      </c>
      <c r="AD125" s="115">
        <v>0.0</v>
      </c>
      <c r="AE125" s="115">
        <v>0.0</v>
      </c>
      <c r="AF125" s="115">
        <v>0.0</v>
      </c>
      <c r="AG125" s="115">
        <v>0.0</v>
      </c>
      <c r="AH125" s="115">
        <v>0.0</v>
      </c>
      <c r="AI125" s="115">
        <v>0.0</v>
      </c>
      <c r="AJ125" s="116">
        <v>0.0</v>
      </c>
      <c r="AK125" s="116">
        <v>0.0</v>
      </c>
      <c r="AL125" s="116">
        <v>0.0</v>
      </c>
      <c r="AM125" s="116">
        <v>0.0</v>
      </c>
      <c r="AN125" s="116">
        <v>0.0</v>
      </c>
      <c r="AO125" s="116">
        <v>0.0</v>
      </c>
      <c r="AP125" s="116">
        <v>0.0</v>
      </c>
      <c r="AQ125" s="116">
        <v>0.0</v>
      </c>
      <c r="AR125" s="116">
        <v>0.0</v>
      </c>
      <c r="AS125" s="116">
        <v>0.0</v>
      </c>
      <c r="AT125" s="116">
        <v>0.0</v>
      </c>
      <c r="AU125" s="116">
        <v>0.0</v>
      </c>
    </row>
    <row r="126" ht="15.75" customHeight="1">
      <c r="A126" s="105" t="s">
        <v>131</v>
      </c>
      <c r="B126" s="105" t="s">
        <v>59</v>
      </c>
      <c r="C126" s="114">
        <v>44429.0</v>
      </c>
      <c r="D126" s="107">
        <v>4.0</v>
      </c>
      <c r="E126" s="107">
        <v>2.0</v>
      </c>
      <c r="F126" s="107">
        <v>0.0</v>
      </c>
      <c r="G126" s="109">
        <v>40.0</v>
      </c>
      <c r="H126" s="109">
        <v>0.0</v>
      </c>
      <c r="I126" s="108">
        <v>60.0</v>
      </c>
      <c r="J126" s="109">
        <v>10.0</v>
      </c>
      <c r="K126" s="108">
        <v>70.0</v>
      </c>
      <c r="L126" s="108">
        <v>28.0</v>
      </c>
      <c r="M126" s="108">
        <v>74.0</v>
      </c>
      <c r="N126" s="108">
        <v>40.0</v>
      </c>
      <c r="O126" s="109">
        <v>20.0</v>
      </c>
      <c r="P126" s="109">
        <v>30.0</v>
      </c>
      <c r="Q126" s="108">
        <v>30.0</v>
      </c>
      <c r="R126" s="109">
        <v>0.0</v>
      </c>
      <c r="S126" s="109">
        <v>20.0</v>
      </c>
      <c r="T126" s="108">
        <v>200.0</v>
      </c>
      <c r="U126" s="109">
        <v>2.0</v>
      </c>
      <c r="V126" s="109">
        <v>9.0</v>
      </c>
      <c r="W126" s="109">
        <v>2.0</v>
      </c>
      <c r="X126" s="115">
        <v>0.0</v>
      </c>
      <c r="Y126" s="115">
        <v>0.0</v>
      </c>
      <c r="Z126" s="115">
        <v>0.0</v>
      </c>
      <c r="AA126" s="115">
        <v>0.0</v>
      </c>
      <c r="AB126" s="115">
        <v>0.0</v>
      </c>
      <c r="AC126" s="115">
        <v>0.0</v>
      </c>
      <c r="AD126" s="115">
        <v>0.0</v>
      </c>
      <c r="AE126" s="115">
        <v>0.0</v>
      </c>
      <c r="AF126" s="115">
        <v>0.0</v>
      </c>
      <c r="AG126" s="115">
        <v>0.0</v>
      </c>
      <c r="AH126" s="115">
        <v>0.0</v>
      </c>
      <c r="AI126" s="115">
        <v>0.0</v>
      </c>
      <c r="AJ126" s="116">
        <v>0.0</v>
      </c>
      <c r="AK126" s="116">
        <v>0.0</v>
      </c>
      <c r="AL126" s="116">
        <v>0.0</v>
      </c>
      <c r="AM126" s="116">
        <v>0.0</v>
      </c>
      <c r="AN126" s="116">
        <v>0.0</v>
      </c>
      <c r="AO126" s="116">
        <v>0.0</v>
      </c>
      <c r="AP126" s="116">
        <v>0.0</v>
      </c>
      <c r="AQ126" s="116">
        <v>0.0</v>
      </c>
      <c r="AR126" s="116">
        <v>0.0</v>
      </c>
      <c r="AS126" s="116">
        <v>0.0</v>
      </c>
      <c r="AT126" s="116">
        <v>0.0</v>
      </c>
      <c r="AU126" s="116">
        <v>0.0</v>
      </c>
    </row>
    <row r="127" ht="15.75" customHeight="1">
      <c r="A127" s="105" t="s">
        <v>131</v>
      </c>
      <c r="B127" s="105" t="s">
        <v>60</v>
      </c>
      <c r="C127" s="114">
        <v>44429.0</v>
      </c>
      <c r="D127" s="107">
        <v>4.0</v>
      </c>
      <c r="E127" s="107">
        <v>2.0</v>
      </c>
      <c r="F127" s="107">
        <v>0.0</v>
      </c>
      <c r="G127" s="109">
        <v>20.0</v>
      </c>
      <c r="H127" s="109">
        <v>0.0</v>
      </c>
      <c r="I127" s="108">
        <v>60.0</v>
      </c>
      <c r="J127" s="109">
        <v>10.0</v>
      </c>
      <c r="K127" s="108">
        <v>50.0</v>
      </c>
      <c r="L127" s="108">
        <v>32.0</v>
      </c>
      <c r="M127" s="108">
        <v>48.0</v>
      </c>
      <c r="N127" s="108">
        <v>20.0</v>
      </c>
      <c r="O127" s="109">
        <v>10.0</v>
      </c>
      <c r="P127" s="109">
        <v>10.0</v>
      </c>
      <c r="Q127" s="108">
        <v>30.0</v>
      </c>
      <c r="R127" s="109">
        <v>0.0</v>
      </c>
      <c r="S127" s="109">
        <v>20.0</v>
      </c>
      <c r="T127" s="108">
        <v>200.0</v>
      </c>
      <c r="U127" s="109">
        <v>1.0</v>
      </c>
      <c r="V127" s="109">
        <v>4.0</v>
      </c>
      <c r="W127" s="109">
        <v>3.0</v>
      </c>
      <c r="X127" s="115">
        <v>0.0</v>
      </c>
      <c r="Y127" s="115">
        <v>0.0</v>
      </c>
      <c r="Z127" s="115">
        <v>0.0</v>
      </c>
      <c r="AA127" s="115">
        <v>0.0</v>
      </c>
      <c r="AB127" s="115">
        <v>0.0</v>
      </c>
      <c r="AC127" s="115">
        <v>0.0</v>
      </c>
      <c r="AD127" s="115">
        <v>0.0</v>
      </c>
      <c r="AE127" s="115">
        <v>0.0</v>
      </c>
      <c r="AF127" s="115">
        <v>0.0</v>
      </c>
      <c r="AG127" s="115">
        <v>0.0</v>
      </c>
      <c r="AH127" s="115">
        <v>0.0</v>
      </c>
      <c r="AI127" s="115">
        <v>0.0</v>
      </c>
      <c r="AJ127" s="116">
        <v>0.0</v>
      </c>
      <c r="AK127" s="116">
        <v>0.0</v>
      </c>
      <c r="AL127" s="116">
        <v>0.0</v>
      </c>
      <c r="AM127" s="116">
        <v>0.0</v>
      </c>
      <c r="AN127" s="116">
        <v>0.0</v>
      </c>
      <c r="AO127" s="116">
        <v>0.0</v>
      </c>
      <c r="AP127" s="116">
        <v>0.0</v>
      </c>
      <c r="AQ127" s="116">
        <v>0.0</v>
      </c>
      <c r="AR127" s="116">
        <v>0.0</v>
      </c>
      <c r="AS127" s="116">
        <v>0.0</v>
      </c>
      <c r="AT127" s="116">
        <v>0.0</v>
      </c>
      <c r="AU127" s="116">
        <v>0.0</v>
      </c>
    </row>
    <row r="128" ht="15.75" customHeight="1">
      <c r="A128" s="105" t="s">
        <v>131</v>
      </c>
      <c r="B128" s="105" t="s">
        <v>61</v>
      </c>
      <c r="C128" s="114">
        <v>44429.0</v>
      </c>
      <c r="D128" s="107">
        <v>1.0</v>
      </c>
      <c r="E128" s="107">
        <v>2.0</v>
      </c>
      <c r="F128" s="107">
        <v>0.0</v>
      </c>
      <c r="G128" s="109">
        <v>40.0</v>
      </c>
      <c r="H128" s="109">
        <v>0.0</v>
      </c>
      <c r="I128" s="108">
        <v>80.0</v>
      </c>
      <c r="J128" s="109">
        <v>15.0</v>
      </c>
      <c r="K128" s="108">
        <v>60.0</v>
      </c>
      <c r="L128" s="108">
        <v>48.0</v>
      </c>
      <c r="M128" s="108">
        <v>70.0</v>
      </c>
      <c r="N128" s="108">
        <v>20.0</v>
      </c>
      <c r="O128" s="109">
        <v>20.0</v>
      </c>
      <c r="P128" s="109">
        <v>20.0</v>
      </c>
      <c r="Q128" s="108">
        <v>30.0</v>
      </c>
      <c r="R128" s="109">
        <v>0.0</v>
      </c>
      <c r="S128" s="109">
        <v>50.0</v>
      </c>
      <c r="T128" s="108">
        <v>200.0</v>
      </c>
      <c r="U128" s="109">
        <v>2.0</v>
      </c>
      <c r="V128" s="109">
        <v>6.0</v>
      </c>
      <c r="W128" s="109">
        <v>3.0</v>
      </c>
      <c r="X128" s="115">
        <v>0.0</v>
      </c>
      <c r="Y128" s="115">
        <v>0.0</v>
      </c>
      <c r="Z128" s="115">
        <v>0.0</v>
      </c>
      <c r="AA128" s="115">
        <v>0.0</v>
      </c>
      <c r="AB128" s="115">
        <v>0.0</v>
      </c>
      <c r="AC128" s="115">
        <v>0.0</v>
      </c>
      <c r="AD128" s="115">
        <v>0.0</v>
      </c>
      <c r="AE128" s="115">
        <v>0.0</v>
      </c>
      <c r="AF128" s="115">
        <v>0.0</v>
      </c>
      <c r="AG128" s="115">
        <v>0.0</v>
      </c>
      <c r="AH128" s="115">
        <v>0.0</v>
      </c>
      <c r="AI128" s="115">
        <v>0.0</v>
      </c>
      <c r="AJ128" s="116">
        <v>0.0</v>
      </c>
      <c r="AK128" s="116">
        <v>0.0</v>
      </c>
      <c r="AL128" s="116">
        <v>0.0</v>
      </c>
      <c r="AM128" s="116">
        <v>0.0</v>
      </c>
      <c r="AN128" s="116">
        <v>0.0</v>
      </c>
      <c r="AO128" s="116">
        <v>0.0</v>
      </c>
      <c r="AP128" s="116">
        <v>0.0</v>
      </c>
      <c r="AQ128" s="116">
        <v>0.0</v>
      </c>
      <c r="AR128" s="116">
        <v>0.0</v>
      </c>
      <c r="AS128" s="116">
        <v>0.0</v>
      </c>
      <c r="AT128" s="116">
        <v>0.0</v>
      </c>
      <c r="AU128" s="116">
        <v>0.0</v>
      </c>
    </row>
    <row r="129" ht="15.75" customHeight="1">
      <c r="A129" s="105" t="s">
        <v>131</v>
      </c>
      <c r="B129" s="105" t="s">
        <v>62</v>
      </c>
      <c r="C129" s="114">
        <v>44429.0</v>
      </c>
      <c r="D129" s="107">
        <v>2.0</v>
      </c>
      <c r="E129" s="107">
        <v>0.0</v>
      </c>
      <c r="F129" s="107">
        <v>0.0</v>
      </c>
      <c r="G129" s="109">
        <v>20.0</v>
      </c>
      <c r="H129" s="109">
        <v>0.0</v>
      </c>
      <c r="I129" s="108">
        <v>40.0</v>
      </c>
      <c r="J129" s="109">
        <v>5.0</v>
      </c>
      <c r="K129" s="108">
        <v>20.0</v>
      </c>
      <c r="L129" s="108">
        <v>12.0</v>
      </c>
      <c r="M129" s="108">
        <v>18.0</v>
      </c>
      <c r="N129" s="108">
        <v>10.0</v>
      </c>
      <c r="O129" s="109">
        <v>10.0</v>
      </c>
      <c r="P129" s="109">
        <v>10.0</v>
      </c>
      <c r="Q129" s="108">
        <v>10.0</v>
      </c>
      <c r="R129" s="109">
        <v>0.0</v>
      </c>
      <c r="S129" s="109">
        <v>0.0</v>
      </c>
      <c r="T129" s="108">
        <v>100.0</v>
      </c>
      <c r="U129" s="109">
        <v>1.0</v>
      </c>
      <c r="V129" s="109">
        <v>3.0</v>
      </c>
      <c r="W129" s="109">
        <v>8.0</v>
      </c>
      <c r="X129" s="115">
        <v>0.0</v>
      </c>
      <c r="Y129" s="115">
        <v>0.0</v>
      </c>
      <c r="Z129" s="115">
        <v>0.0</v>
      </c>
      <c r="AA129" s="115">
        <v>0.0</v>
      </c>
      <c r="AB129" s="115">
        <v>0.0</v>
      </c>
      <c r="AC129" s="115">
        <v>0.0</v>
      </c>
      <c r="AD129" s="115">
        <v>0.0</v>
      </c>
      <c r="AE129" s="115">
        <v>0.0</v>
      </c>
      <c r="AF129" s="115">
        <v>0.0</v>
      </c>
      <c r="AG129" s="115">
        <v>0.0</v>
      </c>
      <c r="AH129" s="115">
        <v>0.0</v>
      </c>
      <c r="AI129" s="115">
        <v>0.0</v>
      </c>
      <c r="AJ129" s="116">
        <v>0.0</v>
      </c>
      <c r="AK129" s="116">
        <v>0.0</v>
      </c>
      <c r="AL129" s="116">
        <v>0.0</v>
      </c>
      <c r="AM129" s="116">
        <v>0.0</v>
      </c>
      <c r="AN129" s="116">
        <v>0.0</v>
      </c>
      <c r="AO129" s="116">
        <v>0.0</v>
      </c>
      <c r="AP129" s="116">
        <v>0.0</v>
      </c>
      <c r="AQ129" s="116">
        <v>0.0</v>
      </c>
      <c r="AR129" s="116">
        <v>0.0</v>
      </c>
      <c r="AS129" s="116">
        <v>0.0</v>
      </c>
      <c r="AT129" s="116">
        <v>0.0</v>
      </c>
      <c r="AU129" s="116">
        <v>0.0</v>
      </c>
    </row>
    <row r="130" ht="15.75" customHeight="1">
      <c r="A130" s="105" t="s">
        <v>131</v>
      </c>
      <c r="B130" s="105" t="s">
        <v>63</v>
      </c>
      <c r="C130" s="114">
        <v>44429.0</v>
      </c>
      <c r="D130" s="107">
        <v>5.0</v>
      </c>
      <c r="E130" s="107">
        <v>5.0</v>
      </c>
      <c r="F130" s="107">
        <v>0.0</v>
      </c>
      <c r="G130" s="109">
        <v>60.0</v>
      </c>
      <c r="H130" s="109">
        <v>0.0</v>
      </c>
      <c r="I130" s="108">
        <v>140.0</v>
      </c>
      <c r="J130" s="109">
        <v>5.0</v>
      </c>
      <c r="K130" s="108">
        <v>70.0</v>
      </c>
      <c r="L130" s="108">
        <v>12.0</v>
      </c>
      <c r="M130" s="108">
        <v>96.0</v>
      </c>
      <c r="N130" s="108">
        <v>10.0</v>
      </c>
      <c r="O130" s="109">
        <v>10.0</v>
      </c>
      <c r="P130" s="109">
        <v>10.0</v>
      </c>
      <c r="Q130" s="108">
        <v>50.0</v>
      </c>
      <c r="R130" s="109">
        <v>0.0</v>
      </c>
      <c r="S130" s="109">
        <v>60.0</v>
      </c>
      <c r="T130" s="108">
        <v>300.0</v>
      </c>
      <c r="U130" s="109">
        <v>3.0</v>
      </c>
      <c r="V130" s="109">
        <v>3.0</v>
      </c>
      <c r="W130" s="109">
        <v>3.0</v>
      </c>
      <c r="X130" s="115">
        <v>0.0</v>
      </c>
      <c r="Y130" s="115">
        <v>0.0</v>
      </c>
      <c r="Z130" s="115">
        <v>0.0</v>
      </c>
      <c r="AA130" s="115">
        <v>0.0</v>
      </c>
      <c r="AB130" s="115">
        <v>0.0</v>
      </c>
      <c r="AC130" s="115">
        <v>0.0</v>
      </c>
      <c r="AD130" s="115">
        <v>0.0</v>
      </c>
      <c r="AE130" s="115">
        <v>0.0</v>
      </c>
      <c r="AF130" s="115">
        <v>0.0</v>
      </c>
      <c r="AG130" s="115">
        <v>0.0</v>
      </c>
      <c r="AH130" s="115">
        <v>0.0</v>
      </c>
      <c r="AI130" s="115">
        <v>0.0</v>
      </c>
      <c r="AJ130" s="116">
        <v>0.0</v>
      </c>
      <c r="AK130" s="116">
        <v>0.0</v>
      </c>
      <c r="AL130" s="116">
        <v>0.0</v>
      </c>
      <c r="AM130" s="116">
        <v>0.0</v>
      </c>
      <c r="AN130" s="116">
        <v>0.0</v>
      </c>
      <c r="AO130" s="116">
        <v>0.0</v>
      </c>
      <c r="AP130" s="116">
        <v>0.0</v>
      </c>
      <c r="AQ130" s="116">
        <v>0.0</v>
      </c>
      <c r="AR130" s="116">
        <v>0.0</v>
      </c>
      <c r="AS130" s="116">
        <v>0.0</v>
      </c>
      <c r="AT130" s="116">
        <v>0.0</v>
      </c>
      <c r="AU130" s="116">
        <v>0.0</v>
      </c>
    </row>
    <row r="131" ht="15.75" customHeight="1">
      <c r="A131" s="105" t="s">
        <v>131</v>
      </c>
      <c r="B131" s="105" t="s">
        <v>45</v>
      </c>
      <c r="C131" s="114">
        <v>44460.0</v>
      </c>
      <c r="D131" s="107">
        <v>4.0</v>
      </c>
      <c r="E131" s="107">
        <v>1.0</v>
      </c>
      <c r="F131" s="107">
        <v>0.0</v>
      </c>
      <c r="G131" s="109">
        <v>20.0</v>
      </c>
      <c r="H131" s="109">
        <v>0.0</v>
      </c>
      <c r="I131" s="108">
        <v>40.0</v>
      </c>
      <c r="J131" s="109">
        <v>5.0</v>
      </c>
      <c r="K131" s="108">
        <v>30.0</v>
      </c>
      <c r="L131" s="108">
        <v>40.0</v>
      </c>
      <c r="M131" s="108">
        <v>40.0</v>
      </c>
      <c r="N131" s="108">
        <v>30.0</v>
      </c>
      <c r="O131" s="109">
        <v>10.0</v>
      </c>
      <c r="P131" s="109">
        <v>10.0</v>
      </c>
      <c r="Q131" s="108">
        <v>10.0</v>
      </c>
      <c r="R131" s="109">
        <v>0.0</v>
      </c>
      <c r="S131" s="109">
        <v>100.0</v>
      </c>
      <c r="T131" s="108">
        <v>100.0</v>
      </c>
      <c r="U131" s="109">
        <v>1.0</v>
      </c>
      <c r="V131" s="109">
        <v>5.0</v>
      </c>
      <c r="W131" s="109">
        <v>2.0</v>
      </c>
      <c r="X131" s="115">
        <v>0.0</v>
      </c>
      <c r="Y131" s="115">
        <v>0.0</v>
      </c>
      <c r="Z131" s="115">
        <v>0.0</v>
      </c>
      <c r="AA131" s="115">
        <v>0.0</v>
      </c>
      <c r="AB131" s="115">
        <v>0.0</v>
      </c>
      <c r="AC131" s="115">
        <v>0.0</v>
      </c>
      <c r="AD131" s="115">
        <v>0.0</v>
      </c>
      <c r="AE131" s="115">
        <v>0.0</v>
      </c>
      <c r="AF131" s="115">
        <v>0.0</v>
      </c>
      <c r="AG131" s="115">
        <v>0.0</v>
      </c>
      <c r="AH131" s="115">
        <v>0.0</v>
      </c>
      <c r="AI131" s="115">
        <v>0.0</v>
      </c>
      <c r="AJ131" s="116">
        <v>0.0</v>
      </c>
      <c r="AK131" s="116">
        <v>0.0</v>
      </c>
      <c r="AL131" s="116">
        <v>0.0</v>
      </c>
      <c r="AM131" s="116">
        <v>0.0</v>
      </c>
      <c r="AN131" s="116">
        <v>0.0</v>
      </c>
      <c r="AO131" s="116">
        <v>0.0</v>
      </c>
      <c r="AP131" s="116">
        <v>0.0</v>
      </c>
      <c r="AQ131" s="116">
        <v>0.0</v>
      </c>
      <c r="AR131" s="116">
        <v>0.0</v>
      </c>
      <c r="AS131" s="116">
        <v>0.0</v>
      </c>
      <c r="AT131" s="116">
        <v>0.0</v>
      </c>
      <c r="AU131" s="116">
        <v>0.0</v>
      </c>
    </row>
    <row r="132" ht="15.75" customHeight="1">
      <c r="A132" s="105" t="s">
        <v>131</v>
      </c>
      <c r="B132" s="105" t="s">
        <v>47</v>
      </c>
      <c r="C132" s="114">
        <v>44460.0</v>
      </c>
      <c r="D132" s="107">
        <v>5.0</v>
      </c>
      <c r="E132" s="107">
        <v>2.0</v>
      </c>
      <c r="F132" s="107">
        <v>0.0</v>
      </c>
      <c r="G132" s="109">
        <v>20.0</v>
      </c>
      <c r="H132" s="109">
        <v>0.0</v>
      </c>
      <c r="I132" s="108">
        <v>100.0</v>
      </c>
      <c r="J132" s="109">
        <v>30.0</v>
      </c>
      <c r="K132" s="108">
        <v>40.0</v>
      </c>
      <c r="L132" s="108">
        <v>32.0</v>
      </c>
      <c r="M132" s="108">
        <v>40.0</v>
      </c>
      <c r="N132" s="108">
        <v>30.0</v>
      </c>
      <c r="O132" s="109">
        <v>30.0</v>
      </c>
      <c r="P132" s="109">
        <v>30.0</v>
      </c>
      <c r="Q132" s="108">
        <v>30.0</v>
      </c>
      <c r="R132" s="109">
        <v>0.0</v>
      </c>
      <c r="S132" s="109">
        <v>20.0</v>
      </c>
      <c r="T132" s="108">
        <v>200.0</v>
      </c>
      <c r="U132" s="109">
        <v>1.0</v>
      </c>
      <c r="V132" s="109">
        <v>8.0</v>
      </c>
      <c r="W132" s="109">
        <v>4.0</v>
      </c>
      <c r="X132" s="115">
        <v>0.0</v>
      </c>
      <c r="Y132" s="115">
        <v>0.0</v>
      </c>
      <c r="Z132" s="115">
        <v>0.0</v>
      </c>
      <c r="AA132" s="115">
        <v>0.0</v>
      </c>
      <c r="AB132" s="115">
        <v>0.0</v>
      </c>
      <c r="AC132" s="115">
        <v>0.0</v>
      </c>
      <c r="AD132" s="115">
        <v>0.0</v>
      </c>
      <c r="AE132" s="115">
        <v>0.0</v>
      </c>
      <c r="AF132" s="115">
        <v>0.0</v>
      </c>
      <c r="AG132" s="115">
        <v>0.0</v>
      </c>
      <c r="AH132" s="115">
        <v>0.0</v>
      </c>
      <c r="AI132" s="115">
        <v>0.0</v>
      </c>
      <c r="AJ132" s="116">
        <v>0.0</v>
      </c>
      <c r="AK132" s="116">
        <v>0.0</v>
      </c>
      <c r="AL132" s="116">
        <v>0.0</v>
      </c>
      <c r="AM132" s="116">
        <v>0.0</v>
      </c>
      <c r="AN132" s="116">
        <v>0.0</v>
      </c>
      <c r="AO132" s="116">
        <v>0.0</v>
      </c>
      <c r="AP132" s="116">
        <v>0.0</v>
      </c>
      <c r="AQ132" s="116">
        <v>0.0</v>
      </c>
      <c r="AR132" s="116">
        <v>0.0</v>
      </c>
      <c r="AS132" s="116">
        <v>0.0</v>
      </c>
      <c r="AT132" s="116">
        <v>0.0</v>
      </c>
      <c r="AU132" s="116">
        <v>0.0</v>
      </c>
    </row>
    <row r="133" ht="15.75" customHeight="1">
      <c r="A133" s="105" t="s">
        <v>131</v>
      </c>
      <c r="B133" s="105" t="s">
        <v>48</v>
      </c>
      <c r="C133" s="114">
        <v>44460.0</v>
      </c>
      <c r="D133" s="107">
        <v>4.0</v>
      </c>
      <c r="E133" s="107">
        <v>1.0</v>
      </c>
      <c r="F133" s="107">
        <v>0.0</v>
      </c>
      <c r="G133" s="108">
        <v>20.0</v>
      </c>
      <c r="H133" s="109">
        <v>0.0</v>
      </c>
      <c r="I133" s="108">
        <v>80.0</v>
      </c>
      <c r="J133" s="108">
        <v>15.0</v>
      </c>
      <c r="K133" s="108">
        <v>40.0</v>
      </c>
      <c r="L133" s="108">
        <v>24.0</v>
      </c>
      <c r="M133" s="108">
        <v>38.0</v>
      </c>
      <c r="N133" s="108">
        <v>40.0</v>
      </c>
      <c r="O133" s="108">
        <v>20.0</v>
      </c>
      <c r="P133" s="108">
        <v>20.0</v>
      </c>
      <c r="Q133" s="108">
        <v>40.0</v>
      </c>
      <c r="R133" s="109">
        <v>0.0</v>
      </c>
      <c r="S133" s="108">
        <v>20.0</v>
      </c>
      <c r="T133" s="108">
        <v>200.0</v>
      </c>
      <c r="U133" s="109">
        <v>1.0</v>
      </c>
      <c r="V133" s="109">
        <v>8.0</v>
      </c>
      <c r="W133" s="109">
        <v>3.0</v>
      </c>
      <c r="X133" s="110">
        <v>0.0</v>
      </c>
      <c r="Y133" s="115">
        <v>0.0</v>
      </c>
      <c r="Z133" s="115">
        <v>0.0</v>
      </c>
      <c r="AA133" s="110">
        <v>0.0</v>
      </c>
      <c r="AB133" s="110">
        <v>0.0</v>
      </c>
      <c r="AC133" s="110">
        <v>0.0</v>
      </c>
      <c r="AD133" s="115">
        <v>0.0</v>
      </c>
      <c r="AE133" s="110">
        <v>0.0</v>
      </c>
      <c r="AF133" s="115">
        <v>0.0</v>
      </c>
      <c r="AG133" s="110">
        <v>0.0</v>
      </c>
      <c r="AH133" s="110">
        <v>0.0</v>
      </c>
      <c r="AI133" s="110">
        <v>0.0</v>
      </c>
      <c r="AJ133" s="109">
        <v>0.0</v>
      </c>
      <c r="AK133" s="116">
        <v>0.0</v>
      </c>
      <c r="AL133" s="109">
        <v>0.0</v>
      </c>
      <c r="AM133" s="109">
        <v>0.0</v>
      </c>
      <c r="AN133" s="109">
        <v>0.0</v>
      </c>
      <c r="AO133" s="109">
        <v>0.0</v>
      </c>
      <c r="AP133" s="109">
        <v>0.0</v>
      </c>
      <c r="AQ133" s="109">
        <v>0.0</v>
      </c>
      <c r="AR133" s="116">
        <v>0.0</v>
      </c>
      <c r="AS133" s="109">
        <v>0.0</v>
      </c>
      <c r="AT133" s="109">
        <v>0.0</v>
      </c>
      <c r="AU133" s="109">
        <v>0.0</v>
      </c>
    </row>
    <row r="134" ht="15.75" customHeight="1">
      <c r="A134" s="105" t="s">
        <v>131</v>
      </c>
      <c r="B134" s="105" t="s">
        <v>49</v>
      </c>
      <c r="C134" s="114">
        <v>44460.0</v>
      </c>
      <c r="D134" s="107">
        <v>14.0</v>
      </c>
      <c r="E134" s="107">
        <v>18.0</v>
      </c>
      <c r="F134" s="107">
        <v>0.0</v>
      </c>
      <c r="G134" s="109">
        <v>60.0</v>
      </c>
      <c r="H134" s="109">
        <v>0.0</v>
      </c>
      <c r="I134" s="108">
        <v>180.0</v>
      </c>
      <c r="J134" s="109">
        <v>30.0</v>
      </c>
      <c r="K134" s="108">
        <v>100.0</v>
      </c>
      <c r="L134" s="108">
        <v>60.0</v>
      </c>
      <c r="M134" s="108">
        <v>110.0</v>
      </c>
      <c r="N134" s="108">
        <v>90.0</v>
      </c>
      <c r="O134" s="109">
        <v>60.0</v>
      </c>
      <c r="P134" s="109">
        <v>50.0</v>
      </c>
      <c r="Q134" s="108">
        <v>60.0</v>
      </c>
      <c r="R134" s="109">
        <v>0.0</v>
      </c>
      <c r="S134" s="109">
        <v>60.0</v>
      </c>
      <c r="T134" s="108">
        <v>300.0</v>
      </c>
      <c r="U134" s="109">
        <v>3.0</v>
      </c>
      <c r="V134" s="109">
        <v>20.0</v>
      </c>
      <c r="W134" s="109">
        <v>5.0</v>
      </c>
      <c r="X134" s="115">
        <v>0.0</v>
      </c>
      <c r="Y134" s="115">
        <v>0.0</v>
      </c>
      <c r="Z134" s="115">
        <v>0.0</v>
      </c>
      <c r="AA134" s="115">
        <v>0.0</v>
      </c>
      <c r="AB134" s="115">
        <v>0.0</v>
      </c>
      <c r="AC134" s="115">
        <v>0.0</v>
      </c>
      <c r="AD134" s="115">
        <v>0.0</v>
      </c>
      <c r="AE134" s="115">
        <v>0.0</v>
      </c>
      <c r="AF134" s="115">
        <v>0.0</v>
      </c>
      <c r="AG134" s="115">
        <v>0.0</v>
      </c>
      <c r="AH134" s="115">
        <v>0.0</v>
      </c>
      <c r="AI134" s="115">
        <v>0.0</v>
      </c>
      <c r="AJ134" s="116">
        <v>0.0</v>
      </c>
      <c r="AK134" s="116">
        <v>0.0</v>
      </c>
      <c r="AL134" s="116">
        <v>0.0</v>
      </c>
      <c r="AM134" s="116">
        <v>0.0</v>
      </c>
      <c r="AN134" s="116">
        <v>0.0</v>
      </c>
      <c r="AO134" s="116">
        <v>0.0</v>
      </c>
      <c r="AP134" s="116">
        <v>0.0</v>
      </c>
      <c r="AQ134" s="116">
        <v>0.0</v>
      </c>
      <c r="AR134" s="116">
        <v>0.0</v>
      </c>
      <c r="AS134" s="116">
        <v>0.0</v>
      </c>
      <c r="AT134" s="116">
        <v>0.0</v>
      </c>
      <c r="AU134" s="116">
        <v>0.0</v>
      </c>
    </row>
    <row r="135" ht="15.75" customHeight="1">
      <c r="A135" s="105" t="s">
        <v>131</v>
      </c>
      <c r="B135" s="105" t="s">
        <v>50</v>
      </c>
      <c r="C135" s="114">
        <v>44460.0</v>
      </c>
      <c r="D135" s="107">
        <v>6.0</v>
      </c>
      <c r="E135" s="107">
        <v>3.0</v>
      </c>
      <c r="F135" s="107">
        <v>0.0</v>
      </c>
      <c r="G135" s="109">
        <v>40.0</v>
      </c>
      <c r="H135" s="109">
        <v>0.0</v>
      </c>
      <c r="I135" s="108">
        <v>120.0</v>
      </c>
      <c r="J135" s="109">
        <v>0.0</v>
      </c>
      <c r="K135" s="108">
        <v>60.0</v>
      </c>
      <c r="L135" s="108">
        <v>44.0</v>
      </c>
      <c r="M135" s="108">
        <v>54.0</v>
      </c>
      <c r="N135" s="108">
        <v>60.0</v>
      </c>
      <c r="O135" s="109">
        <v>40.0</v>
      </c>
      <c r="P135" s="109">
        <v>40.0</v>
      </c>
      <c r="Q135" s="108">
        <v>10.0</v>
      </c>
      <c r="R135" s="109">
        <v>0.0</v>
      </c>
      <c r="S135" s="109">
        <v>40.0</v>
      </c>
      <c r="T135" s="108">
        <v>200.0</v>
      </c>
      <c r="U135" s="109">
        <v>2.0</v>
      </c>
      <c r="V135" s="109">
        <v>15.0</v>
      </c>
      <c r="W135" s="109">
        <v>3.0</v>
      </c>
      <c r="X135" s="115">
        <v>0.0</v>
      </c>
      <c r="Y135" s="115">
        <v>0.0</v>
      </c>
      <c r="Z135" s="115">
        <v>0.0</v>
      </c>
      <c r="AA135" s="115">
        <v>0.0</v>
      </c>
      <c r="AB135" s="115">
        <v>0.0</v>
      </c>
      <c r="AC135" s="115">
        <v>0.0</v>
      </c>
      <c r="AD135" s="115">
        <v>0.0</v>
      </c>
      <c r="AE135" s="115">
        <v>0.0</v>
      </c>
      <c r="AF135" s="115">
        <v>0.0</v>
      </c>
      <c r="AG135" s="115">
        <v>0.0</v>
      </c>
      <c r="AH135" s="115">
        <v>0.0</v>
      </c>
      <c r="AI135" s="115">
        <v>0.0</v>
      </c>
      <c r="AJ135" s="116">
        <v>0.0</v>
      </c>
      <c r="AK135" s="116">
        <v>0.0</v>
      </c>
      <c r="AL135" s="116">
        <v>0.0</v>
      </c>
      <c r="AM135" s="116">
        <v>0.0</v>
      </c>
      <c r="AN135" s="116">
        <v>0.0</v>
      </c>
      <c r="AO135" s="116">
        <v>0.0</v>
      </c>
      <c r="AP135" s="116">
        <v>0.0</v>
      </c>
      <c r="AQ135" s="116">
        <v>0.0</v>
      </c>
      <c r="AR135" s="116">
        <v>0.0</v>
      </c>
      <c r="AS135" s="116">
        <v>0.0</v>
      </c>
      <c r="AT135" s="116">
        <v>0.0</v>
      </c>
      <c r="AU135" s="116">
        <v>0.0</v>
      </c>
    </row>
    <row r="136" ht="15.75" customHeight="1">
      <c r="A136" s="105" t="s">
        <v>131</v>
      </c>
      <c r="B136" s="105" t="s">
        <v>51</v>
      </c>
      <c r="C136" s="114">
        <v>44460.0</v>
      </c>
      <c r="D136" s="107">
        <v>3.0</v>
      </c>
      <c r="E136" s="107">
        <v>7.0</v>
      </c>
      <c r="F136" s="107">
        <v>0.0</v>
      </c>
      <c r="G136" s="109">
        <v>40.0</v>
      </c>
      <c r="H136" s="109">
        <v>0.0</v>
      </c>
      <c r="I136" s="108">
        <v>100.0</v>
      </c>
      <c r="J136" s="109">
        <v>25.0</v>
      </c>
      <c r="K136" s="108">
        <v>70.0</v>
      </c>
      <c r="L136" s="108">
        <v>60.0</v>
      </c>
      <c r="M136" s="108">
        <v>80.0</v>
      </c>
      <c r="N136" s="108">
        <v>70.0</v>
      </c>
      <c r="O136" s="109">
        <v>40.0</v>
      </c>
      <c r="P136" s="109">
        <v>40.0</v>
      </c>
      <c r="Q136" s="108">
        <v>30.0</v>
      </c>
      <c r="R136" s="109">
        <v>0.0</v>
      </c>
      <c r="S136" s="109">
        <v>35.0</v>
      </c>
      <c r="T136" s="108">
        <v>300.0</v>
      </c>
      <c r="U136" s="109">
        <v>2.0</v>
      </c>
      <c r="V136" s="109">
        <v>15.0</v>
      </c>
      <c r="W136" s="109">
        <v>5.0</v>
      </c>
      <c r="X136" s="115">
        <v>0.0</v>
      </c>
      <c r="Y136" s="115">
        <v>0.0</v>
      </c>
      <c r="Z136" s="115">
        <v>0.0</v>
      </c>
      <c r="AA136" s="115">
        <v>0.0</v>
      </c>
      <c r="AB136" s="115">
        <v>0.0</v>
      </c>
      <c r="AC136" s="115">
        <v>0.0</v>
      </c>
      <c r="AD136" s="115">
        <v>0.0</v>
      </c>
      <c r="AE136" s="115">
        <v>0.0</v>
      </c>
      <c r="AF136" s="115">
        <v>0.0</v>
      </c>
      <c r="AG136" s="115">
        <v>0.0</v>
      </c>
      <c r="AH136" s="115">
        <v>0.0</v>
      </c>
      <c r="AI136" s="115">
        <v>0.0</v>
      </c>
      <c r="AJ136" s="116">
        <v>0.0</v>
      </c>
      <c r="AK136" s="116">
        <v>0.0</v>
      </c>
      <c r="AL136" s="116">
        <v>0.0</v>
      </c>
      <c r="AM136" s="116">
        <v>0.0</v>
      </c>
      <c r="AN136" s="116">
        <v>0.0</v>
      </c>
      <c r="AO136" s="116">
        <v>0.0</v>
      </c>
      <c r="AP136" s="116">
        <v>0.0</v>
      </c>
      <c r="AQ136" s="116">
        <v>0.0</v>
      </c>
      <c r="AR136" s="116">
        <v>0.0</v>
      </c>
      <c r="AS136" s="116">
        <v>0.0</v>
      </c>
      <c r="AT136" s="116">
        <v>0.0</v>
      </c>
      <c r="AU136" s="116">
        <v>0.0</v>
      </c>
    </row>
    <row r="137" ht="15.75" customHeight="1">
      <c r="A137" s="105" t="s">
        <v>131</v>
      </c>
      <c r="B137" s="105" t="s">
        <v>52</v>
      </c>
      <c r="C137" s="114">
        <v>44460.0</v>
      </c>
      <c r="D137" s="107">
        <v>2.0</v>
      </c>
      <c r="E137" s="107">
        <v>3.0</v>
      </c>
      <c r="F137" s="107">
        <v>0.0</v>
      </c>
      <c r="G137" s="109">
        <v>20.0</v>
      </c>
      <c r="H137" s="109">
        <v>0.0</v>
      </c>
      <c r="I137" s="108">
        <v>100.0</v>
      </c>
      <c r="J137" s="109">
        <v>25.0</v>
      </c>
      <c r="K137" s="108">
        <v>60.0</v>
      </c>
      <c r="L137" s="108">
        <v>40.0</v>
      </c>
      <c r="M137" s="108">
        <v>66.0</v>
      </c>
      <c r="N137" s="108">
        <v>30.0</v>
      </c>
      <c r="O137" s="109">
        <v>30.0</v>
      </c>
      <c r="P137" s="109">
        <v>20.0</v>
      </c>
      <c r="Q137" s="108">
        <v>30.0</v>
      </c>
      <c r="R137" s="109">
        <v>0.0</v>
      </c>
      <c r="S137" s="109">
        <v>0.0</v>
      </c>
      <c r="T137" s="108">
        <v>400.0</v>
      </c>
      <c r="U137" s="109">
        <v>1.0</v>
      </c>
      <c r="V137" s="109">
        <v>8.0</v>
      </c>
      <c r="W137" s="109">
        <v>4.0</v>
      </c>
      <c r="X137" s="115">
        <v>0.0</v>
      </c>
      <c r="Y137" s="115">
        <v>0.0</v>
      </c>
      <c r="Z137" s="115">
        <v>0.0</v>
      </c>
      <c r="AA137" s="115">
        <v>0.0</v>
      </c>
      <c r="AB137" s="115">
        <v>0.0</v>
      </c>
      <c r="AC137" s="115">
        <v>0.0</v>
      </c>
      <c r="AD137" s="115">
        <v>0.0</v>
      </c>
      <c r="AE137" s="115">
        <v>0.0</v>
      </c>
      <c r="AF137" s="115">
        <v>0.0</v>
      </c>
      <c r="AG137" s="115">
        <v>0.0</v>
      </c>
      <c r="AH137" s="115">
        <v>0.0</v>
      </c>
      <c r="AI137" s="115">
        <v>0.0</v>
      </c>
      <c r="AJ137" s="116">
        <v>0.0</v>
      </c>
      <c r="AK137" s="116">
        <v>0.0</v>
      </c>
      <c r="AL137" s="116">
        <v>0.0</v>
      </c>
      <c r="AM137" s="116">
        <v>0.0</v>
      </c>
      <c r="AN137" s="116">
        <v>0.0</v>
      </c>
      <c r="AO137" s="116">
        <v>0.0</v>
      </c>
      <c r="AP137" s="116">
        <v>0.0</v>
      </c>
      <c r="AQ137" s="116">
        <v>0.0</v>
      </c>
      <c r="AR137" s="116">
        <v>0.0</v>
      </c>
      <c r="AS137" s="116">
        <v>0.0</v>
      </c>
      <c r="AT137" s="116">
        <v>0.0</v>
      </c>
      <c r="AU137" s="116">
        <v>0.0</v>
      </c>
    </row>
    <row r="138" ht="15.75" customHeight="1">
      <c r="A138" s="105" t="s">
        <v>131</v>
      </c>
      <c r="B138" s="105" t="s">
        <v>53</v>
      </c>
      <c r="C138" s="114">
        <v>44460.0</v>
      </c>
      <c r="D138" s="107">
        <v>1.0</v>
      </c>
      <c r="E138" s="107">
        <v>8.0</v>
      </c>
      <c r="F138" s="107">
        <v>0.0</v>
      </c>
      <c r="G138" s="109">
        <v>40.0</v>
      </c>
      <c r="H138" s="109">
        <v>0.0</v>
      </c>
      <c r="I138" s="108">
        <v>80.0</v>
      </c>
      <c r="J138" s="109">
        <v>20.0</v>
      </c>
      <c r="K138" s="108">
        <v>60.0</v>
      </c>
      <c r="L138" s="108">
        <v>36.0</v>
      </c>
      <c r="M138" s="108">
        <v>60.0</v>
      </c>
      <c r="N138" s="108">
        <v>30.0</v>
      </c>
      <c r="O138" s="109">
        <v>20.0</v>
      </c>
      <c r="P138" s="109">
        <v>30.0</v>
      </c>
      <c r="Q138" s="108">
        <v>30.0</v>
      </c>
      <c r="R138" s="109">
        <v>0.0</v>
      </c>
      <c r="S138" s="109">
        <v>22.0</v>
      </c>
      <c r="T138" s="108">
        <v>300.0</v>
      </c>
      <c r="U138" s="109">
        <v>2.0</v>
      </c>
      <c r="V138" s="109">
        <v>8.0</v>
      </c>
      <c r="W138" s="109">
        <v>4.0</v>
      </c>
      <c r="X138" s="115">
        <v>0.0</v>
      </c>
      <c r="Y138" s="115">
        <v>0.0</v>
      </c>
      <c r="Z138" s="115">
        <v>0.0</v>
      </c>
      <c r="AA138" s="115">
        <v>0.0</v>
      </c>
      <c r="AB138" s="115">
        <v>0.0</v>
      </c>
      <c r="AC138" s="115">
        <v>0.0</v>
      </c>
      <c r="AD138" s="115">
        <v>0.0</v>
      </c>
      <c r="AE138" s="115">
        <v>0.0</v>
      </c>
      <c r="AF138" s="115">
        <v>0.0</v>
      </c>
      <c r="AG138" s="115">
        <v>0.0</v>
      </c>
      <c r="AH138" s="115">
        <v>0.0</v>
      </c>
      <c r="AI138" s="115">
        <v>0.0</v>
      </c>
      <c r="AJ138" s="116">
        <v>0.0</v>
      </c>
      <c r="AK138" s="116">
        <v>0.0</v>
      </c>
      <c r="AL138" s="116">
        <v>0.0</v>
      </c>
      <c r="AM138" s="116">
        <v>0.0</v>
      </c>
      <c r="AN138" s="116">
        <v>0.0</v>
      </c>
      <c r="AO138" s="116">
        <v>0.0</v>
      </c>
      <c r="AP138" s="116">
        <v>0.0</v>
      </c>
      <c r="AQ138" s="116">
        <v>0.0</v>
      </c>
      <c r="AR138" s="116">
        <v>0.0</v>
      </c>
      <c r="AS138" s="116">
        <v>0.0</v>
      </c>
      <c r="AT138" s="116">
        <v>0.0</v>
      </c>
      <c r="AU138" s="116">
        <v>0.0</v>
      </c>
    </row>
    <row r="139" ht="15.75" customHeight="1">
      <c r="A139" s="105" t="s">
        <v>131</v>
      </c>
      <c r="B139" s="105" t="s">
        <v>54</v>
      </c>
      <c r="C139" s="114">
        <v>44460.0</v>
      </c>
      <c r="D139" s="107">
        <v>1.0</v>
      </c>
      <c r="E139" s="107">
        <v>1.0</v>
      </c>
      <c r="F139" s="107">
        <v>0.0</v>
      </c>
      <c r="G139" s="109">
        <v>20.0</v>
      </c>
      <c r="H139" s="109">
        <v>0.0</v>
      </c>
      <c r="I139" s="108">
        <v>40.0</v>
      </c>
      <c r="J139" s="109">
        <v>10.0</v>
      </c>
      <c r="K139" s="108">
        <v>20.0</v>
      </c>
      <c r="L139" s="108">
        <v>8.0</v>
      </c>
      <c r="M139" s="108">
        <v>18.0</v>
      </c>
      <c r="N139" s="108">
        <v>20.0</v>
      </c>
      <c r="O139" s="109">
        <v>10.0</v>
      </c>
      <c r="P139" s="109">
        <v>10.0</v>
      </c>
      <c r="Q139" s="108">
        <v>10.0</v>
      </c>
      <c r="R139" s="109">
        <v>0.0</v>
      </c>
      <c r="S139" s="109">
        <v>0.0</v>
      </c>
      <c r="T139" s="108">
        <v>0.0</v>
      </c>
      <c r="U139" s="109">
        <v>1.0</v>
      </c>
      <c r="V139" s="109">
        <v>4.0</v>
      </c>
      <c r="W139" s="109">
        <v>1.0</v>
      </c>
      <c r="X139" s="115">
        <v>0.0</v>
      </c>
      <c r="Y139" s="115">
        <v>0.0</v>
      </c>
      <c r="Z139" s="115">
        <v>0.0</v>
      </c>
      <c r="AA139" s="115">
        <v>0.0</v>
      </c>
      <c r="AB139" s="115">
        <v>0.0</v>
      </c>
      <c r="AC139" s="115">
        <v>0.0</v>
      </c>
      <c r="AD139" s="115">
        <v>0.0</v>
      </c>
      <c r="AE139" s="115">
        <v>0.0</v>
      </c>
      <c r="AF139" s="115">
        <v>0.0</v>
      </c>
      <c r="AG139" s="115">
        <v>0.0</v>
      </c>
      <c r="AH139" s="115">
        <v>0.0</v>
      </c>
      <c r="AI139" s="115">
        <v>0.0</v>
      </c>
      <c r="AJ139" s="116">
        <v>0.0</v>
      </c>
      <c r="AK139" s="116">
        <v>0.0</v>
      </c>
      <c r="AL139" s="116">
        <v>0.0</v>
      </c>
      <c r="AM139" s="116">
        <v>0.0</v>
      </c>
      <c r="AN139" s="116">
        <v>0.0</v>
      </c>
      <c r="AO139" s="116">
        <v>0.0</v>
      </c>
      <c r="AP139" s="116">
        <v>0.0</v>
      </c>
      <c r="AQ139" s="116">
        <v>0.0</v>
      </c>
      <c r="AR139" s="116">
        <v>0.0</v>
      </c>
      <c r="AS139" s="116">
        <v>0.0</v>
      </c>
      <c r="AT139" s="116">
        <v>0.0</v>
      </c>
      <c r="AU139" s="116">
        <v>0.0</v>
      </c>
    </row>
    <row r="140" ht="15.75" customHeight="1">
      <c r="A140" s="105" t="s">
        <v>131</v>
      </c>
      <c r="B140" s="105" t="s">
        <v>55</v>
      </c>
      <c r="C140" s="114">
        <v>44460.0</v>
      </c>
      <c r="D140" s="107">
        <v>2.0</v>
      </c>
      <c r="E140" s="107">
        <v>1.0</v>
      </c>
      <c r="F140" s="107">
        <v>0.0</v>
      </c>
      <c r="G140" s="109">
        <v>20.0</v>
      </c>
      <c r="H140" s="109">
        <v>0.0</v>
      </c>
      <c r="I140" s="108">
        <v>100.0</v>
      </c>
      <c r="J140" s="109">
        <v>10.0</v>
      </c>
      <c r="K140" s="108">
        <v>40.0</v>
      </c>
      <c r="L140" s="108">
        <v>32.0</v>
      </c>
      <c r="M140" s="108">
        <v>40.0</v>
      </c>
      <c r="N140" s="108">
        <v>20.0</v>
      </c>
      <c r="O140" s="109">
        <v>30.0</v>
      </c>
      <c r="P140" s="109">
        <v>30.0</v>
      </c>
      <c r="Q140" s="108">
        <v>30.0</v>
      </c>
      <c r="R140" s="109">
        <v>0.0</v>
      </c>
      <c r="S140" s="109">
        <v>20.0</v>
      </c>
      <c r="T140" s="108">
        <v>200.0</v>
      </c>
      <c r="U140" s="109">
        <v>1.0</v>
      </c>
      <c r="V140" s="109">
        <v>8.0</v>
      </c>
      <c r="W140" s="109">
        <v>4.0</v>
      </c>
      <c r="X140" s="115">
        <v>0.0</v>
      </c>
      <c r="Y140" s="115">
        <v>0.0</v>
      </c>
      <c r="Z140" s="115">
        <v>0.0</v>
      </c>
      <c r="AA140" s="115">
        <v>0.0</v>
      </c>
      <c r="AB140" s="115">
        <v>0.0</v>
      </c>
      <c r="AC140" s="115">
        <v>0.0</v>
      </c>
      <c r="AD140" s="115">
        <v>0.0</v>
      </c>
      <c r="AE140" s="115">
        <v>0.0</v>
      </c>
      <c r="AF140" s="115">
        <v>0.0</v>
      </c>
      <c r="AG140" s="115">
        <v>0.0</v>
      </c>
      <c r="AH140" s="115">
        <v>0.0</v>
      </c>
      <c r="AI140" s="115">
        <v>0.0</v>
      </c>
      <c r="AJ140" s="116">
        <v>0.0</v>
      </c>
      <c r="AK140" s="116">
        <v>0.0</v>
      </c>
      <c r="AL140" s="116">
        <v>0.0</v>
      </c>
      <c r="AM140" s="116">
        <v>0.0</v>
      </c>
      <c r="AN140" s="116">
        <v>0.0</v>
      </c>
      <c r="AO140" s="116">
        <v>0.0</v>
      </c>
      <c r="AP140" s="116">
        <v>0.0</v>
      </c>
      <c r="AQ140" s="116">
        <v>0.0</v>
      </c>
      <c r="AR140" s="116">
        <v>0.0</v>
      </c>
      <c r="AS140" s="116">
        <v>0.0</v>
      </c>
      <c r="AT140" s="116">
        <v>0.0</v>
      </c>
      <c r="AU140" s="116">
        <v>0.0</v>
      </c>
    </row>
    <row r="141" ht="15.75" customHeight="1">
      <c r="A141" s="105" t="s">
        <v>131</v>
      </c>
      <c r="B141" s="105" t="s">
        <v>56</v>
      </c>
      <c r="C141" s="114">
        <v>44460.0</v>
      </c>
      <c r="D141" s="107">
        <v>4.0</v>
      </c>
      <c r="E141" s="107">
        <v>8.0</v>
      </c>
      <c r="F141" s="107">
        <v>0.0</v>
      </c>
      <c r="G141" s="108">
        <v>40.0</v>
      </c>
      <c r="H141" s="109">
        <v>0.0</v>
      </c>
      <c r="I141" s="108">
        <v>140.0</v>
      </c>
      <c r="J141" s="108">
        <v>20.0</v>
      </c>
      <c r="K141" s="108">
        <v>60.0</v>
      </c>
      <c r="L141" s="108">
        <v>36.0</v>
      </c>
      <c r="M141" s="108">
        <v>82.0</v>
      </c>
      <c r="N141" s="108">
        <v>60.0</v>
      </c>
      <c r="O141" s="108">
        <v>20.0</v>
      </c>
      <c r="P141" s="108">
        <v>30.0</v>
      </c>
      <c r="Q141" s="108">
        <v>50.0</v>
      </c>
      <c r="R141" s="109">
        <v>0.0</v>
      </c>
      <c r="S141" s="108">
        <v>35.0</v>
      </c>
      <c r="T141" s="108">
        <v>200.0</v>
      </c>
      <c r="U141" s="109">
        <v>2.0</v>
      </c>
      <c r="V141" s="109">
        <v>11.0</v>
      </c>
      <c r="W141" s="109">
        <v>1.0</v>
      </c>
      <c r="X141" s="110">
        <v>0.0</v>
      </c>
      <c r="Y141" s="115">
        <v>0.0</v>
      </c>
      <c r="Z141" s="115">
        <v>0.0</v>
      </c>
      <c r="AA141" s="110">
        <v>0.0</v>
      </c>
      <c r="AB141" s="110">
        <v>0.0</v>
      </c>
      <c r="AC141" s="110">
        <v>0.0</v>
      </c>
      <c r="AD141" s="115">
        <v>0.0</v>
      </c>
      <c r="AE141" s="110">
        <v>0.0</v>
      </c>
      <c r="AF141" s="115">
        <v>0.0</v>
      </c>
      <c r="AG141" s="110">
        <v>0.0</v>
      </c>
      <c r="AH141" s="110">
        <v>0.0</v>
      </c>
      <c r="AI141" s="110">
        <v>0.0</v>
      </c>
      <c r="AJ141" s="109">
        <v>0.0</v>
      </c>
      <c r="AK141" s="116">
        <v>0.0</v>
      </c>
      <c r="AL141" s="109">
        <v>0.0</v>
      </c>
      <c r="AM141" s="109">
        <v>0.0</v>
      </c>
      <c r="AN141" s="109">
        <v>0.0</v>
      </c>
      <c r="AO141" s="109">
        <v>0.0</v>
      </c>
      <c r="AP141" s="109">
        <v>0.0</v>
      </c>
      <c r="AQ141" s="109">
        <v>0.0</v>
      </c>
      <c r="AR141" s="116">
        <v>0.0</v>
      </c>
      <c r="AS141" s="109">
        <v>0.0</v>
      </c>
      <c r="AT141" s="109">
        <v>0.0</v>
      </c>
      <c r="AU141" s="109">
        <v>0.0</v>
      </c>
    </row>
    <row r="142" ht="15.75" customHeight="1">
      <c r="A142" s="105" t="s">
        <v>131</v>
      </c>
      <c r="B142" s="105" t="s">
        <v>59</v>
      </c>
      <c r="C142" s="114">
        <v>44460.0</v>
      </c>
      <c r="D142" s="107">
        <v>4.0</v>
      </c>
      <c r="E142" s="107">
        <v>2.0</v>
      </c>
      <c r="F142" s="107">
        <v>0.0</v>
      </c>
      <c r="G142" s="108">
        <v>40.0</v>
      </c>
      <c r="H142" s="109">
        <v>0.0</v>
      </c>
      <c r="I142" s="108">
        <v>80.0</v>
      </c>
      <c r="J142" s="108">
        <v>25.0</v>
      </c>
      <c r="K142" s="108">
        <v>60.0</v>
      </c>
      <c r="L142" s="108">
        <v>48.0</v>
      </c>
      <c r="M142" s="108">
        <v>62.0</v>
      </c>
      <c r="N142" s="108">
        <v>40.0</v>
      </c>
      <c r="O142" s="108">
        <v>20.0</v>
      </c>
      <c r="P142" s="108">
        <v>30.0</v>
      </c>
      <c r="Q142" s="108">
        <v>30.0</v>
      </c>
      <c r="R142" s="109">
        <v>0.0</v>
      </c>
      <c r="S142" s="108">
        <v>15.0</v>
      </c>
      <c r="T142" s="108">
        <v>200.0</v>
      </c>
      <c r="U142" s="109">
        <v>2.0</v>
      </c>
      <c r="V142" s="108">
        <v>9.0</v>
      </c>
      <c r="W142" s="109">
        <v>2.0</v>
      </c>
      <c r="X142" s="115">
        <v>0.0</v>
      </c>
      <c r="Y142" s="115">
        <v>0.0</v>
      </c>
      <c r="Z142" s="115">
        <v>0.0</v>
      </c>
      <c r="AA142" s="115">
        <v>0.0</v>
      </c>
      <c r="AB142" s="115">
        <v>0.0</v>
      </c>
      <c r="AC142" s="115">
        <v>0.0</v>
      </c>
      <c r="AD142" s="115">
        <v>0.0</v>
      </c>
      <c r="AE142" s="115">
        <v>0.0</v>
      </c>
      <c r="AF142" s="115">
        <v>0.0</v>
      </c>
      <c r="AG142" s="115">
        <v>0.0</v>
      </c>
      <c r="AH142" s="115">
        <v>0.0</v>
      </c>
      <c r="AI142" s="115">
        <v>0.0</v>
      </c>
      <c r="AJ142" s="116">
        <v>0.0</v>
      </c>
      <c r="AK142" s="116">
        <v>0.0</v>
      </c>
      <c r="AL142" s="116">
        <v>0.0</v>
      </c>
      <c r="AM142" s="116">
        <v>0.0</v>
      </c>
      <c r="AN142" s="116">
        <v>0.0</v>
      </c>
      <c r="AO142" s="116">
        <v>0.0</v>
      </c>
      <c r="AP142" s="116">
        <v>0.0</v>
      </c>
      <c r="AQ142" s="116">
        <v>0.0</v>
      </c>
      <c r="AR142" s="116">
        <v>0.0</v>
      </c>
      <c r="AS142" s="116">
        <v>0.0</v>
      </c>
      <c r="AT142" s="116">
        <v>0.0</v>
      </c>
      <c r="AU142" s="116">
        <v>0.0</v>
      </c>
    </row>
    <row r="143" ht="15.75" customHeight="1">
      <c r="A143" s="105" t="s">
        <v>131</v>
      </c>
      <c r="B143" s="105" t="s">
        <v>60</v>
      </c>
      <c r="C143" s="114">
        <v>44460.0</v>
      </c>
      <c r="D143" s="107">
        <v>1.0</v>
      </c>
      <c r="E143" s="107">
        <v>2.0</v>
      </c>
      <c r="F143" s="107">
        <v>0.0</v>
      </c>
      <c r="G143" s="108">
        <v>20.0</v>
      </c>
      <c r="H143" s="109">
        <v>0.0</v>
      </c>
      <c r="I143" s="108">
        <v>100.0</v>
      </c>
      <c r="J143" s="108">
        <v>15.0</v>
      </c>
      <c r="K143" s="108">
        <v>60.0</v>
      </c>
      <c r="L143" s="108">
        <v>32.0</v>
      </c>
      <c r="M143" s="108">
        <v>58.0</v>
      </c>
      <c r="N143" s="108">
        <v>20.0</v>
      </c>
      <c r="O143" s="108">
        <v>20.0</v>
      </c>
      <c r="P143" s="108">
        <v>10.0</v>
      </c>
      <c r="Q143" s="108">
        <v>30.0</v>
      </c>
      <c r="R143" s="109">
        <v>0.0</v>
      </c>
      <c r="S143" s="108">
        <v>20.0</v>
      </c>
      <c r="T143" s="108">
        <v>100.0</v>
      </c>
      <c r="U143" s="109">
        <v>1.0</v>
      </c>
      <c r="V143" s="109">
        <v>5.0</v>
      </c>
      <c r="W143" s="109">
        <v>3.0</v>
      </c>
      <c r="X143" s="115">
        <v>0.0</v>
      </c>
      <c r="Y143" s="115">
        <v>0.0</v>
      </c>
      <c r="Z143" s="115">
        <v>0.0</v>
      </c>
      <c r="AA143" s="115">
        <v>0.0</v>
      </c>
      <c r="AB143" s="115">
        <v>0.0</v>
      </c>
      <c r="AC143" s="115">
        <v>0.0</v>
      </c>
      <c r="AD143" s="115">
        <v>0.0</v>
      </c>
      <c r="AE143" s="115">
        <v>0.0</v>
      </c>
      <c r="AF143" s="115">
        <v>0.0</v>
      </c>
      <c r="AG143" s="115">
        <v>0.0</v>
      </c>
      <c r="AH143" s="115">
        <v>0.0</v>
      </c>
      <c r="AI143" s="115">
        <v>0.0</v>
      </c>
      <c r="AJ143" s="116">
        <v>0.0</v>
      </c>
      <c r="AK143" s="116">
        <v>0.0</v>
      </c>
      <c r="AL143" s="116">
        <v>0.0</v>
      </c>
      <c r="AM143" s="116">
        <v>0.0</v>
      </c>
      <c r="AN143" s="116">
        <v>0.0</v>
      </c>
      <c r="AO143" s="116">
        <v>0.0</v>
      </c>
      <c r="AP143" s="116">
        <v>0.0</v>
      </c>
      <c r="AQ143" s="116">
        <v>0.0</v>
      </c>
      <c r="AR143" s="116">
        <v>0.0</v>
      </c>
      <c r="AS143" s="116">
        <v>0.0</v>
      </c>
      <c r="AT143" s="116">
        <v>0.0</v>
      </c>
      <c r="AU143" s="116">
        <v>0.0</v>
      </c>
    </row>
    <row r="144" ht="15.75" customHeight="1">
      <c r="A144" s="105" t="s">
        <v>131</v>
      </c>
      <c r="B144" s="105" t="s">
        <v>61</v>
      </c>
      <c r="C144" s="114">
        <v>44460.0</v>
      </c>
      <c r="D144" s="107">
        <v>1.0</v>
      </c>
      <c r="E144" s="107">
        <v>2.0</v>
      </c>
      <c r="F144" s="107">
        <v>0.0</v>
      </c>
      <c r="G144" s="108">
        <v>20.0</v>
      </c>
      <c r="H144" s="109">
        <v>0.0</v>
      </c>
      <c r="I144" s="108">
        <v>80.0</v>
      </c>
      <c r="J144" s="108">
        <v>15.0</v>
      </c>
      <c r="K144" s="108">
        <v>50.0</v>
      </c>
      <c r="L144" s="108">
        <v>36.0</v>
      </c>
      <c r="M144" s="108">
        <v>60.0</v>
      </c>
      <c r="N144" s="108">
        <v>30.0</v>
      </c>
      <c r="O144" s="108">
        <v>10.0</v>
      </c>
      <c r="P144" s="108">
        <v>20.0</v>
      </c>
      <c r="Q144" s="108">
        <v>10.0</v>
      </c>
      <c r="R144" s="109">
        <v>0.0</v>
      </c>
      <c r="S144" s="108">
        <v>20.0</v>
      </c>
      <c r="T144" s="108">
        <v>200.0</v>
      </c>
      <c r="U144" s="109">
        <v>1.0</v>
      </c>
      <c r="V144" s="109">
        <v>6.0</v>
      </c>
      <c r="W144" s="109">
        <v>3.0</v>
      </c>
      <c r="X144" s="115">
        <v>0.0</v>
      </c>
      <c r="Y144" s="115">
        <v>0.0</v>
      </c>
      <c r="Z144" s="115">
        <v>0.0</v>
      </c>
      <c r="AA144" s="115">
        <v>0.0</v>
      </c>
      <c r="AB144" s="115">
        <v>0.0</v>
      </c>
      <c r="AC144" s="115">
        <v>0.0</v>
      </c>
      <c r="AD144" s="115">
        <v>0.0</v>
      </c>
      <c r="AE144" s="115">
        <v>0.0</v>
      </c>
      <c r="AF144" s="115">
        <v>0.0</v>
      </c>
      <c r="AG144" s="115">
        <v>0.0</v>
      </c>
      <c r="AH144" s="115">
        <v>0.0</v>
      </c>
      <c r="AI144" s="115">
        <v>0.0</v>
      </c>
      <c r="AJ144" s="116">
        <v>0.0</v>
      </c>
      <c r="AK144" s="116">
        <v>0.0</v>
      </c>
      <c r="AL144" s="116">
        <v>0.0</v>
      </c>
      <c r="AM144" s="116">
        <v>0.0</v>
      </c>
      <c r="AN144" s="116">
        <v>0.0</v>
      </c>
      <c r="AO144" s="116">
        <v>0.0</v>
      </c>
      <c r="AP144" s="116">
        <v>0.0</v>
      </c>
      <c r="AQ144" s="116">
        <v>0.0</v>
      </c>
      <c r="AR144" s="116">
        <v>0.0</v>
      </c>
      <c r="AS144" s="116">
        <v>0.0</v>
      </c>
      <c r="AT144" s="116">
        <v>0.0</v>
      </c>
      <c r="AU144" s="116">
        <v>0.0</v>
      </c>
    </row>
    <row r="145" ht="15.75" customHeight="1">
      <c r="A145" s="105" t="s">
        <v>131</v>
      </c>
      <c r="B145" s="105" t="s">
        <v>62</v>
      </c>
      <c r="C145" s="114">
        <v>44460.0</v>
      </c>
      <c r="D145" s="107">
        <v>1.0</v>
      </c>
      <c r="E145" s="107">
        <v>0.0</v>
      </c>
      <c r="F145" s="107">
        <v>0.0</v>
      </c>
      <c r="G145" s="108">
        <v>20.0</v>
      </c>
      <c r="H145" s="109">
        <v>0.0</v>
      </c>
      <c r="I145" s="108">
        <v>20.0</v>
      </c>
      <c r="J145" s="108">
        <v>5.0</v>
      </c>
      <c r="K145" s="108">
        <v>20.0</v>
      </c>
      <c r="L145" s="108">
        <v>12.0</v>
      </c>
      <c r="M145" s="108">
        <v>20.0</v>
      </c>
      <c r="N145" s="108">
        <v>10.0</v>
      </c>
      <c r="O145" s="108">
        <v>10.0</v>
      </c>
      <c r="P145" s="109">
        <v>10.0</v>
      </c>
      <c r="Q145" s="108">
        <v>20.0</v>
      </c>
      <c r="R145" s="109">
        <v>0.0</v>
      </c>
      <c r="S145" s="108">
        <v>20.0</v>
      </c>
      <c r="T145" s="108">
        <v>100.0</v>
      </c>
      <c r="U145" s="109">
        <v>1.0</v>
      </c>
      <c r="V145" s="109">
        <v>3.0</v>
      </c>
      <c r="W145" s="109">
        <v>2.0</v>
      </c>
      <c r="X145" s="115">
        <v>0.0</v>
      </c>
      <c r="Y145" s="115">
        <v>0.0</v>
      </c>
      <c r="Z145" s="115">
        <v>0.0</v>
      </c>
      <c r="AA145" s="115">
        <v>0.0</v>
      </c>
      <c r="AB145" s="115">
        <v>0.0</v>
      </c>
      <c r="AC145" s="115">
        <v>0.0</v>
      </c>
      <c r="AD145" s="115">
        <v>0.0</v>
      </c>
      <c r="AE145" s="115">
        <v>0.0</v>
      </c>
      <c r="AF145" s="115">
        <v>0.0</v>
      </c>
      <c r="AG145" s="115">
        <v>0.0</v>
      </c>
      <c r="AH145" s="115">
        <v>0.0</v>
      </c>
      <c r="AI145" s="115">
        <v>0.0</v>
      </c>
      <c r="AJ145" s="116">
        <v>0.0</v>
      </c>
      <c r="AK145" s="116">
        <v>0.0</v>
      </c>
      <c r="AL145" s="116">
        <v>0.0</v>
      </c>
      <c r="AM145" s="116">
        <v>0.0</v>
      </c>
      <c r="AN145" s="116">
        <v>0.0</v>
      </c>
      <c r="AO145" s="116">
        <v>0.0</v>
      </c>
      <c r="AP145" s="116">
        <v>0.0</v>
      </c>
      <c r="AQ145" s="116">
        <v>0.0</v>
      </c>
      <c r="AR145" s="116">
        <v>0.0</v>
      </c>
      <c r="AS145" s="116">
        <v>0.0</v>
      </c>
      <c r="AT145" s="116">
        <v>0.0</v>
      </c>
      <c r="AU145" s="116">
        <v>0.0</v>
      </c>
    </row>
    <row r="146" ht="15.75" customHeight="1">
      <c r="A146" s="105" t="s">
        <v>131</v>
      </c>
      <c r="B146" s="105" t="s">
        <v>63</v>
      </c>
      <c r="C146" s="114">
        <v>44460.0</v>
      </c>
      <c r="D146" s="107">
        <v>5.0</v>
      </c>
      <c r="E146" s="107">
        <v>5.0</v>
      </c>
      <c r="F146" s="107">
        <v>0.0</v>
      </c>
      <c r="G146" s="109">
        <v>20.0</v>
      </c>
      <c r="H146" s="109">
        <v>0.0</v>
      </c>
      <c r="I146" s="108">
        <v>60.0</v>
      </c>
      <c r="J146" s="109">
        <v>25.0</v>
      </c>
      <c r="K146" s="108">
        <v>90.0</v>
      </c>
      <c r="L146" s="108">
        <v>36.0</v>
      </c>
      <c r="M146" s="108">
        <v>68.0</v>
      </c>
      <c r="N146" s="108">
        <v>20.0</v>
      </c>
      <c r="O146" s="109">
        <v>20.0</v>
      </c>
      <c r="P146" s="109">
        <v>10.0</v>
      </c>
      <c r="Q146" s="108">
        <v>30.0</v>
      </c>
      <c r="R146" s="109">
        <v>0.0</v>
      </c>
      <c r="S146" s="109">
        <v>20.0</v>
      </c>
      <c r="T146" s="108">
        <v>300.0</v>
      </c>
      <c r="U146" s="109">
        <v>1.0</v>
      </c>
      <c r="V146" s="109">
        <v>5.0</v>
      </c>
      <c r="W146" s="109">
        <v>3.0</v>
      </c>
      <c r="X146" s="115">
        <v>0.0</v>
      </c>
      <c r="Y146" s="115">
        <v>0.0</v>
      </c>
      <c r="Z146" s="115">
        <v>0.0</v>
      </c>
      <c r="AA146" s="115">
        <v>0.0</v>
      </c>
      <c r="AB146" s="115">
        <v>0.0</v>
      </c>
      <c r="AC146" s="115">
        <v>0.0</v>
      </c>
      <c r="AD146" s="115">
        <v>0.0</v>
      </c>
      <c r="AE146" s="115">
        <v>0.0</v>
      </c>
      <c r="AF146" s="115">
        <v>0.0</v>
      </c>
      <c r="AG146" s="115">
        <v>0.0</v>
      </c>
      <c r="AH146" s="115">
        <v>0.0</v>
      </c>
      <c r="AI146" s="115">
        <v>0.0</v>
      </c>
      <c r="AJ146" s="116">
        <v>0.0</v>
      </c>
      <c r="AK146" s="116">
        <v>0.0</v>
      </c>
      <c r="AL146" s="116">
        <v>0.0</v>
      </c>
      <c r="AM146" s="116">
        <v>0.0</v>
      </c>
      <c r="AN146" s="116">
        <v>0.0</v>
      </c>
      <c r="AO146" s="116">
        <v>0.0</v>
      </c>
      <c r="AP146" s="116">
        <v>0.0</v>
      </c>
      <c r="AQ146" s="116">
        <v>0.0</v>
      </c>
      <c r="AR146" s="116">
        <v>0.0</v>
      </c>
      <c r="AS146" s="116">
        <v>0.0</v>
      </c>
      <c r="AT146" s="116">
        <v>0.0</v>
      </c>
      <c r="AU146" s="116">
        <v>0.0</v>
      </c>
    </row>
    <row r="147" ht="15.75" customHeight="1">
      <c r="A147" s="105" t="s">
        <v>131</v>
      </c>
      <c r="B147" s="105" t="s">
        <v>45</v>
      </c>
      <c r="C147" s="114">
        <v>44490.0</v>
      </c>
      <c r="D147" s="107">
        <v>4.0</v>
      </c>
      <c r="E147" s="107">
        <v>1.0</v>
      </c>
      <c r="F147" s="107">
        <v>0.0</v>
      </c>
      <c r="G147" s="108">
        <v>20.0</v>
      </c>
      <c r="H147" s="109">
        <v>0.0</v>
      </c>
      <c r="I147" s="108">
        <v>60.0</v>
      </c>
      <c r="J147" s="108">
        <v>10.0</v>
      </c>
      <c r="K147" s="108">
        <v>50.0</v>
      </c>
      <c r="L147" s="108">
        <v>36.0</v>
      </c>
      <c r="M147" s="108">
        <v>38.0</v>
      </c>
      <c r="N147" s="108">
        <v>10.0</v>
      </c>
      <c r="O147" s="108">
        <v>10.0</v>
      </c>
      <c r="P147" s="108">
        <v>0.0</v>
      </c>
      <c r="Q147" s="108">
        <v>10.0</v>
      </c>
      <c r="R147" s="109">
        <v>0.0</v>
      </c>
      <c r="S147" s="108">
        <v>0.0</v>
      </c>
      <c r="T147" s="108">
        <v>100.0</v>
      </c>
      <c r="U147" s="109">
        <v>1.0</v>
      </c>
      <c r="V147" s="108">
        <v>2.0</v>
      </c>
      <c r="W147" s="109">
        <v>2.0</v>
      </c>
      <c r="X147" s="115">
        <v>0.0</v>
      </c>
      <c r="Y147" s="115">
        <v>0.0</v>
      </c>
      <c r="Z147" s="115">
        <v>0.0</v>
      </c>
      <c r="AA147" s="115">
        <v>0.0</v>
      </c>
      <c r="AB147" s="115">
        <v>0.0</v>
      </c>
      <c r="AC147" s="115">
        <v>0.0</v>
      </c>
      <c r="AD147" s="115">
        <v>0.0</v>
      </c>
      <c r="AE147" s="115">
        <v>0.0</v>
      </c>
      <c r="AF147" s="115">
        <v>0.0</v>
      </c>
      <c r="AG147" s="115">
        <v>0.0</v>
      </c>
      <c r="AH147" s="115">
        <v>0.0</v>
      </c>
      <c r="AI147" s="115">
        <v>0.0</v>
      </c>
      <c r="AJ147" s="116">
        <v>0.0</v>
      </c>
      <c r="AK147" s="116">
        <v>0.0</v>
      </c>
      <c r="AL147" s="116">
        <v>0.0</v>
      </c>
      <c r="AM147" s="116">
        <v>0.0</v>
      </c>
      <c r="AN147" s="116">
        <v>0.0</v>
      </c>
      <c r="AO147" s="116">
        <v>0.0</v>
      </c>
      <c r="AP147" s="116">
        <v>0.0</v>
      </c>
      <c r="AQ147" s="116">
        <v>0.0</v>
      </c>
      <c r="AR147" s="116">
        <v>0.0</v>
      </c>
      <c r="AS147" s="116">
        <v>0.0</v>
      </c>
      <c r="AT147" s="116">
        <v>0.0</v>
      </c>
      <c r="AU147" s="116">
        <v>0.0</v>
      </c>
    </row>
    <row r="148" ht="15.75" customHeight="1">
      <c r="A148" s="105" t="s">
        <v>131</v>
      </c>
      <c r="B148" s="105" t="s">
        <v>47</v>
      </c>
      <c r="C148" s="114">
        <v>44490.0</v>
      </c>
      <c r="D148" s="107">
        <v>3.0</v>
      </c>
      <c r="E148" s="107">
        <v>2.0</v>
      </c>
      <c r="F148" s="107">
        <v>0.0</v>
      </c>
      <c r="G148" s="108">
        <v>40.0</v>
      </c>
      <c r="H148" s="109">
        <v>0.0</v>
      </c>
      <c r="I148" s="108">
        <v>60.0</v>
      </c>
      <c r="J148" s="108">
        <v>35.0</v>
      </c>
      <c r="K148" s="108">
        <v>70.0</v>
      </c>
      <c r="L148" s="108">
        <v>32.0</v>
      </c>
      <c r="M148" s="108">
        <v>60.0</v>
      </c>
      <c r="N148" s="108">
        <v>40.0</v>
      </c>
      <c r="O148" s="108">
        <v>20.0</v>
      </c>
      <c r="P148" s="108">
        <v>20.0</v>
      </c>
      <c r="Q148" s="108">
        <v>20.0</v>
      </c>
      <c r="R148" s="109">
        <v>0.0</v>
      </c>
      <c r="S148" s="108">
        <v>25.0</v>
      </c>
      <c r="T148" s="108">
        <v>200.0</v>
      </c>
      <c r="U148" s="109">
        <v>2.0</v>
      </c>
      <c r="V148" s="109">
        <v>8.0</v>
      </c>
      <c r="W148" s="109">
        <v>3.0</v>
      </c>
      <c r="X148" s="115">
        <v>0.0</v>
      </c>
      <c r="Y148" s="115">
        <v>0.0</v>
      </c>
      <c r="Z148" s="115">
        <v>0.0</v>
      </c>
      <c r="AA148" s="115">
        <v>0.0</v>
      </c>
      <c r="AB148" s="115">
        <v>0.0</v>
      </c>
      <c r="AC148" s="115">
        <v>0.0</v>
      </c>
      <c r="AD148" s="115">
        <v>0.0</v>
      </c>
      <c r="AE148" s="115">
        <v>0.0</v>
      </c>
      <c r="AF148" s="115">
        <v>0.0</v>
      </c>
      <c r="AG148" s="115">
        <v>0.0</v>
      </c>
      <c r="AH148" s="115">
        <v>0.0</v>
      </c>
      <c r="AI148" s="115">
        <v>0.0</v>
      </c>
      <c r="AJ148" s="116">
        <v>0.0</v>
      </c>
      <c r="AK148" s="116">
        <v>0.0</v>
      </c>
      <c r="AL148" s="116">
        <v>0.0</v>
      </c>
      <c r="AM148" s="116">
        <v>0.0</v>
      </c>
      <c r="AN148" s="116">
        <v>0.0</v>
      </c>
      <c r="AO148" s="116">
        <v>0.0</v>
      </c>
      <c r="AP148" s="116">
        <v>0.0</v>
      </c>
      <c r="AQ148" s="116">
        <v>0.0</v>
      </c>
      <c r="AR148" s="116">
        <v>0.0</v>
      </c>
      <c r="AS148" s="116">
        <v>0.0</v>
      </c>
      <c r="AT148" s="116">
        <v>0.0</v>
      </c>
      <c r="AU148" s="116">
        <v>0.0</v>
      </c>
    </row>
    <row r="149" ht="15.75" customHeight="1">
      <c r="A149" s="105" t="s">
        <v>131</v>
      </c>
      <c r="B149" s="105" t="s">
        <v>48</v>
      </c>
      <c r="C149" s="114">
        <v>44490.0</v>
      </c>
      <c r="D149" s="107">
        <v>2.0</v>
      </c>
      <c r="E149" s="107">
        <v>1.0</v>
      </c>
      <c r="F149" s="107">
        <v>0.0</v>
      </c>
      <c r="G149" s="108">
        <v>20.0</v>
      </c>
      <c r="H149" s="109">
        <v>0.0</v>
      </c>
      <c r="I149" s="108">
        <v>100.0</v>
      </c>
      <c r="J149" s="108">
        <v>20.0</v>
      </c>
      <c r="K149" s="108">
        <v>60.0</v>
      </c>
      <c r="L149" s="108">
        <v>40.0</v>
      </c>
      <c r="M149" s="108">
        <v>66.0</v>
      </c>
      <c r="N149" s="108">
        <v>30.0</v>
      </c>
      <c r="O149" s="108">
        <v>20.0</v>
      </c>
      <c r="P149" s="108">
        <v>10.0</v>
      </c>
      <c r="Q149" s="108">
        <v>10.0</v>
      </c>
      <c r="R149" s="109">
        <v>0.0</v>
      </c>
      <c r="S149" s="108">
        <v>10.0</v>
      </c>
      <c r="T149" s="108">
        <v>200.0</v>
      </c>
      <c r="U149" s="109">
        <v>1.0</v>
      </c>
      <c r="V149" s="109">
        <v>6.0</v>
      </c>
      <c r="W149" s="109">
        <v>4.0</v>
      </c>
      <c r="X149" s="115">
        <v>0.0</v>
      </c>
      <c r="Y149" s="115">
        <v>0.0</v>
      </c>
      <c r="Z149" s="115">
        <v>0.0</v>
      </c>
      <c r="AA149" s="115">
        <v>0.0</v>
      </c>
      <c r="AB149" s="115">
        <v>0.0</v>
      </c>
      <c r="AC149" s="115">
        <v>0.0</v>
      </c>
      <c r="AD149" s="115">
        <v>0.0</v>
      </c>
      <c r="AE149" s="115">
        <v>0.0</v>
      </c>
      <c r="AF149" s="115">
        <v>0.0</v>
      </c>
      <c r="AG149" s="115">
        <v>0.0</v>
      </c>
      <c r="AH149" s="115">
        <v>0.0</v>
      </c>
      <c r="AI149" s="115">
        <v>0.0</v>
      </c>
      <c r="AJ149" s="116">
        <v>0.0</v>
      </c>
      <c r="AK149" s="116">
        <v>0.0</v>
      </c>
      <c r="AL149" s="116">
        <v>0.0</v>
      </c>
      <c r="AM149" s="116">
        <v>0.0</v>
      </c>
      <c r="AN149" s="116">
        <v>0.0</v>
      </c>
      <c r="AO149" s="116">
        <v>0.0</v>
      </c>
      <c r="AP149" s="116">
        <v>0.0</v>
      </c>
      <c r="AQ149" s="116">
        <v>0.0</v>
      </c>
      <c r="AR149" s="116">
        <v>0.0</v>
      </c>
      <c r="AS149" s="116">
        <v>0.0</v>
      </c>
      <c r="AT149" s="116">
        <v>0.0</v>
      </c>
      <c r="AU149" s="116">
        <v>0.0</v>
      </c>
    </row>
    <row r="150" ht="15.75" customHeight="1">
      <c r="A150" s="105" t="s">
        <v>131</v>
      </c>
      <c r="B150" s="105" t="s">
        <v>49</v>
      </c>
      <c r="C150" s="114">
        <v>44490.0</v>
      </c>
      <c r="D150" s="107">
        <v>7.0</v>
      </c>
      <c r="E150" s="107">
        <v>17.0</v>
      </c>
      <c r="F150" s="107">
        <v>0.0</v>
      </c>
      <c r="G150" s="108">
        <v>40.0</v>
      </c>
      <c r="H150" s="109">
        <v>0.0</v>
      </c>
      <c r="I150" s="108">
        <v>100.0</v>
      </c>
      <c r="J150" s="108">
        <v>20.0</v>
      </c>
      <c r="K150" s="108">
        <v>90.0</v>
      </c>
      <c r="L150" s="108">
        <v>60.0</v>
      </c>
      <c r="M150" s="108">
        <v>100.0</v>
      </c>
      <c r="N150" s="108">
        <v>80.0</v>
      </c>
      <c r="O150" s="108">
        <v>40.0</v>
      </c>
      <c r="P150" s="109">
        <v>40.0</v>
      </c>
      <c r="Q150" s="108">
        <v>60.0</v>
      </c>
      <c r="R150" s="109">
        <v>0.0</v>
      </c>
      <c r="S150" s="108">
        <v>0.0</v>
      </c>
      <c r="T150" s="108">
        <v>300.0</v>
      </c>
      <c r="U150" s="109">
        <v>2.0</v>
      </c>
      <c r="V150" s="109">
        <v>16.0</v>
      </c>
      <c r="W150" s="109">
        <v>5.0</v>
      </c>
      <c r="X150" s="115">
        <v>0.0</v>
      </c>
      <c r="Y150" s="115">
        <v>0.0</v>
      </c>
      <c r="Z150" s="115">
        <v>0.0</v>
      </c>
      <c r="AA150" s="115">
        <v>0.0</v>
      </c>
      <c r="AB150" s="115">
        <v>0.0</v>
      </c>
      <c r="AC150" s="115">
        <v>0.0</v>
      </c>
      <c r="AD150" s="115">
        <v>0.0</v>
      </c>
      <c r="AE150" s="115">
        <v>0.0</v>
      </c>
      <c r="AF150" s="115">
        <v>0.0</v>
      </c>
      <c r="AG150" s="115">
        <v>0.0</v>
      </c>
      <c r="AH150" s="115">
        <v>0.0</v>
      </c>
      <c r="AI150" s="115">
        <v>0.0</v>
      </c>
      <c r="AJ150" s="116">
        <v>0.0</v>
      </c>
      <c r="AK150" s="116">
        <v>0.0</v>
      </c>
      <c r="AL150" s="116">
        <v>0.0</v>
      </c>
      <c r="AM150" s="116">
        <v>0.0</v>
      </c>
      <c r="AN150" s="116">
        <v>0.0</v>
      </c>
      <c r="AO150" s="116">
        <v>0.0</v>
      </c>
      <c r="AP150" s="116">
        <v>0.0</v>
      </c>
      <c r="AQ150" s="116">
        <v>0.0</v>
      </c>
      <c r="AR150" s="116">
        <v>0.0</v>
      </c>
      <c r="AS150" s="116">
        <v>0.0</v>
      </c>
      <c r="AT150" s="116">
        <v>0.0</v>
      </c>
      <c r="AU150" s="116">
        <v>0.0</v>
      </c>
    </row>
    <row r="151" ht="15.75" customHeight="1">
      <c r="A151" s="105" t="s">
        <v>131</v>
      </c>
      <c r="B151" s="105" t="s">
        <v>50</v>
      </c>
      <c r="C151" s="114">
        <v>44490.0</v>
      </c>
      <c r="D151" s="107">
        <v>6.0</v>
      </c>
      <c r="E151" s="107">
        <v>3.0</v>
      </c>
      <c r="F151" s="107">
        <v>0.0</v>
      </c>
      <c r="G151" s="109">
        <v>20.0</v>
      </c>
      <c r="H151" s="109">
        <v>0.0</v>
      </c>
      <c r="I151" s="108">
        <v>100.0</v>
      </c>
      <c r="J151" s="109">
        <v>15.0</v>
      </c>
      <c r="K151" s="108">
        <v>100.0</v>
      </c>
      <c r="L151" s="108">
        <v>24.0</v>
      </c>
      <c r="M151" s="108">
        <v>96.0</v>
      </c>
      <c r="N151" s="108">
        <v>60.0</v>
      </c>
      <c r="O151" s="109">
        <v>40.0</v>
      </c>
      <c r="P151" s="109">
        <v>30.0</v>
      </c>
      <c r="Q151" s="108">
        <v>20.0</v>
      </c>
      <c r="R151" s="109">
        <v>0.0</v>
      </c>
      <c r="S151" s="109">
        <v>0.0</v>
      </c>
      <c r="T151" s="108">
        <v>300.0</v>
      </c>
      <c r="U151" s="109">
        <v>1.0</v>
      </c>
      <c r="V151" s="109">
        <v>11.0</v>
      </c>
      <c r="W151" s="109">
        <v>3.0</v>
      </c>
      <c r="X151" s="115">
        <v>0.0</v>
      </c>
      <c r="Y151" s="115">
        <v>0.0</v>
      </c>
      <c r="Z151" s="115">
        <v>0.0</v>
      </c>
      <c r="AA151" s="115">
        <v>0.0</v>
      </c>
      <c r="AB151" s="115">
        <v>0.0</v>
      </c>
      <c r="AC151" s="115">
        <v>0.0</v>
      </c>
      <c r="AD151" s="115">
        <v>0.0</v>
      </c>
      <c r="AE151" s="115">
        <v>0.0</v>
      </c>
      <c r="AF151" s="115">
        <v>0.0</v>
      </c>
      <c r="AG151" s="115">
        <v>0.0</v>
      </c>
      <c r="AH151" s="115">
        <v>0.0</v>
      </c>
      <c r="AI151" s="115">
        <v>0.0</v>
      </c>
      <c r="AJ151" s="116">
        <v>0.0</v>
      </c>
      <c r="AK151" s="116">
        <v>0.0</v>
      </c>
      <c r="AL151" s="116">
        <v>0.0</v>
      </c>
      <c r="AM151" s="116">
        <v>0.0</v>
      </c>
      <c r="AN151" s="116">
        <v>0.0</v>
      </c>
      <c r="AO151" s="116">
        <v>0.0</v>
      </c>
      <c r="AP151" s="116">
        <v>0.0</v>
      </c>
      <c r="AQ151" s="116">
        <v>0.0</v>
      </c>
      <c r="AR151" s="116">
        <v>0.0</v>
      </c>
      <c r="AS151" s="116">
        <v>0.0</v>
      </c>
      <c r="AT151" s="116">
        <v>0.0</v>
      </c>
      <c r="AU151" s="116">
        <v>0.0</v>
      </c>
    </row>
    <row r="152" ht="15.75" customHeight="1">
      <c r="A152" s="105" t="s">
        <v>131</v>
      </c>
      <c r="B152" s="105" t="s">
        <v>51</v>
      </c>
      <c r="C152" s="114">
        <v>44490.0</v>
      </c>
      <c r="D152" s="107">
        <v>3.0</v>
      </c>
      <c r="E152" s="107">
        <v>7.0</v>
      </c>
      <c r="F152" s="107">
        <v>0.0</v>
      </c>
      <c r="G152" s="109">
        <v>40.0</v>
      </c>
      <c r="H152" s="109">
        <v>0.0</v>
      </c>
      <c r="I152" s="108">
        <v>120.0</v>
      </c>
      <c r="J152" s="109">
        <v>25.0</v>
      </c>
      <c r="K152" s="108">
        <v>70.0</v>
      </c>
      <c r="L152" s="108">
        <v>40.0</v>
      </c>
      <c r="M152" s="108">
        <v>74.0</v>
      </c>
      <c r="N152" s="108">
        <v>50.0</v>
      </c>
      <c r="O152" s="109">
        <v>20.0</v>
      </c>
      <c r="P152" s="109">
        <v>40.0</v>
      </c>
      <c r="Q152" s="108">
        <v>40.0</v>
      </c>
      <c r="R152" s="109">
        <v>0.0</v>
      </c>
      <c r="S152" s="109">
        <v>15.0</v>
      </c>
      <c r="T152" s="108">
        <v>300.0</v>
      </c>
      <c r="U152" s="109">
        <v>2.0</v>
      </c>
      <c r="V152" s="109">
        <v>11.0</v>
      </c>
      <c r="W152" s="109">
        <v>4.0</v>
      </c>
      <c r="X152" s="115">
        <v>0.0</v>
      </c>
      <c r="Y152" s="115">
        <v>0.0</v>
      </c>
      <c r="Z152" s="115">
        <v>0.0</v>
      </c>
      <c r="AA152" s="115">
        <v>0.0</v>
      </c>
      <c r="AB152" s="115">
        <v>0.0</v>
      </c>
      <c r="AC152" s="115">
        <v>0.0</v>
      </c>
      <c r="AD152" s="115">
        <v>0.0</v>
      </c>
      <c r="AE152" s="115">
        <v>0.0</v>
      </c>
      <c r="AF152" s="115">
        <v>0.0</v>
      </c>
      <c r="AG152" s="115">
        <v>0.0</v>
      </c>
      <c r="AH152" s="115">
        <v>0.0</v>
      </c>
      <c r="AI152" s="115">
        <v>0.0</v>
      </c>
      <c r="AJ152" s="116">
        <v>0.0</v>
      </c>
      <c r="AK152" s="116">
        <v>0.0</v>
      </c>
      <c r="AL152" s="116">
        <v>0.0</v>
      </c>
      <c r="AM152" s="116">
        <v>0.0</v>
      </c>
      <c r="AN152" s="116">
        <v>0.0</v>
      </c>
      <c r="AO152" s="116">
        <v>0.0</v>
      </c>
      <c r="AP152" s="116">
        <v>0.0</v>
      </c>
      <c r="AQ152" s="116">
        <v>0.0</v>
      </c>
      <c r="AR152" s="116">
        <v>0.0</v>
      </c>
      <c r="AS152" s="116">
        <v>0.0</v>
      </c>
      <c r="AT152" s="116">
        <v>0.0</v>
      </c>
      <c r="AU152" s="116">
        <v>0.0</v>
      </c>
    </row>
    <row r="153" ht="15.75" customHeight="1">
      <c r="A153" s="105" t="s">
        <v>131</v>
      </c>
      <c r="B153" s="105" t="s">
        <v>52</v>
      </c>
      <c r="C153" s="114">
        <v>44490.0</v>
      </c>
      <c r="D153" s="107">
        <v>2.0</v>
      </c>
      <c r="E153" s="107">
        <v>3.0</v>
      </c>
      <c r="F153" s="107">
        <v>0.0</v>
      </c>
      <c r="G153" s="109">
        <v>40.0</v>
      </c>
      <c r="H153" s="109">
        <v>0.0</v>
      </c>
      <c r="I153" s="108">
        <v>80.0</v>
      </c>
      <c r="J153" s="109">
        <v>20.0</v>
      </c>
      <c r="K153" s="108">
        <v>40.0</v>
      </c>
      <c r="L153" s="108">
        <v>0.0</v>
      </c>
      <c r="M153" s="108">
        <v>36.0</v>
      </c>
      <c r="N153" s="108">
        <v>40.0</v>
      </c>
      <c r="O153" s="109">
        <v>30.0</v>
      </c>
      <c r="P153" s="109">
        <v>20.0</v>
      </c>
      <c r="Q153" s="108">
        <v>40.0</v>
      </c>
      <c r="R153" s="109">
        <v>0.0</v>
      </c>
      <c r="S153" s="109">
        <v>30.0</v>
      </c>
      <c r="T153" s="108">
        <v>200.0</v>
      </c>
      <c r="U153" s="109">
        <v>2.0</v>
      </c>
      <c r="V153" s="109">
        <v>7.0</v>
      </c>
      <c r="W153" s="109">
        <v>2.0</v>
      </c>
      <c r="X153" s="115">
        <v>0.0</v>
      </c>
      <c r="Y153" s="115">
        <v>0.0</v>
      </c>
      <c r="Z153" s="115">
        <v>0.0</v>
      </c>
      <c r="AA153" s="115">
        <v>0.0</v>
      </c>
      <c r="AB153" s="115">
        <v>0.0</v>
      </c>
      <c r="AC153" s="115">
        <v>0.0</v>
      </c>
      <c r="AD153" s="115">
        <v>0.0</v>
      </c>
      <c r="AE153" s="115">
        <v>0.0</v>
      </c>
      <c r="AF153" s="115">
        <v>0.0</v>
      </c>
      <c r="AG153" s="115">
        <v>0.0</v>
      </c>
      <c r="AH153" s="115">
        <v>0.0</v>
      </c>
      <c r="AI153" s="115">
        <v>0.0</v>
      </c>
      <c r="AJ153" s="116">
        <v>0.0</v>
      </c>
      <c r="AK153" s="116">
        <v>0.0</v>
      </c>
      <c r="AL153" s="116">
        <v>0.0</v>
      </c>
      <c r="AM153" s="116">
        <v>0.0</v>
      </c>
      <c r="AN153" s="116">
        <v>0.0</v>
      </c>
      <c r="AO153" s="116">
        <v>0.0</v>
      </c>
      <c r="AP153" s="116">
        <v>0.0</v>
      </c>
      <c r="AQ153" s="116">
        <v>0.0</v>
      </c>
      <c r="AR153" s="116">
        <v>0.0</v>
      </c>
      <c r="AS153" s="116">
        <v>0.0</v>
      </c>
      <c r="AT153" s="116">
        <v>0.0</v>
      </c>
      <c r="AU153" s="116">
        <v>0.0</v>
      </c>
    </row>
    <row r="154" ht="15.75" customHeight="1">
      <c r="A154" s="105" t="s">
        <v>131</v>
      </c>
      <c r="B154" s="105" t="s">
        <v>53</v>
      </c>
      <c r="C154" s="114">
        <v>44490.0</v>
      </c>
      <c r="D154" s="107">
        <v>1.0</v>
      </c>
      <c r="E154" s="107">
        <v>8.0</v>
      </c>
      <c r="F154" s="107">
        <v>0.0</v>
      </c>
      <c r="G154" s="109">
        <v>20.0</v>
      </c>
      <c r="H154" s="109">
        <v>0.0</v>
      </c>
      <c r="I154" s="108">
        <v>80.0</v>
      </c>
      <c r="J154" s="109">
        <v>20.0</v>
      </c>
      <c r="K154" s="108">
        <v>70.0</v>
      </c>
      <c r="L154" s="108">
        <v>40.0</v>
      </c>
      <c r="M154" s="108">
        <v>60.0</v>
      </c>
      <c r="N154" s="108">
        <v>30.0</v>
      </c>
      <c r="O154" s="109">
        <v>10.0</v>
      </c>
      <c r="P154" s="109">
        <v>20.0</v>
      </c>
      <c r="Q154" s="108">
        <v>30.0</v>
      </c>
      <c r="R154" s="109">
        <v>0.0</v>
      </c>
      <c r="S154" s="109">
        <v>20.0</v>
      </c>
      <c r="T154" s="108">
        <v>300.0</v>
      </c>
      <c r="U154" s="109">
        <v>1.0</v>
      </c>
      <c r="V154" s="109">
        <v>6.0</v>
      </c>
      <c r="W154" s="109">
        <v>4.0</v>
      </c>
      <c r="X154" s="115">
        <v>0.0</v>
      </c>
      <c r="Y154" s="115">
        <v>0.0</v>
      </c>
      <c r="Z154" s="115">
        <v>0.0</v>
      </c>
      <c r="AA154" s="115">
        <v>0.0</v>
      </c>
      <c r="AB154" s="115">
        <v>0.0</v>
      </c>
      <c r="AC154" s="115">
        <v>0.0</v>
      </c>
      <c r="AD154" s="115">
        <v>0.0</v>
      </c>
      <c r="AE154" s="115">
        <v>0.0</v>
      </c>
      <c r="AF154" s="115">
        <v>0.0</v>
      </c>
      <c r="AG154" s="115">
        <v>0.0</v>
      </c>
      <c r="AH154" s="115">
        <v>0.0</v>
      </c>
      <c r="AI154" s="115">
        <v>0.0</v>
      </c>
      <c r="AJ154" s="116">
        <v>0.0</v>
      </c>
      <c r="AK154" s="116">
        <v>0.0</v>
      </c>
      <c r="AL154" s="116">
        <v>0.0</v>
      </c>
      <c r="AM154" s="116">
        <v>0.0</v>
      </c>
      <c r="AN154" s="116">
        <v>0.0</v>
      </c>
      <c r="AO154" s="116">
        <v>0.0</v>
      </c>
      <c r="AP154" s="116">
        <v>0.0</v>
      </c>
      <c r="AQ154" s="116">
        <v>0.0</v>
      </c>
      <c r="AR154" s="116">
        <v>0.0</v>
      </c>
      <c r="AS154" s="116">
        <v>0.0</v>
      </c>
      <c r="AT154" s="116">
        <v>0.0</v>
      </c>
      <c r="AU154" s="116">
        <v>0.0</v>
      </c>
    </row>
    <row r="155" ht="15.75" customHeight="1">
      <c r="A155" s="105" t="s">
        <v>131</v>
      </c>
      <c r="B155" s="105" t="s">
        <v>54</v>
      </c>
      <c r="C155" s="114">
        <v>44490.0</v>
      </c>
      <c r="D155" s="107">
        <v>1.0</v>
      </c>
      <c r="E155" s="107">
        <v>1.0</v>
      </c>
      <c r="F155" s="107">
        <v>0.0</v>
      </c>
      <c r="G155" s="109">
        <v>20.0</v>
      </c>
      <c r="H155" s="109">
        <v>0.0</v>
      </c>
      <c r="I155" s="108">
        <v>40.0</v>
      </c>
      <c r="J155" s="109">
        <v>10.0</v>
      </c>
      <c r="K155" s="108">
        <v>30.0</v>
      </c>
      <c r="L155" s="108">
        <v>20.0</v>
      </c>
      <c r="M155" s="108">
        <v>26.0</v>
      </c>
      <c r="N155" s="108">
        <v>20.0</v>
      </c>
      <c r="O155" s="109">
        <v>10.0</v>
      </c>
      <c r="P155" s="109">
        <v>10.0</v>
      </c>
      <c r="Q155" s="108">
        <v>10.0</v>
      </c>
      <c r="R155" s="109">
        <v>0.0</v>
      </c>
      <c r="S155" s="109">
        <v>40.0</v>
      </c>
      <c r="T155" s="108">
        <v>200.0</v>
      </c>
      <c r="U155" s="109">
        <v>1.0</v>
      </c>
      <c r="V155" s="109">
        <v>4.0</v>
      </c>
      <c r="W155" s="109">
        <v>1.0</v>
      </c>
      <c r="X155" s="115">
        <v>0.0</v>
      </c>
      <c r="Y155" s="115">
        <v>0.0</v>
      </c>
      <c r="Z155" s="115">
        <v>0.0</v>
      </c>
      <c r="AA155" s="115">
        <v>0.0</v>
      </c>
      <c r="AB155" s="115">
        <v>0.0</v>
      </c>
      <c r="AC155" s="115">
        <v>0.0</v>
      </c>
      <c r="AD155" s="115">
        <v>0.0</v>
      </c>
      <c r="AE155" s="115">
        <v>0.0</v>
      </c>
      <c r="AF155" s="115">
        <v>0.0</v>
      </c>
      <c r="AG155" s="115">
        <v>0.0</v>
      </c>
      <c r="AH155" s="115">
        <v>0.0</v>
      </c>
      <c r="AI155" s="115">
        <v>0.0</v>
      </c>
      <c r="AJ155" s="116">
        <v>0.0</v>
      </c>
      <c r="AK155" s="116">
        <v>0.0</v>
      </c>
      <c r="AL155" s="116">
        <v>0.0</v>
      </c>
      <c r="AM155" s="116">
        <v>0.0</v>
      </c>
      <c r="AN155" s="116">
        <v>0.0</v>
      </c>
      <c r="AO155" s="116">
        <v>0.0</v>
      </c>
      <c r="AP155" s="116">
        <v>0.0</v>
      </c>
      <c r="AQ155" s="116">
        <v>0.0</v>
      </c>
      <c r="AR155" s="116">
        <v>0.0</v>
      </c>
      <c r="AS155" s="116">
        <v>0.0</v>
      </c>
      <c r="AT155" s="116">
        <v>0.0</v>
      </c>
      <c r="AU155" s="116">
        <v>0.0</v>
      </c>
    </row>
    <row r="156" ht="15.75" customHeight="1">
      <c r="A156" s="105" t="s">
        <v>131</v>
      </c>
      <c r="B156" s="105" t="s">
        <v>55</v>
      </c>
      <c r="C156" s="114">
        <v>44490.0</v>
      </c>
      <c r="D156" s="107">
        <v>2.0</v>
      </c>
      <c r="E156" s="107">
        <v>1.0</v>
      </c>
      <c r="F156" s="107">
        <v>0.0</v>
      </c>
      <c r="G156" s="109">
        <v>20.0</v>
      </c>
      <c r="H156" s="109">
        <v>0.0</v>
      </c>
      <c r="I156" s="108">
        <v>60.0</v>
      </c>
      <c r="J156" s="109">
        <v>25.0</v>
      </c>
      <c r="K156" s="108">
        <v>50.0</v>
      </c>
      <c r="L156" s="108">
        <v>32.0</v>
      </c>
      <c r="M156" s="108">
        <v>60.0</v>
      </c>
      <c r="N156" s="108">
        <v>30.0</v>
      </c>
      <c r="O156" s="109">
        <v>20.0</v>
      </c>
      <c r="P156" s="109">
        <v>10.0</v>
      </c>
      <c r="Q156" s="108">
        <v>40.0</v>
      </c>
      <c r="R156" s="109">
        <v>0.0</v>
      </c>
      <c r="S156" s="109">
        <v>20.0</v>
      </c>
      <c r="T156" s="108">
        <v>200.0</v>
      </c>
      <c r="U156" s="109">
        <v>1.0</v>
      </c>
      <c r="V156" s="109">
        <v>6.0</v>
      </c>
      <c r="W156" s="109">
        <v>3.0</v>
      </c>
      <c r="X156" s="115">
        <v>0.0</v>
      </c>
      <c r="Y156" s="115">
        <v>0.0</v>
      </c>
      <c r="Z156" s="115">
        <v>0.0</v>
      </c>
      <c r="AA156" s="115">
        <v>0.0</v>
      </c>
      <c r="AB156" s="115">
        <v>0.0</v>
      </c>
      <c r="AC156" s="115">
        <v>0.0</v>
      </c>
      <c r="AD156" s="115">
        <v>0.0</v>
      </c>
      <c r="AE156" s="115">
        <v>0.0</v>
      </c>
      <c r="AF156" s="115">
        <v>0.0</v>
      </c>
      <c r="AG156" s="115">
        <v>0.0</v>
      </c>
      <c r="AH156" s="115">
        <v>0.0</v>
      </c>
      <c r="AI156" s="115">
        <v>0.0</v>
      </c>
      <c r="AJ156" s="116">
        <v>0.0</v>
      </c>
      <c r="AK156" s="116">
        <v>0.0</v>
      </c>
      <c r="AL156" s="116">
        <v>0.0</v>
      </c>
      <c r="AM156" s="116">
        <v>0.0</v>
      </c>
      <c r="AN156" s="116">
        <v>0.0</v>
      </c>
      <c r="AO156" s="116">
        <v>0.0</v>
      </c>
      <c r="AP156" s="116">
        <v>0.0</v>
      </c>
      <c r="AQ156" s="116">
        <v>0.0</v>
      </c>
      <c r="AR156" s="116">
        <v>0.0</v>
      </c>
      <c r="AS156" s="116">
        <v>0.0</v>
      </c>
      <c r="AT156" s="116">
        <v>0.0</v>
      </c>
      <c r="AU156" s="116">
        <v>0.0</v>
      </c>
    </row>
    <row r="157" ht="15.75" customHeight="1">
      <c r="A157" s="105" t="s">
        <v>131</v>
      </c>
      <c r="B157" s="105" t="s">
        <v>56</v>
      </c>
      <c r="C157" s="114">
        <v>44490.0</v>
      </c>
      <c r="D157" s="107">
        <v>4.0</v>
      </c>
      <c r="E157" s="107">
        <v>7.0</v>
      </c>
      <c r="F157" s="107">
        <v>0.0</v>
      </c>
      <c r="G157" s="109">
        <v>40.0</v>
      </c>
      <c r="H157" s="109">
        <v>0.0</v>
      </c>
      <c r="I157" s="108">
        <v>80.0</v>
      </c>
      <c r="J157" s="109">
        <v>25.0</v>
      </c>
      <c r="K157" s="108">
        <v>100.0</v>
      </c>
      <c r="L157" s="108">
        <v>100.0</v>
      </c>
      <c r="M157" s="108">
        <v>100.0</v>
      </c>
      <c r="N157" s="108">
        <v>80.0</v>
      </c>
      <c r="O157" s="109">
        <v>30.0</v>
      </c>
      <c r="P157" s="109">
        <v>40.0</v>
      </c>
      <c r="Q157" s="108">
        <v>60.0</v>
      </c>
      <c r="R157" s="109">
        <v>0.0</v>
      </c>
      <c r="S157" s="109">
        <v>40.0</v>
      </c>
      <c r="T157" s="108">
        <v>200.0</v>
      </c>
      <c r="U157" s="109">
        <v>2.0</v>
      </c>
      <c r="V157" s="109">
        <v>1.0</v>
      </c>
      <c r="W157" s="109">
        <v>4.0</v>
      </c>
      <c r="X157" s="115">
        <v>0.0</v>
      </c>
      <c r="Y157" s="115">
        <v>0.0</v>
      </c>
      <c r="Z157" s="115">
        <v>0.0</v>
      </c>
      <c r="AA157" s="115">
        <v>0.0</v>
      </c>
      <c r="AB157" s="115">
        <v>0.0</v>
      </c>
      <c r="AC157" s="115">
        <v>0.0</v>
      </c>
      <c r="AD157" s="115">
        <v>0.0</v>
      </c>
      <c r="AE157" s="115">
        <v>0.0</v>
      </c>
      <c r="AF157" s="115">
        <v>0.0</v>
      </c>
      <c r="AG157" s="115">
        <v>0.0</v>
      </c>
      <c r="AH157" s="115">
        <v>0.0</v>
      </c>
      <c r="AI157" s="115">
        <v>0.0</v>
      </c>
      <c r="AJ157" s="116">
        <v>0.0</v>
      </c>
      <c r="AK157" s="116">
        <v>0.0</v>
      </c>
      <c r="AL157" s="116">
        <v>0.0</v>
      </c>
      <c r="AM157" s="116">
        <v>0.0</v>
      </c>
      <c r="AN157" s="116">
        <v>0.0</v>
      </c>
      <c r="AO157" s="116">
        <v>0.0</v>
      </c>
      <c r="AP157" s="116">
        <v>0.0</v>
      </c>
      <c r="AQ157" s="116">
        <v>0.0</v>
      </c>
      <c r="AR157" s="116">
        <v>0.0</v>
      </c>
      <c r="AS157" s="116">
        <v>0.0</v>
      </c>
      <c r="AT157" s="116">
        <v>0.0</v>
      </c>
      <c r="AU157" s="116">
        <v>0.0</v>
      </c>
    </row>
    <row r="158" ht="15.75" customHeight="1">
      <c r="A158" s="105" t="s">
        <v>131</v>
      </c>
      <c r="B158" s="105" t="s">
        <v>59</v>
      </c>
      <c r="C158" s="114">
        <v>44490.0</v>
      </c>
      <c r="D158" s="107">
        <v>3.0</v>
      </c>
      <c r="E158" s="107">
        <v>2.0</v>
      </c>
      <c r="F158" s="107">
        <v>0.0</v>
      </c>
      <c r="G158" s="109">
        <v>20.0</v>
      </c>
      <c r="H158" s="109">
        <v>0.0</v>
      </c>
      <c r="I158" s="108">
        <v>60.0</v>
      </c>
      <c r="J158" s="109">
        <v>20.0</v>
      </c>
      <c r="K158" s="108">
        <v>30.0</v>
      </c>
      <c r="L158" s="108">
        <v>40.0</v>
      </c>
      <c r="M158" s="108">
        <v>30.0</v>
      </c>
      <c r="N158" s="108">
        <v>20.0</v>
      </c>
      <c r="O158" s="109">
        <v>20.0</v>
      </c>
      <c r="P158" s="109">
        <v>10.0</v>
      </c>
      <c r="Q158" s="108">
        <v>30.0</v>
      </c>
      <c r="R158" s="109">
        <v>0.0</v>
      </c>
      <c r="S158" s="109">
        <v>10.0</v>
      </c>
      <c r="T158" s="108">
        <v>200.0</v>
      </c>
      <c r="U158" s="109">
        <v>1.0</v>
      </c>
      <c r="V158" s="109">
        <v>5.0</v>
      </c>
      <c r="W158" s="109">
        <v>2.0</v>
      </c>
      <c r="X158" s="115">
        <v>0.0</v>
      </c>
      <c r="Y158" s="115">
        <v>0.0</v>
      </c>
      <c r="Z158" s="115">
        <v>0.0</v>
      </c>
      <c r="AA158" s="115">
        <v>0.0</v>
      </c>
      <c r="AB158" s="115">
        <v>0.0</v>
      </c>
      <c r="AC158" s="115">
        <v>0.0</v>
      </c>
      <c r="AD158" s="115">
        <v>0.0</v>
      </c>
      <c r="AE158" s="115">
        <v>0.0</v>
      </c>
      <c r="AF158" s="115">
        <v>0.0</v>
      </c>
      <c r="AG158" s="115">
        <v>0.0</v>
      </c>
      <c r="AH158" s="115">
        <v>0.0</v>
      </c>
      <c r="AI158" s="115">
        <v>0.0</v>
      </c>
      <c r="AJ158" s="116">
        <v>0.0</v>
      </c>
      <c r="AK158" s="116">
        <v>0.0</v>
      </c>
      <c r="AL158" s="116">
        <v>0.0</v>
      </c>
      <c r="AM158" s="116">
        <v>0.0</v>
      </c>
      <c r="AN158" s="116">
        <v>0.0</v>
      </c>
      <c r="AO158" s="116">
        <v>0.0</v>
      </c>
      <c r="AP158" s="116">
        <v>0.0</v>
      </c>
      <c r="AQ158" s="116">
        <v>0.0</v>
      </c>
      <c r="AR158" s="116">
        <v>0.0</v>
      </c>
      <c r="AS158" s="116">
        <v>0.0</v>
      </c>
      <c r="AT158" s="116">
        <v>0.0</v>
      </c>
      <c r="AU158" s="116">
        <v>0.0</v>
      </c>
    </row>
    <row r="159" ht="15.75" customHeight="1">
      <c r="A159" s="105" t="s">
        <v>131</v>
      </c>
      <c r="B159" s="105" t="s">
        <v>60</v>
      </c>
      <c r="C159" s="114">
        <v>44490.0</v>
      </c>
      <c r="D159" s="107">
        <v>4.0</v>
      </c>
      <c r="E159" s="107">
        <v>2.0</v>
      </c>
      <c r="F159" s="107">
        <v>0.0</v>
      </c>
      <c r="G159" s="108">
        <v>40.0</v>
      </c>
      <c r="H159" s="109">
        <v>0.0</v>
      </c>
      <c r="I159" s="108">
        <v>60.0</v>
      </c>
      <c r="J159" s="108">
        <v>20.0</v>
      </c>
      <c r="K159" s="108">
        <v>80.0</v>
      </c>
      <c r="L159" s="108">
        <v>48.0</v>
      </c>
      <c r="M159" s="108">
        <v>80.0</v>
      </c>
      <c r="N159" s="108">
        <v>30.0</v>
      </c>
      <c r="O159" s="108">
        <v>20.0</v>
      </c>
      <c r="P159" s="108">
        <v>10.0</v>
      </c>
      <c r="Q159" s="108">
        <v>30.0</v>
      </c>
      <c r="R159" s="109">
        <v>0.0</v>
      </c>
      <c r="S159" s="108">
        <v>0.0</v>
      </c>
      <c r="T159" s="108">
        <v>200.0</v>
      </c>
      <c r="U159" s="109">
        <v>1.0</v>
      </c>
      <c r="V159" s="109">
        <v>6.0</v>
      </c>
      <c r="W159" s="109">
        <v>3.0</v>
      </c>
      <c r="X159" s="110">
        <v>0.0</v>
      </c>
      <c r="Y159" s="115">
        <v>0.0</v>
      </c>
      <c r="Z159" s="115">
        <v>0.0</v>
      </c>
      <c r="AA159" s="110">
        <v>0.0</v>
      </c>
      <c r="AB159" s="110">
        <v>0.0</v>
      </c>
      <c r="AC159" s="110">
        <v>0.0</v>
      </c>
      <c r="AD159" s="115">
        <v>0.0</v>
      </c>
      <c r="AE159" s="110">
        <v>0.0</v>
      </c>
      <c r="AF159" s="115">
        <v>0.0</v>
      </c>
      <c r="AG159" s="110">
        <v>0.0</v>
      </c>
      <c r="AH159" s="110">
        <v>0.0</v>
      </c>
      <c r="AI159" s="110">
        <v>0.0</v>
      </c>
      <c r="AJ159" s="109">
        <v>0.0</v>
      </c>
      <c r="AK159" s="116">
        <v>0.0</v>
      </c>
      <c r="AL159" s="109">
        <v>0.0</v>
      </c>
      <c r="AM159" s="109">
        <v>0.0</v>
      </c>
      <c r="AN159" s="109">
        <v>0.0</v>
      </c>
      <c r="AO159" s="109">
        <v>0.0</v>
      </c>
      <c r="AP159" s="109">
        <v>0.0</v>
      </c>
      <c r="AQ159" s="109">
        <v>0.0</v>
      </c>
      <c r="AR159" s="116">
        <v>0.0</v>
      </c>
      <c r="AS159" s="109">
        <v>0.0</v>
      </c>
      <c r="AT159" s="109">
        <v>0.0</v>
      </c>
      <c r="AU159" s="109">
        <v>0.0</v>
      </c>
    </row>
    <row r="160" ht="15.75" customHeight="1">
      <c r="A160" s="105" t="s">
        <v>131</v>
      </c>
      <c r="B160" s="105" t="s">
        <v>61</v>
      </c>
      <c r="C160" s="114">
        <v>44490.0</v>
      </c>
      <c r="D160" s="107">
        <v>1.0</v>
      </c>
      <c r="E160" s="107">
        <v>3.0</v>
      </c>
      <c r="F160" s="107">
        <v>0.0</v>
      </c>
      <c r="G160" s="109">
        <v>40.0</v>
      </c>
      <c r="H160" s="109">
        <v>0.0</v>
      </c>
      <c r="I160" s="108">
        <v>80.0</v>
      </c>
      <c r="J160" s="109">
        <v>20.0</v>
      </c>
      <c r="K160" s="108">
        <v>60.0</v>
      </c>
      <c r="L160" s="108">
        <v>20.0</v>
      </c>
      <c r="M160" s="108">
        <v>50.0</v>
      </c>
      <c r="N160" s="108">
        <v>40.0</v>
      </c>
      <c r="O160" s="109">
        <v>20.0</v>
      </c>
      <c r="P160" s="109">
        <v>10.0</v>
      </c>
      <c r="Q160" s="108">
        <v>20.0</v>
      </c>
      <c r="R160" s="109">
        <v>0.0</v>
      </c>
      <c r="S160" s="109">
        <v>40.0</v>
      </c>
      <c r="T160" s="108">
        <v>200.0</v>
      </c>
      <c r="U160" s="109">
        <v>2.0</v>
      </c>
      <c r="V160" s="109">
        <v>7.0</v>
      </c>
      <c r="W160" s="109">
        <v>3.0</v>
      </c>
      <c r="X160" s="115">
        <v>0.0</v>
      </c>
      <c r="Y160" s="115">
        <v>0.0</v>
      </c>
      <c r="Z160" s="115">
        <v>0.0</v>
      </c>
      <c r="AA160" s="115">
        <v>0.0</v>
      </c>
      <c r="AB160" s="115">
        <v>0.0</v>
      </c>
      <c r="AC160" s="115">
        <v>0.0</v>
      </c>
      <c r="AD160" s="115">
        <v>0.0</v>
      </c>
      <c r="AE160" s="115">
        <v>0.0</v>
      </c>
      <c r="AF160" s="115">
        <v>0.0</v>
      </c>
      <c r="AG160" s="115">
        <v>0.0</v>
      </c>
      <c r="AH160" s="115">
        <v>0.0</v>
      </c>
      <c r="AI160" s="115">
        <v>0.0</v>
      </c>
      <c r="AJ160" s="116">
        <v>0.0</v>
      </c>
      <c r="AK160" s="116">
        <v>0.0</v>
      </c>
      <c r="AL160" s="116">
        <v>0.0</v>
      </c>
      <c r="AM160" s="116">
        <v>0.0</v>
      </c>
      <c r="AN160" s="116">
        <v>0.0</v>
      </c>
      <c r="AO160" s="116">
        <v>0.0</v>
      </c>
      <c r="AP160" s="116">
        <v>0.0</v>
      </c>
      <c r="AQ160" s="116">
        <v>0.0</v>
      </c>
      <c r="AR160" s="116">
        <v>0.0</v>
      </c>
      <c r="AS160" s="116">
        <v>0.0</v>
      </c>
      <c r="AT160" s="116">
        <v>0.0</v>
      </c>
      <c r="AU160" s="116">
        <v>0.0</v>
      </c>
    </row>
    <row r="161" ht="15.75" customHeight="1">
      <c r="A161" s="105" t="s">
        <v>131</v>
      </c>
      <c r="B161" s="105" t="s">
        <v>62</v>
      </c>
      <c r="C161" s="114">
        <v>44490.0</v>
      </c>
      <c r="D161" s="107">
        <v>2.0</v>
      </c>
      <c r="E161" s="107">
        <v>0.0</v>
      </c>
      <c r="F161" s="107">
        <v>0.0</v>
      </c>
      <c r="G161" s="109">
        <v>20.0</v>
      </c>
      <c r="H161" s="109">
        <v>0.0</v>
      </c>
      <c r="I161" s="108">
        <v>40.0</v>
      </c>
      <c r="J161" s="109">
        <v>10.0</v>
      </c>
      <c r="K161" s="108">
        <v>20.0</v>
      </c>
      <c r="L161" s="108">
        <v>16.0</v>
      </c>
      <c r="M161" s="108">
        <v>20.0</v>
      </c>
      <c r="N161" s="108">
        <v>20.0</v>
      </c>
      <c r="O161" s="109">
        <v>10.0</v>
      </c>
      <c r="P161" s="109">
        <v>10.0</v>
      </c>
      <c r="Q161" s="108">
        <v>20.0</v>
      </c>
      <c r="R161" s="109">
        <v>0.0</v>
      </c>
      <c r="S161" s="109">
        <v>0.0</v>
      </c>
      <c r="T161" s="108">
        <v>100.0</v>
      </c>
      <c r="U161" s="109">
        <v>1.0</v>
      </c>
      <c r="V161" s="109">
        <v>4.0</v>
      </c>
      <c r="W161" s="109">
        <v>2.0</v>
      </c>
      <c r="X161" s="115">
        <v>0.0</v>
      </c>
      <c r="Y161" s="115">
        <v>0.0</v>
      </c>
      <c r="Z161" s="115">
        <v>0.0</v>
      </c>
      <c r="AA161" s="115">
        <v>0.0</v>
      </c>
      <c r="AB161" s="115">
        <v>0.0</v>
      </c>
      <c r="AC161" s="115">
        <v>0.0</v>
      </c>
      <c r="AD161" s="115">
        <v>0.0</v>
      </c>
      <c r="AE161" s="115">
        <v>0.0</v>
      </c>
      <c r="AF161" s="115">
        <v>0.0</v>
      </c>
      <c r="AG161" s="115">
        <v>0.0</v>
      </c>
      <c r="AH161" s="115">
        <v>0.0</v>
      </c>
      <c r="AI161" s="115">
        <v>0.0</v>
      </c>
      <c r="AJ161" s="116">
        <v>0.0</v>
      </c>
      <c r="AK161" s="116">
        <v>0.0</v>
      </c>
      <c r="AL161" s="116">
        <v>0.0</v>
      </c>
      <c r="AM161" s="116">
        <v>0.0</v>
      </c>
      <c r="AN161" s="116">
        <v>0.0</v>
      </c>
      <c r="AO161" s="116">
        <v>0.0</v>
      </c>
      <c r="AP161" s="116">
        <v>0.0</v>
      </c>
      <c r="AQ161" s="116">
        <v>0.0</v>
      </c>
      <c r="AR161" s="116">
        <v>0.0</v>
      </c>
      <c r="AS161" s="116">
        <v>0.0</v>
      </c>
      <c r="AT161" s="116">
        <v>0.0</v>
      </c>
      <c r="AU161" s="116">
        <v>0.0</v>
      </c>
    </row>
    <row r="162" ht="15.75" customHeight="1">
      <c r="A162" s="105" t="s">
        <v>131</v>
      </c>
      <c r="B162" s="105" t="s">
        <v>63</v>
      </c>
      <c r="C162" s="114">
        <v>44490.0</v>
      </c>
      <c r="D162" s="107">
        <v>5.0</v>
      </c>
      <c r="E162" s="107">
        <v>5.0</v>
      </c>
      <c r="F162" s="107">
        <v>0.0</v>
      </c>
      <c r="G162" s="109">
        <v>60.0</v>
      </c>
      <c r="H162" s="109">
        <v>0.0</v>
      </c>
      <c r="I162" s="108">
        <v>100.0</v>
      </c>
      <c r="J162" s="109">
        <v>20.0</v>
      </c>
      <c r="K162" s="108">
        <v>50.0</v>
      </c>
      <c r="L162" s="108">
        <v>48.0</v>
      </c>
      <c r="M162" s="108">
        <v>48.0</v>
      </c>
      <c r="N162" s="108">
        <v>50.0</v>
      </c>
      <c r="O162" s="109">
        <v>30.0</v>
      </c>
      <c r="P162" s="109">
        <v>40.0</v>
      </c>
      <c r="Q162" s="108">
        <v>40.0</v>
      </c>
      <c r="R162" s="109">
        <v>0.0</v>
      </c>
      <c r="S162" s="109">
        <v>60.0</v>
      </c>
      <c r="T162" s="108">
        <v>300.0</v>
      </c>
      <c r="U162" s="109">
        <v>3.0</v>
      </c>
      <c r="V162" s="109">
        <v>12.0</v>
      </c>
      <c r="W162" s="109">
        <v>2.0</v>
      </c>
      <c r="X162" s="115">
        <v>0.0</v>
      </c>
      <c r="Y162" s="115">
        <v>0.0</v>
      </c>
      <c r="Z162" s="115">
        <v>0.0</v>
      </c>
      <c r="AA162" s="115">
        <v>0.0</v>
      </c>
      <c r="AB162" s="115">
        <v>0.0</v>
      </c>
      <c r="AC162" s="115">
        <v>0.0</v>
      </c>
      <c r="AD162" s="115">
        <v>0.0</v>
      </c>
      <c r="AE162" s="115">
        <v>0.0</v>
      </c>
      <c r="AF162" s="115">
        <v>0.0</v>
      </c>
      <c r="AG162" s="115">
        <v>0.0</v>
      </c>
      <c r="AH162" s="115">
        <v>0.0</v>
      </c>
      <c r="AI162" s="115">
        <v>0.0</v>
      </c>
      <c r="AJ162" s="116">
        <v>0.0</v>
      </c>
      <c r="AK162" s="116">
        <v>0.0</v>
      </c>
      <c r="AL162" s="116">
        <v>0.0</v>
      </c>
      <c r="AM162" s="116">
        <v>0.0</v>
      </c>
      <c r="AN162" s="116">
        <v>0.0</v>
      </c>
      <c r="AO162" s="116">
        <v>0.0</v>
      </c>
      <c r="AP162" s="116">
        <v>0.0</v>
      </c>
      <c r="AQ162" s="116">
        <v>0.0</v>
      </c>
      <c r="AR162" s="116">
        <v>0.0</v>
      </c>
      <c r="AS162" s="116">
        <v>0.0</v>
      </c>
      <c r="AT162" s="116">
        <v>0.0</v>
      </c>
      <c r="AU162" s="116">
        <v>0.0</v>
      </c>
    </row>
    <row r="163" ht="15.75" customHeight="1">
      <c r="A163" s="105" t="s">
        <v>131</v>
      </c>
      <c r="B163" s="105" t="s">
        <v>45</v>
      </c>
      <c r="C163" s="114">
        <v>44521.0</v>
      </c>
      <c r="D163" s="107">
        <v>3.0</v>
      </c>
      <c r="E163" s="107">
        <v>1.0</v>
      </c>
      <c r="F163" s="107">
        <v>0.0</v>
      </c>
      <c r="G163" s="109">
        <v>20.0</v>
      </c>
      <c r="H163" s="109">
        <v>0.0</v>
      </c>
      <c r="I163" s="108">
        <v>40.0</v>
      </c>
      <c r="J163" s="109">
        <v>20.0</v>
      </c>
      <c r="K163" s="108">
        <v>30.0</v>
      </c>
      <c r="L163" s="108">
        <v>28.0</v>
      </c>
      <c r="M163" s="108">
        <v>30.0</v>
      </c>
      <c r="N163" s="108">
        <v>20.0</v>
      </c>
      <c r="O163" s="109">
        <v>10.0</v>
      </c>
      <c r="P163" s="109">
        <v>10.0</v>
      </c>
      <c r="Q163" s="108">
        <v>20.0</v>
      </c>
      <c r="R163" s="109">
        <v>0.0</v>
      </c>
      <c r="S163" s="109">
        <v>0.0</v>
      </c>
      <c r="T163" s="108">
        <v>100.0</v>
      </c>
      <c r="U163" s="109">
        <v>1.0</v>
      </c>
      <c r="V163" s="109">
        <v>0.0</v>
      </c>
      <c r="W163" s="109">
        <v>2.0</v>
      </c>
      <c r="X163" s="115">
        <v>0.0</v>
      </c>
      <c r="Y163" s="115">
        <v>0.0</v>
      </c>
      <c r="Z163" s="115">
        <v>0.0</v>
      </c>
      <c r="AA163" s="115">
        <v>0.0</v>
      </c>
      <c r="AB163" s="115">
        <v>0.0</v>
      </c>
      <c r="AC163" s="115">
        <v>0.0</v>
      </c>
      <c r="AD163" s="115">
        <v>0.0</v>
      </c>
      <c r="AE163" s="115">
        <v>0.0</v>
      </c>
      <c r="AF163" s="115">
        <v>0.0</v>
      </c>
      <c r="AG163" s="115">
        <v>0.0</v>
      </c>
      <c r="AH163" s="115">
        <v>0.0</v>
      </c>
      <c r="AI163" s="115">
        <v>0.0</v>
      </c>
      <c r="AJ163" s="116">
        <v>0.0</v>
      </c>
      <c r="AK163" s="116">
        <v>0.0</v>
      </c>
      <c r="AL163" s="116">
        <v>0.0</v>
      </c>
      <c r="AM163" s="116">
        <v>0.0</v>
      </c>
      <c r="AN163" s="116">
        <v>0.0</v>
      </c>
      <c r="AO163" s="116">
        <v>0.0</v>
      </c>
      <c r="AP163" s="116">
        <v>0.0</v>
      </c>
      <c r="AQ163" s="116">
        <v>0.0</v>
      </c>
      <c r="AR163" s="116">
        <v>0.0</v>
      </c>
      <c r="AS163" s="116">
        <v>0.0</v>
      </c>
      <c r="AT163" s="116">
        <v>0.0</v>
      </c>
      <c r="AU163" s="116">
        <v>0.0</v>
      </c>
    </row>
    <row r="164" ht="15.75" customHeight="1">
      <c r="A164" s="105" t="s">
        <v>131</v>
      </c>
      <c r="B164" s="105" t="s">
        <v>47</v>
      </c>
      <c r="C164" s="114">
        <v>44521.0</v>
      </c>
      <c r="D164" s="107">
        <v>5.0</v>
      </c>
      <c r="E164" s="107">
        <v>2.0</v>
      </c>
      <c r="F164" s="107">
        <v>0.0</v>
      </c>
      <c r="G164" s="109">
        <v>40.0</v>
      </c>
      <c r="H164" s="109">
        <v>0.0</v>
      </c>
      <c r="I164" s="108">
        <v>80.0</v>
      </c>
      <c r="J164" s="109">
        <v>40.0</v>
      </c>
      <c r="K164" s="108">
        <v>40.0</v>
      </c>
      <c r="L164" s="108">
        <v>32.0</v>
      </c>
      <c r="M164" s="108">
        <v>42.0</v>
      </c>
      <c r="N164" s="108">
        <v>20.0</v>
      </c>
      <c r="O164" s="109">
        <v>10.0</v>
      </c>
      <c r="P164" s="109">
        <v>0.0</v>
      </c>
      <c r="Q164" s="108">
        <v>20.0</v>
      </c>
      <c r="R164" s="109">
        <v>0.0</v>
      </c>
      <c r="S164" s="109">
        <v>38.0</v>
      </c>
      <c r="T164" s="108">
        <v>200.0</v>
      </c>
      <c r="U164" s="109">
        <v>2.0</v>
      </c>
      <c r="V164" s="109">
        <v>3.0</v>
      </c>
      <c r="W164" s="109">
        <v>2.0</v>
      </c>
      <c r="X164" s="115">
        <v>0.0</v>
      </c>
      <c r="Y164" s="115">
        <v>0.0</v>
      </c>
      <c r="Z164" s="115">
        <v>0.0</v>
      </c>
      <c r="AA164" s="115">
        <v>0.0</v>
      </c>
      <c r="AB164" s="115">
        <v>0.0</v>
      </c>
      <c r="AC164" s="115">
        <v>0.0</v>
      </c>
      <c r="AD164" s="115">
        <v>0.0</v>
      </c>
      <c r="AE164" s="115">
        <v>0.0</v>
      </c>
      <c r="AF164" s="115">
        <v>0.0</v>
      </c>
      <c r="AG164" s="115">
        <v>0.0</v>
      </c>
      <c r="AH164" s="115">
        <v>0.0</v>
      </c>
      <c r="AI164" s="115">
        <v>0.0</v>
      </c>
      <c r="AJ164" s="116">
        <v>0.0</v>
      </c>
      <c r="AK164" s="116">
        <v>0.0</v>
      </c>
      <c r="AL164" s="116">
        <v>0.0</v>
      </c>
      <c r="AM164" s="116">
        <v>0.0</v>
      </c>
      <c r="AN164" s="116">
        <v>0.0</v>
      </c>
      <c r="AO164" s="116">
        <v>0.0</v>
      </c>
      <c r="AP164" s="116">
        <v>0.0</v>
      </c>
      <c r="AQ164" s="116">
        <v>0.0</v>
      </c>
      <c r="AR164" s="116">
        <v>0.0</v>
      </c>
      <c r="AS164" s="116">
        <v>0.0</v>
      </c>
      <c r="AT164" s="116">
        <v>0.0</v>
      </c>
      <c r="AU164" s="116">
        <v>0.0</v>
      </c>
    </row>
    <row r="165" ht="15.75" customHeight="1">
      <c r="A165" s="105" t="s">
        <v>131</v>
      </c>
      <c r="B165" s="105" t="s">
        <v>48</v>
      </c>
      <c r="C165" s="114">
        <v>44521.0</v>
      </c>
      <c r="D165" s="107">
        <v>4.0</v>
      </c>
      <c r="E165" s="107">
        <v>1.0</v>
      </c>
      <c r="F165" s="107">
        <v>0.0</v>
      </c>
      <c r="G165" s="109">
        <v>20.0</v>
      </c>
      <c r="H165" s="109">
        <v>0.0</v>
      </c>
      <c r="I165" s="108">
        <v>40.0</v>
      </c>
      <c r="J165" s="109">
        <v>10.0</v>
      </c>
      <c r="K165" s="108">
        <v>40.0</v>
      </c>
      <c r="L165" s="108">
        <v>16.0</v>
      </c>
      <c r="M165" s="108">
        <v>38.0</v>
      </c>
      <c r="N165" s="108">
        <v>10.0</v>
      </c>
      <c r="O165" s="109">
        <v>10.0</v>
      </c>
      <c r="P165" s="109">
        <v>0.0</v>
      </c>
      <c r="Q165" s="108">
        <v>20.0</v>
      </c>
      <c r="R165" s="109">
        <v>0.0</v>
      </c>
      <c r="S165" s="109">
        <v>18.0</v>
      </c>
      <c r="T165" s="108">
        <v>200.0</v>
      </c>
      <c r="U165" s="109">
        <v>1.0</v>
      </c>
      <c r="V165" s="109">
        <v>2.0</v>
      </c>
      <c r="W165" s="109">
        <v>4.0</v>
      </c>
      <c r="X165" s="115">
        <v>0.0</v>
      </c>
      <c r="Y165" s="115">
        <v>0.0</v>
      </c>
      <c r="Z165" s="115">
        <v>0.0</v>
      </c>
      <c r="AA165" s="115">
        <v>0.0</v>
      </c>
      <c r="AB165" s="115">
        <v>0.0</v>
      </c>
      <c r="AC165" s="115">
        <v>0.0</v>
      </c>
      <c r="AD165" s="115">
        <v>0.0</v>
      </c>
      <c r="AE165" s="115">
        <v>0.0</v>
      </c>
      <c r="AF165" s="115">
        <v>0.0</v>
      </c>
      <c r="AG165" s="115">
        <v>0.0</v>
      </c>
      <c r="AH165" s="115">
        <v>0.0</v>
      </c>
      <c r="AI165" s="115">
        <v>0.0</v>
      </c>
      <c r="AJ165" s="116">
        <v>0.0</v>
      </c>
      <c r="AK165" s="116">
        <v>0.0</v>
      </c>
      <c r="AL165" s="116">
        <v>0.0</v>
      </c>
      <c r="AM165" s="116">
        <v>0.0</v>
      </c>
      <c r="AN165" s="116">
        <v>0.0</v>
      </c>
      <c r="AO165" s="116">
        <v>0.0</v>
      </c>
      <c r="AP165" s="116">
        <v>0.0</v>
      </c>
      <c r="AQ165" s="116">
        <v>0.0</v>
      </c>
      <c r="AR165" s="116">
        <v>0.0</v>
      </c>
      <c r="AS165" s="116">
        <v>0.0</v>
      </c>
      <c r="AT165" s="116">
        <v>0.0</v>
      </c>
      <c r="AU165" s="116">
        <v>0.0</v>
      </c>
    </row>
    <row r="166" ht="15.75" customHeight="1">
      <c r="A166" s="105" t="s">
        <v>131</v>
      </c>
      <c r="B166" s="105" t="s">
        <v>49</v>
      </c>
      <c r="C166" s="114">
        <v>44521.0</v>
      </c>
      <c r="D166" s="107">
        <v>10.0</v>
      </c>
      <c r="E166" s="107">
        <v>20.0</v>
      </c>
      <c r="F166" s="107">
        <v>0.0</v>
      </c>
      <c r="G166" s="109">
        <v>60.0</v>
      </c>
      <c r="H166" s="109">
        <v>0.0</v>
      </c>
      <c r="I166" s="108">
        <v>120.0</v>
      </c>
      <c r="J166" s="109">
        <v>50.0</v>
      </c>
      <c r="K166" s="108">
        <v>40.0</v>
      </c>
      <c r="L166" s="108">
        <v>0.0</v>
      </c>
      <c r="M166" s="108">
        <v>16.0</v>
      </c>
      <c r="N166" s="108">
        <v>60.0</v>
      </c>
      <c r="O166" s="109">
        <v>30.0</v>
      </c>
      <c r="P166" s="109">
        <v>50.0</v>
      </c>
      <c r="Q166" s="108">
        <v>50.0</v>
      </c>
      <c r="R166" s="109">
        <v>0.0</v>
      </c>
      <c r="S166" s="109">
        <v>30.0</v>
      </c>
      <c r="T166" s="108">
        <v>400.0</v>
      </c>
      <c r="U166" s="109">
        <v>3.0</v>
      </c>
      <c r="V166" s="109">
        <v>13.0</v>
      </c>
      <c r="W166" s="109">
        <v>5.0</v>
      </c>
      <c r="X166" s="115">
        <v>0.0</v>
      </c>
      <c r="Y166" s="115">
        <v>0.0</v>
      </c>
      <c r="Z166" s="115">
        <v>0.0</v>
      </c>
      <c r="AA166" s="115">
        <v>0.0</v>
      </c>
      <c r="AB166" s="115">
        <v>0.0</v>
      </c>
      <c r="AC166" s="115">
        <v>0.0</v>
      </c>
      <c r="AD166" s="115">
        <v>0.0</v>
      </c>
      <c r="AE166" s="115">
        <v>0.0</v>
      </c>
      <c r="AF166" s="115">
        <v>0.0</v>
      </c>
      <c r="AG166" s="115">
        <v>0.0</v>
      </c>
      <c r="AH166" s="115">
        <v>0.0</v>
      </c>
      <c r="AI166" s="115">
        <v>0.0</v>
      </c>
      <c r="AJ166" s="116">
        <v>0.0</v>
      </c>
      <c r="AK166" s="116">
        <v>0.0</v>
      </c>
      <c r="AL166" s="116">
        <v>0.0</v>
      </c>
      <c r="AM166" s="116">
        <v>0.0</v>
      </c>
      <c r="AN166" s="116">
        <v>0.0</v>
      </c>
      <c r="AO166" s="116">
        <v>0.0</v>
      </c>
      <c r="AP166" s="116">
        <v>0.0</v>
      </c>
      <c r="AQ166" s="116">
        <v>0.0</v>
      </c>
      <c r="AR166" s="116">
        <v>0.0</v>
      </c>
      <c r="AS166" s="116">
        <v>0.0</v>
      </c>
      <c r="AT166" s="116">
        <v>0.0</v>
      </c>
      <c r="AU166" s="116">
        <v>0.0</v>
      </c>
    </row>
    <row r="167" ht="15.75" customHeight="1">
      <c r="A167" s="105" t="s">
        <v>131</v>
      </c>
      <c r="B167" s="105" t="s">
        <v>50</v>
      </c>
      <c r="C167" s="114">
        <v>44521.0</v>
      </c>
      <c r="D167" s="107">
        <v>6.0</v>
      </c>
      <c r="E167" s="107">
        <v>3.0</v>
      </c>
      <c r="F167" s="107">
        <v>0.0</v>
      </c>
      <c r="G167" s="108">
        <v>40.0</v>
      </c>
      <c r="H167" s="109">
        <v>0.0</v>
      </c>
      <c r="I167" s="108">
        <v>80.0</v>
      </c>
      <c r="J167" s="108">
        <v>30.0</v>
      </c>
      <c r="K167" s="108">
        <v>60.0</v>
      </c>
      <c r="L167" s="108">
        <v>64.0</v>
      </c>
      <c r="M167" s="108">
        <v>62.0</v>
      </c>
      <c r="N167" s="108">
        <v>60.0</v>
      </c>
      <c r="O167" s="108">
        <v>40.0</v>
      </c>
      <c r="P167" s="108">
        <v>30.0</v>
      </c>
      <c r="Q167" s="108">
        <v>30.0</v>
      </c>
      <c r="R167" s="109">
        <v>0.0</v>
      </c>
      <c r="S167" s="108">
        <v>25.0</v>
      </c>
      <c r="T167" s="108">
        <v>300.0</v>
      </c>
      <c r="U167" s="109">
        <v>2.0</v>
      </c>
      <c r="V167" s="109">
        <v>13.0</v>
      </c>
      <c r="W167" s="109">
        <v>4.0</v>
      </c>
      <c r="X167" s="110">
        <v>0.0</v>
      </c>
      <c r="Y167" s="115">
        <v>0.0</v>
      </c>
      <c r="Z167" s="115">
        <v>0.0</v>
      </c>
      <c r="AA167" s="110">
        <v>0.0</v>
      </c>
      <c r="AB167" s="110">
        <v>0.0</v>
      </c>
      <c r="AC167" s="110">
        <v>0.0</v>
      </c>
      <c r="AD167" s="115">
        <v>0.0</v>
      </c>
      <c r="AE167" s="110">
        <v>0.0</v>
      </c>
      <c r="AF167" s="115">
        <v>0.0</v>
      </c>
      <c r="AG167" s="110">
        <v>0.0</v>
      </c>
      <c r="AH167" s="110">
        <v>0.0</v>
      </c>
      <c r="AI167" s="110">
        <v>0.0</v>
      </c>
      <c r="AJ167" s="109">
        <v>0.0</v>
      </c>
      <c r="AK167" s="116">
        <v>0.0</v>
      </c>
      <c r="AL167" s="109">
        <v>0.0</v>
      </c>
      <c r="AM167" s="109">
        <v>0.0</v>
      </c>
      <c r="AN167" s="109">
        <v>0.0</v>
      </c>
      <c r="AO167" s="109">
        <v>0.0</v>
      </c>
      <c r="AP167" s="109">
        <v>0.0</v>
      </c>
      <c r="AQ167" s="109">
        <v>0.0</v>
      </c>
      <c r="AR167" s="116">
        <v>0.0</v>
      </c>
      <c r="AS167" s="109">
        <v>0.0</v>
      </c>
      <c r="AT167" s="109">
        <v>0.0</v>
      </c>
      <c r="AU167" s="109">
        <v>0.0</v>
      </c>
    </row>
    <row r="168" ht="15.75" customHeight="1">
      <c r="A168" s="105" t="s">
        <v>131</v>
      </c>
      <c r="B168" s="105" t="s">
        <v>51</v>
      </c>
      <c r="C168" s="114">
        <v>44521.0</v>
      </c>
      <c r="D168" s="107">
        <v>1.0</v>
      </c>
      <c r="E168" s="107">
        <v>8.0</v>
      </c>
      <c r="F168" s="107">
        <v>0.0</v>
      </c>
      <c r="G168" s="108">
        <v>40.0</v>
      </c>
      <c r="H168" s="109">
        <v>0.0</v>
      </c>
      <c r="I168" s="108">
        <v>100.0</v>
      </c>
      <c r="J168" s="108">
        <v>15.0</v>
      </c>
      <c r="K168" s="108">
        <v>50.0</v>
      </c>
      <c r="L168" s="108">
        <v>56.0</v>
      </c>
      <c r="M168" s="108">
        <v>48.0</v>
      </c>
      <c r="N168" s="108">
        <v>50.0</v>
      </c>
      <c r="O168" s="108">
        <v>10.0</v>
      </c>
      <c r="P168" s="108">
        <v>40.0</v>
      </c>
      <c r="Q168" s="108">
        <v>50.0</v>
      </c>
      <c r="R168" s="109">
        <v>0.0</v>
      </c>
      <c r="S168" s="108">
        <v>38.0</v>
      </c>
      <c r="T168" s="108">
        <v>500.0</v>
      </c>
      <c r="U168" s="109">
        <v>2.0</v>
      </c>
      <c r="V168" s="109">
        <v>15.0</v>
      </c>
      <c r="W168" s="109">
        <v>6.0</v>
      </c>
      <c r="X168" s="110">
        <v>0.0</v>
      </c>
      <c r="Y168" s="115">
        <v>0.0</v>
      </c>
      <c r="Z168" s="115">
        <v>0.0</v>
      </c>
      <c r="AA168" s="110">
        <v>0.0</v>
      </c>
      <c r="AB168" s="110">
        <v>0.0</v>
      </c>
      <c r="AC168" s="110">
        <v>0.0</v>
      </c>
      <c r="AD168" s="115">
        <v>0.0</v>
      </c>
      <c r="AE168" s="110">
        <v>0.0</v>
      </c>
      <c r="AF168" s="115">
        <v>0.0</v>
      </c>
      <c r="AG168" s="110">
        <v>0.0</v>
      </c>
      <c r="AH168" s="110">
        <v>0.0</v>
      </c>
      <c r="AI168" s="110">
        <v>0.0</v>
      </c>
      <c r="AJ168" s="109">
        <v>0.0</v>
      </c>
      <c r="AK168" s="116">
        <v>0.0</v>
      </c>
      <c r="AL168" s="109">
        <v>0.0</v>
      </c>
      <c r="AM168" s="109">
        <v>0.0</v>
      </c>
      <c r="AN168" s="109">
        <v>0.0</v>
      </c>
      <c r="AO168" s="109">
        <v>0.0</v>
      </c>
      <c r="AP168" s="109">
        <v>0.0</v>
      </c>
      <c r="AQ168" s="109">
        <v>0.0</v>
      </c>
      <c r="AR168" s="116">
        <v>0.0</v>
      </c>
      <c r="AS168" s="109">
        <v>0.0</v>
      </c>
      <c r="AT168" s="109">
        <v>0.0</v>
      </c>
      <c r="AU168" s="109">
        <v>0.0</v>
      </c>
    </row>
    <row r="169" ht="15.75" customHeight="1">
      <c r="A169" s="105" t="s">
        <v>131</v>
      </c>
      <c r="B169" s="105" t="s">
        <v>52</v>
      </c>
      <c r="C169" s="114">
        <v>44521.0</v>
      </c>
      <c r="D169" s="107">
        <v>3.0</v>
      </c>
      <c r="E169" s="107">
        <v>4.0</v>
      </c>
      <c r="F169" s="107">
        <v>0.0</v>
      </c>
      <c r="G169" s="109">
        <v>40.0</v>
      </c>
      <c r="H169" s="109">
        <v>0.0</v>
      </c>
      <c r="I169" s="108">
        <v>40.0</v>
      </c>
      <c r="J169" s="109">
        <v>20.0</v>
      </c>
      <c r="K169" s="108">
        <v>40.0</v>
      </c>
      <c r="L169" s="108">
        <v>20.0</v>
      </c>
      <c r="M169" s="108">
        <v>30.0</v>
      </c>
      <c r="N169" s="108">
        <v>40.0</v>
      </c>
      <c r="O169" s="109">
        <v>20.0</v>
      </c>
      <c r="P169" s="109">
        <v>30.0</v>
      </c>
      <c r="Q169" s="108">
        <v>40.0</v>
      </c>
      <c r="R169" s="109">
        <v>0.0</v>
      </c>
      <c r="S169" s="109">
        <v>30.0</v>
      </c>
      <c r="T169" s="108">
        <v>200.0</v>
      </c>
      <c r="U169" s="109">
        <v>2.0</v>
      </c>
      <c r="V169" s="109">
        <v>5.0</v>
      </c>
      <c r="W169" s="109">
        <v>3.0</v>
      </c>
      <c r="X169" s="115">
        <v>0.0</v>
      </c>
      <c r="Y169" s="115">
        <v>0.0</v>
      </c>
      <c r="Z169" s="115">
        <v>0.0</v>
      </c>
      <c r="AA169" s="115">
        <v>0.0</v>
      </c>
      <c r="AB169" s="115">
        <v>0.0</v>
      </c>
      <c r="AC169" s="115">
        <v>0.0</v>
      </c>
      <c r="AD169" s="115">
        <v>0.0</v>
      </c>
      <c r="AE169" s="115">
        <v>0.0</v>
      </c>
      <c r="AF169" s="115">
        <v>0.0</v>
      </c>
      <c r="AG169" s="115">
        <v>0.0</v>
      </c>
      <c r="AH169" s="115">
        <v>0.0</v>
      </c>
      <c r="AI169" s="115">
        <v>0.0</v>
      </c>
      <c r="AJ169" s="116">
        <v>0.0</v>
      </c>
      <c r="AK169" s="116">
        <v>0.0</v>
      </c>
      <c r="AL169" s="116">
        <v>0.0</v>
      </c>
      <c r="AM169" s="116">
        <v>0.0</v>
      </c>
      <c r="AN169" s="116">
        <v>0.0</v>
      </c>
      <c r="AO169" s="116">
        <v>0.0</v>
      </c>
      <c r="AP169" s="116">
        <v>0.0</v>
      </c>
      <c r="AQ169" s="116">
        <v>0.0</v>
      </c>
      <c r="AR169" s="116">
        <v>0.0</v>
      </c>
      <c r="AS169" s="116">
        <v>0.0</v>
      </c>
      <c r="AT169" s="116">
        <v>0.0</v>
      </c>
      <c r="AU169" s="116">
        <v>0.0</v>
      </c>
    </row>
    <row r="170" ht="15.75" customHeight="1">
      <c r="A170" s="105" t="s">
        <v>131</v>
      </c>
      <c r="B170" s="105" t="s">
        <v>53</v>
      </c>
      <c r="C170" s="114">
        <v>44521.0</v>
      </c>
      <c r="D170" s="107">
        <v>1.0</v>
      </c>
      <c r="E170" s="107">
        <v>8.0</v>
      </c>
      <c r="F170" s="107">
        <v>0.0</v>
      </c>
      <c r="G170" s="109">
        <v>20.0</v>
      </c>
      <c r="H170" s="109">
        <v>0.0</v>
      </c>
      <c r="I170" s="108">
        <v>60.0</v>
      </c>
      <c r="J170" s="109">
        <v>30.0</v>
      </c>
      <c r="K170" s="108">
        <v>40.0</v>
      </c>
      <c r="L170" s="108">
        <v>60.0</v>
      </c>
      <c r="M170" s="108">
        <v>60.0</v>
      </c>
      <c r="N170" s="108">
        <v>40.0</v>
      </c>
      <c r="O170" s="109">
        <v>20.0</v>
      </c>
      <c r="P170" s="109">
        <v>20.0</v>
      </c>
      <c r="Q170" s="108">
        <v>20.0</v>
      </c>
      <c r="R170" s="109">
        <v>0.0</v>
      </c>
      <c r="S170" s="109">
        <v>15.0</v>
      </c>
      <c r="T170" s="108">
        <v>200.0</v>
      </c>
      <c r="U170" s="109">
        <v>1.0</v>
      </c>
      <c r="V170" s="109">
        <v>8.0</v>
      </c>
      <c r="W170" s="109">
        <v>4.0</v>
      </c>
      <c r="X170" s="115">
        <v>0.0</v>
      </c>
      <c r="Y170" s="115">
        <v>0.0</v>
      </c>
      <c r="Z170" s="115">
        <v>0.0</v>
      </c>
      <c r="AA170" s="115">
        <v>0.0</v>
      </c>
      <c r="AB170" s="115">
        <v>0.0</v>
      </c>
      <c r="AC170" s="115">
        <v>0.0</v>
      </c>
      <c r="AD170" s="115">
        <v>0.0</v>
      </c>
      <c r="AE170" s="115">
        <v>0.0</v>
      </c>
      <c r="AF170" s="115">
        <v>0.0</v>
      </c>
      <c r="AG170" s="115">
        <v>0.0</v>
      </c>
      <c r="AH170" s="115">
        <v>0.0</v>
      </c>
      <c r="AI170" s="115">
        <v>0.0</v>
      </c>
      <c r="AJ170" s="116">
        <v>0.0</v>
      </c>
      <c r="AK170" s="116">
        <v>0.0</v>
      </c>
      <c r="AL170" s="116">
        <v>0.0</v>
      </c>
      <c r="AM170" s="116">
        <v>0.0</v>
      </c>
      <c r="AN170" s="116">
        <v>0.0</v>
      </c>
      <c r="AO170" s="116">
        <v>0.0</v>
      </c>
      <c r="AP170" s="116">
        <v>0.0</v>
      </c>
      <c r="AQ170" s="116">
        <v>0.0</v>
      </c>
      <c r="AR170" s="116">
        <v>0.0</v>
      </c>
      <c r="AS170" s="116">
        <v>0.0</v>
      </c>
      <c r="AT170" s="116">
        <v>0.0</v>
      </c>
      <c r="AU170" s="116">
        <v>0.0</v>
      </c>
    </row>
    <row r="171" ht="15.75" customHeight="1">
      <c r="A171" s="105" t="s">
        <v>131</v>
      </c>
      <c r="B171" s="105" t="s">
        <v>54</v>
      </c>
      <c r="C171" s="114">
        <v>44521.0</v>
      </c>
      <c r="D171" s="107">
        <v>2.0</v>
      </c>
      <c r="E171" s="107">
        <v>1.0</v>
      </c>
      <c r="F171" s="107">
        <v>0.0</v>
      </c>
      <c r="G171" s="109">
        <v>20.0</v>
      </c>
      <c r="H171" s="109">
        <v>0.0</v>
      </c>
      <c r="I171" s="108">
        <v>40.0</v>
      </c>
      <c r="J171" s="109">
        <v>15.0</v>
      </c>
      <c r="K171" s="108">
        <v>30.0</v>
      </c>
      <c r="L171" s="108">
        <v>12.0</v>
      </c>
      <c r="M171" s="108">
        <v>20.0</v>
      </c>
      <c r="N171" s="108">
        <v>10.0</v>
      </c>
      <c r="O171" s="109">
        <v>10.0</v>
      </c>
      <c r="P171" s="109">
        <v>10.0</v>
      </c>
      <c r="Q171" s="108">
        <v>10.0</v>
      </c>
      <c r="R171" s="109">
        <v>0.0</v>
      </c>
      <c r="S171" s="109">
        <v>0.0</v>
      </c>
      <c r="T171" s="108">
        <v>100.0</v>
      </c>
      <c r="U171" s="109">
        <v>1.0</v>
      </c>
      <c r="V171" s="109">
        <v>4.0</v>
      </c>
      <c r="W171" s="109">
        <v>1.0</v>
      </c>
      <c r="X171" s="115">
        <v>0.0</v>
      </c>
      <c r="Y171" s="115">
        <v>0.0</v>
      </c>
      <c r="Z171" s="115">
        <v>0.0</v>
      </c>
      <c r="AA171" s="115">
        <v>0.0</v>
      </c>
      <c r="AB171" s="115">
        <v>0.0</v>
      </c>
      <c r="AC171" s="115">
        <v>0.0</v>
      </c>
      <c r="AD171" s="115">
        <v>0.0</v>
      </c>
      <c r="AE171" s="115">
        <v>0.0</v>
      </c>
      <c r="AF171" s="115">
        <v>0.0</v>
      </c>
      <c r="AG171" s="115">
        <v>0.0</v>
      </c>
      <c r="AH171" s="115">
        <v>0.0</v>
      </c>
      <c r="AI171" s="115">
        <v>0.0</v>
      </c>
      <c r="AJ171" s="116">
        <v>0.0</v>
      </c>
      <c r="AK171" s="116">
        <v>0.0</v>
      </c>
      <c r="AL171" s="116">
        <v>0.0</v>
      </c>
      <c r="AM171" s="116">
        <v>0.0</v>
      </c>
      <c r="AN171" s="116">
        <v>0.0</v>
      </c>
      <c r="AO171" s="116">
        <v>0.0</v>
      </c>
      <c r="AP171" s="116">
        <v>0.0</v>
      </c>
      <c r="AQ171" s="116">
        <v>0.0</v>
      </c>
      <c r="AR171" s="116">
        <v>0.0</v>
      </c>
      <c r="AS171" s="116">
        <v>0.0</v>
      </c>
      <c r="AT171" s="116">
        <v>0.0</v>
      </c>
      <c r="AU171" s="116">
        <v>0.0</v>
      </c>
    </row>
    <row r="172" ht="15.75" customHeight="1">
      <c r="A172" s="105" t="s">
        <v>131</v>
      </c>
      <c r="B172" s="105" t="s">
        <v>55</v>
      </c>
      <c r="C172" s="114">
        <v>44521.0</v>
      </c>
      <c r="D172" s="107">
        <v>2.0</v>
      </c>
      <c r="E172" s="107">
        <v>1.0</v>
      </c>
      <c r="F172" s="107">
        <v>0.0</v>
      </c>
      <c r="G172" s="109">
        <v>20.0</v>
      </c>
      <c r="H172" s="109">
        <v>0.0</v>
      </c>
      <c r="I172" s="108">
        <v>80.0</v>
      </c>
      <c r="J172" s="109">
        <v>20.0</v>
      </c>
      <c r="K172" s="108">
        <v>60.0</v>
      </c>
      <c r="L172" s="108">
        <v>32.0</v>
      </c>
      <c r="M172" s="108">
        <v>44.0</v>
      </c>
      <c r="N172" s="108">
        <v>20.0</v>
      </c>
      <c r="O172" s="109">
        <v>10.0</v>
      </c>
      <c r="P172" s="109">
        <v>20.0</v>
      </c>
      <c r="Q172" s="108">
        <v>10.0</v>
      </c>
      <c r="R172" s="109">
        <v>0.0</v>
      </c>
      <c r="S172" s="109">
        <v>0.0</v>
      </c>
      <c r="T172" s="108">
        <v>100.0</v>
      </c>
      <c r="U172" s="109">
        <v>1.0</v>
      </c>
      <c r="V172" s="109">
        <v>5.0</v>
      </c>
      <c r="W172" s="109">
        <v>2.0</v>
      </c>
      <c r="X172" s="115">
        <v>0.0</v>
      </c>
      <c r="Y172" s="115">
        <v>0.0</v>
      </c>
      <c r="Z172" s="115">
        <v>0.0</v>
      </c>
      <c r="AA172" s="115">
        <v>0.0</v>
      </c>
      <c r="AB172" s="115">
        <v>0.0</v>
      </c>
      <c r="AC172" s="115">
        <v>0.0</v>
      </c>
      <c r="AD172" s="115">
        <v>0.0</v>
      </c>
      <c r="AE172" s="115">
        <v>0.0</v>
      </c>
      <c r="AF172" s="115">
        <v>0.0</v>
      </c>
      <c r="AG172" s="115">
        <v>0.0</v>
      </c>
      <c r="AH172" s="115">
        <v>0.0</v>
      </c>
      <c r="AI172" s="115">
        <v>0.0</v>
      </c>
      <c r="AJ172" s="116">
        <v>0.0</v>
      </c>
      <c r="AK172" s="116">
        <v>0.0</v>
      </c>
      <c r="AL172" s="116">
        <v>0.0</v>
      </c>
      <c r="AM172" s="116">
        <v>0.0</v>
      </c>
      <c r="AN172" s="116">
        <v>0.0</v>
      </c>
      <c r="AO172" s="116">
        <v>0.0</v>
      </c>
      <c r="AP172" s="116">
        <v>0.0</v>
      </c>
      <c r="AQ172" s="116">
        <v>0.0</v>
      </c>
      <c r="AR172" s="116">
        <v>0.0</v>
      </c>
      <c r="AS172" s="116">
        <v>0.0</v>
      </c>
      <c r="AT172" s="116">
        <v>0.0</v>
      </c>
      <c r="AU172" s="116">
        <v>0.0</v>
      </c>
    </row>
    <row r="173" ht="15.75" customHeight="1">
      <c r="A173" s="105" t="s">
        <v>131</v>
      </c>
      <c r="B173" s="105" t="s">
        <v>56</v>
      </c>
      <c r="C173" s="114">
        <v>44521.0</v>
      </c>
      <c r="D173" s="107">
        <v>4.0</v>
      </c>
      <c r="E173" s="107">
        <v>8.0</v>
      </c>
      <c r="F173" s="107">
        <v>0.0</v>
      </c>
      <c r="G173" s="109">
        <v>20.0</v>
      </c>
      <c r="H173" s="109">
        <v>0.0</v>
      </c>
      <c r="I173" s="108">
        <v>80.0</v>
      </c>
      <c r="J173" s="109">
        <v>30.0</v>
      </c>
      <c r="K173" s="108">
        <v>60.0</v>
      </c>
      <c r="L173" s="108">
        <v>56.0</v>
      </c>
      <c r="M173" s="108">
        <v>66.0</v>
      </c>
      <c r="N173" s="108">
        <v>30.0</v>
      </c>
      <c r="O173" s="109">
        <v>10.0</v>
      </c>
      <c r="P173" s="109">
        <v>20.0</v>
      </c>
      <c r="Q173" s="108">
        <v>40.0</v>
      </c>
      <c r="R173" s="109">
        <v>0.0</v>
      </c>
      <c r="S173" s="109">
        <v>5.0</v>
      </c>
      <c r="T173" s="108">
        <v>200.0</v>
      </c>
      <c r="U173" s="109">
        <v>1.0</v>
      </c>
      <c r="V173" s="109">
        <v>6.0</v>
      </c>
      <c r="W173" s="109">
        <v>3.0</v>
      </c>
      <c r="X173" s="115">
        <v>0.0</v>
      </c>
      <c r="Y173" s="115">
        <v>0.0</v>
      </c>
      <c r="Z173" s="115">
        <v>0.0</v>
      </c>
      <c r="AA173" s="115">
        <v>0.0</v>
      </c>
      <c r="AB173" s="115">
        <v>0.0</v>
      </c>
      <c r="AC173" s="115">
        <v>0.0</v>
      </c>
      <c r="AD173" s="115">
        <v>0.0</v>
      </c>
      <c r="AE173" s="115">
        <v>0.0</v>
      </c>
      <c r="AF173" s="115">
        <v>0.0</v>
      </c>
      <c r="AG173" s="115">
        <v>0.0</v>
      </c>
      <c r="AH173" s="115">
        <v>0.0</v>
      </c>
      <c r="AI173" s="115">
        <v>0.0</v>
      </c>
      <c r="AJ173" s="116">
        <v>0.0</v>
      </c>
      <c r="AK173" s="116">
        <v>0.0</v>
      </c>
      <c r="AL173" s="116">
        <v>0.0</v>
      </c>
      <c r="AM173" s="116">
        <v>0.0</v>
      </c>
      <c r="AN173" s="116">
        <v>0.0</v>
      </c>
      <c r="AO173" s="116">
        <v>0.0</v>
      </c>
      <c r="AP173" s="116">
        <v>0.0</v>
      </c>
      <c r="AQ173" s="116">
        <v>0.0</v>
      </c>
      <c r="AR173" s="116">
        <v>0.0</v>
      </c>
      <c r="AS173" s="116">
        <v>0.0</v>
      </c>
      <c r="AT173" s="116">
        <v>0.0</v>
      </c>
      <c r="AU173" s="116">
        <v>0.0</v>
      </c>
    </row>
    <row r="174" ht="15.75" customHeight="1">
      <c r="A174" s="105" t="s">
        <v>131</v>
      </c>
      <c r="B174" s="105" t="s">
        <v>59</v>
      </c>
      <c r="C174" s="114">
        <v>44521.0</v>
      </c>
      <c r="D174" s="107">
        <v>4.0</v>
      </c>
      <c r="E174" s="107">
        <v>2.0</v>
      </c>
      <c r="F174" s="107">
        <v>0.0</v>
      </c>
      <c r="G174" s="109">
        <v>40.0</v>
      </c>
      <c r="H174" s="109">
        <v>0.0</v>
      </c>
      <c r="I174" s="108">
        <v>60.0</v>
      </c>
      <c r="J174" s="109">
        <v>25.0</v>
      </c>
      <c r="K174" s="108">
        <v>40.0</v>
      </c>
      <c r="L174" s="108">
        <v>36.0</v>
      </c>
      <c r="M174" s="108">
        <v>36.0</v>
      </c>
      <c r="N174" s="108">
        <v>30.0</v>
      </c>
      <c r="O174" s="109">
        <v>20.0</v>
      </c>
      <c r="P174" s="109">
        <v>20.0</v>
      </c>
      <c r="Q174" s="108">
        <v>30.0</v>
      </c>
      <c r="R174" s="109">
        <v>0.0</v>
      </c>
      <c r="S174" s="109">
        <v>15.0</v>
      </c>
      <c r="T174" s="108">
        <v>100.0</v>
      </c>
      <c r="U174" s="109">
        <v>2.0</v>
      </c>
      <c r="V174" s="109">
        <v>7.0</v>
      </c>
      <c r="W174" s="109">
        <v>2.0</v>
      </c>
      <c r="X174" s="115">
        <v>0.0</v>
      </c>
      <c r="Y174" s="115">
        <v>0.0</v>
      </c>
      <c r="Z174" s="115">
        <v>0.0</v>
      </c>
      <c r="AA174" s="115">
        <v>0.0</v>
      </c>
      <c r="AB174" s="115">
        <v>0.0</v>
      </c>
      <c r="AC174" s="115">
        <v>0.0</v>
      </c>
      <c r="AD174" s="115">
        <v>0.0</v>
      </c>
      <c r="AE174" s="115">
        <v>0.0</v>
      </c>
      <c r="AF174" s="115">
        <v>0.0</v>
      </c>
      <c r="AG174" s="115">
        <v>0.0</v>
      </c>
      <c r="AH174" s="115">
        <v>0.0</v>
      </c>
      <c r="AI174" s="115">
        <v>0.0</v>
      </c>
      <c r="AJ174" s="116">
        <v>0.0</v>
      </c>
      <c r="AK174" s="116">
        <v>0.0</v>
      </c>
      <c r="AL174" s="116">
        <v>0.0</v>
      </c>
      <c r="AM174" s="116">
        <v>0.0</v>
      </c>
      <c r="AN174" s="116">
        <v>0.0</v>
      </c>
      <c r="AO174" s="116">
        <v>0.0</v>
      </c>
      <c r="AP174" s="116">
        <v>0.0</v>
      </c>
      <c r="AQ174" s="116">
        <v>0.0</v>
      </c>
      <c r="AR174" s="116">
        <v>0.0</v>
      </c>
      <c r="AS174" s="116">
        <v>0.0</v>
      </c>
      <c r="AT174" s="116">
        <v>0.0</v>
      </c>
      <c r="AU174" s="116">
        <v>0.0</v>
      </c>
    </row>
    <row r="175" ht="15.75" customHeight="1">
      <c r="A175" s="105" t="s">
        <v>131</v>
      </c>
      <c r="B175" s="105" t="s">
        <v>60</v>
      </c>
      <c r="C175" s="114">
        <v>44521.0</v>
      </c>
      <c r="D175" s="107">
        <v>2.0</v>
      </c>
      <c r="E175" s="107">
        <v>2.0</v>
      </c>
      <c r="F175" s="107">
        <v>0.0</v>
      </c>
      <c r="G175" s="109">
        <v>20.0</v>
      </c>
      <c r="H175" s="109">
        <v>0.0</v>
      </c>
      <c r="I175" s="108">
        <v>60.0</v>
      </c>
      <c r="J175" s="109">
        <v>30.0</v>
      </c>
      <c r="K175" s="108">
        <v>40.0</v>
      </c>
      <c r="L175" s="108">
        <v>44.0</v>
      </c>
      <c r="M175" s="108">
        <v>44.0</v>
      </c>
      <c r="N175" s="108">
        <v>20.0</v>
      </c>
      <c r="O175" s="109">
        <v>20.0</v>
      </c>
      <c r="P175" s="109">
        <v>20.0</v>
      </c>
      <c r="Q175" s="108">
        <v>30.0</v>
      </c>
      <c r="R175" s="109">
        <v>0.0</v>
      </c>
      <c r="S175" s="109">
        <v>0.0</v>
      </c>
      <c r="T175" s="108">
        <v>200.0</v>
      </c>
      <c r="U175" s="109">
        <v>1.0</v>
      </c>
      <c r="V175" s="109">
        <v>6.0</v>
      </c>
      <c r="W175" s="109">
        <v>3.0</v>
      </c>
      <c r="X175" s="115">
        <v>0.0</v>
      </c>
      <c r="Y175" s="115">
        <v>0.0</v>
      </c>
      <c r="Z175" s="115">
        <v>0.0</v>
      </c>
      <c r="AA175" s="115">
        <v>0.0</v>
      </c>
      <c r="AB175" s="115">
        <v>0.0</v>
      </c>
      <c r="AC175" s="115">
        <v>0.0</v>
      </c>
      <c r="AD175" s="115">
        <v>0.0</v>
      </c>
      <c r="AE175" s="115">
        <v>0.0</v>
      </c>
      <c r="AF175" s="115">
        <v>0.0</v>
      </c>
      <c r="AG175" s="115">
        <v>0.0</v>
      </c>
      <c r="AH175" s="115">
        <v>0.0</v>
      </c>
      <c r="AI175" s="115">
        <v>0.0</v>
      </c>
      <c r="AJ175" s="116">
        <v>0.0</v>
      </c>
      <c r="AK175" s="116">
        <v>0.0</v>
      </c>
      <c r="AL175" s="116">
        <v>0.0</v>
      </c>
      <c r="AM175" s="116">
        <v>0.0</v>
      </c>
      <c r="AN175" s="116">
        <v>0.0</v>
      </c>
      <c r="AO175" s="116">
        <v>0.0</v>
      </c>
      <c r="AP175" s="116">
        <v>0.0</v>
      </c>
      <c r="AQ175" s="116">
        <v>0.0</v>
      </c>
      <c r="AR175" s="116">
        <v>0.0</v>
      </c>
      <c r="AS175" s="116">
        <v>0.0</v>
      </c>
      <c r="AT175" s="116">
        <v>0.0</v>
      </c>
      <c r="AU175" s="116">
        <v>0.0</v>
      </c>
    </row>
    <row r="176" ht="15.75" customHeight="1">
      <c r="A176" s="105" t="s">
        <v>131</v>
      </c>
      <c r="B176" s="105" t="s">
        <v>61</v>
      </c>
      <c r="C176" s="114">
        <v>44521.0</v>
      </c>
      <c r="D176" s="107">
        <v>1.0</v>
      </c>
      <c r="E176" s="107">
        <v>2.0</v>
      </c>
      <c r="F176" s="107">
        <v>0.0</v>
      </c>
      <c r="G176" s="109">
        <v>20.0</v>
      </c>
      <c r="H176" s="109">
        <v>0.0</v>
      </c>
      <c r="I176" s="108">
        <v>60.0</v>
      </c>
      <c r="J176" s="109">
        <v>15.0</v>
      </c>
      <c r="K176" s="108">
        <v>40.0</v>
      </c>
      <c r="L176" s="108">
        <v>20.0</v>
      </c>
      <c r="M176" s="108">
        <v>50.0</v>
      </c>
      <c r="N176" s="108">
        <v>30.0</v>
      </c>
      <c r="O176" s="109">
        <v>20.0</v>
      </c>
      <c r="P176" s="109">
        <v>20.0</v>
      </c>
      <c r="Q176" s="108">
        <v>20.0</v>
      </c>
      <c r="R176" s="109">
        <v>0.0</v>
      </c>
      <c r="S176" s="109">
        <v>0.0</v>
      </c>
      <c r="T176" s="108">
        <v>200.0</v>
      </c>
      <c r="U176" s="109">
        <v>1.0</v>
      </c>
      <c r="V176" s="109">
        <v>7.0</v>
      </c>
      <c r="W176" s="109">
        <v>3.0</v>
      </c>
      <c r="X176" s="115">
        <v>0.0</v>
      </c>
      <c r="Y176" s="115">
        <v>0.0</v>
      </c>
      <c r="Z176" s="115">
        <v>0.0</v>
      </c>
      <c r="AA176" s="115">
        <v>0.0</v>
      </c>
      <c r="AB176" s="115">
        <v>0.0</v>
      </c>
      <c r="AC176" s="115">
        <v>0.0</v>
      </c>
      <c r="AD176" s="115">
        <v>0.0</v>
      </c>
      <c r="AE176" s="115">
        <v>0.0</v>
      </c>
      <c r="AF176" s="115">
        <v>0.0</v>
      </c>
      <c r="AG176" s="115">
        <v>0.0</v>
      </c>
      <c r="AH176" s="115">
        <v>0.0</v>
      </c>
      <c r="AI176" s="115">
        <v>0.0</v>
      </c>
      <c r="AJ176" s="116">
        <v>0.0</v>
      </c>
      <c r="AK176" s="116">
        <v>0.0</v>
      </c>
      <c r="AL176" s="116">
        <v>0.0</v>
      </c>
      <c r="AM176" s="116">
        <v>0.0</v>
      </c>
      <c r="AN176" s="116">
        <v>0.0</v>
      </c>
      <c r="AO176" s="116">
        <v>0.0</v>
      </c>
      <c r="AP176" s="116">
        <v>0.0</v>
      </c>
      <c r="AQ176" s="116">
        <v>0.0</v>
      </c>
      <c r="AR176" s="116">
        <v>0.0</v>
      </c>
      <c r="AS176" s="116">
        <v>0.0</v>
      </c>
      <c r="AT176" s="116">
        <v>0.0</v>
      </c>
      <c r="AU176" s="116">
        <v>0.0</v>
      </c>
    </row>
    <row r="177" ht="15.75" customHeight="1">
      <c r="A177" s="105" t="s">
        <v>131</v>
      </c>
      <c r="B177" s="105" t="s">
        <v>62</v>
      </c>
      <c r="C177" s="114">
        <v>44521.0</v>
      </c>
      <c r="D177" s="107">
        <v>2.0</v>
      </c>
      <c r="E177" s="107">
        <v>0.0</v>
      </c>
      <c r="F177" s="107">
        <v>0.0</v>
      </c>
      <c r="G177" s="109">
        <v>20.0</v>
      </c>
      <c r="H177" s="109">
        <v>0.0</v>
      </c>
      <c r="I177" s="108">
        <v>40.0</v>
      </c>
      <c r="J177" s="109">
        <v>15.0</v>
      </c>
      <c r="K177" s="108">
        <v>20.0</v>
      </c>
      <c r="L177" s="108">
        <v>20.0</v>
      </c>
      <c r="M177" s="108">
        <v>16.0</v>
      </c>
      <c r="N177" s="108">
        <v>20.0</v>
      </c>
      <c r="O177" s="109">
        <v>10.0</v>
      </c>
      <c r="P177" s="109">
        <v>10.0</v>
      </c>
      <c r="Q177" s="108">
        <v>30.0</v>
      </c>
      <c r="R177" s="109">
        <v>0.0</v>
      </c>
      <c r="S177" s="109">
        <v>0.0</v>
      </c>
      <c r="T177" s="108">
        <v>100.0</v>
      </c>
      <c r="U177" s="109">
        <v>1.0</v>
      </c>
      <c r="V177" s="109">
        <v>4.0</v>
      </c>
      <c r="W177" s="109">
        <v>2.0</v>
      </c>
      <c r="X177" s="115">
        <v>0.0</v>
      </c>
      <c r="Y177" s="115">
        <v>0.0</v>
      </c>
      <c r="Z177" s="115">
        <v>0.0</v>
      </c>
      <c r="AA177" s="115">
        <v>0.0</v>
      </c>
      <c r="AB177" s="115">
        <v>0.0</v>
      </c>
      <c r="AC177" s="115">
        <v>0.0</v>
      </c>
      <c r="AD177" s="115">
        <v>0.0</v>
      </c>
      <c r="AE177" s="115">
        <v>0.0</v>
      </c>
      <c r="AF177" s="115">
        <v>0.0</v>
      </c>
      <c r="AG177" s="115">
        <v>0.0</v>
      </c>
      <c r="AH177" s="115">
        <v>0.0</v>
      </c>
      <c r="AI177" s="115">
        <v>0.0</v>
      </c>
      <c r="AJ177" s="116">
        <v>0.0</v>
      </c>
      <c r="AK177" s="116">
        <v>0.0</v>
      </c>
      <c r="AL177" s="116">
        <v>0.0</v>
      </c>
      <c r="AM177" s="116">
        <v>0.0</v>
      </c>
      <c r="AN177" s="116">
        <v>0.0</v>
      </c>
      <c r="AO177" s="116">
        <v>0.0</v>
      </c>
      <c r="AP177" s="116">
        <v>0.0</v>
      </c>
      <c r="AQ177" s="116">
        <v>0.0</v>
      </c>
      <c r="AR177" s="116">
        <v>0.0</v>
      </c>
      <c r="AS177" s="116">
        <v>0.0</v>
      </c>
      <c r="AT177" s="116">
        <v>0.0</v>
      </c>
      <c r="AU177" s="116">
        <v>0.0</v>
      </c>
    </row>
    <row r="178" ht="15.75" customHeight="1">
      <c r="A178" s="105" t="s">
        <v>131</v>
      </c>
      <c r="B178" s="105" t="s">
        <v>63</v>
      </c>
      <c r="C178" s="114">
        <v>44521.0</v>
      </c>
      <c r="D178" s="107">
        <v>5.0</v>
      </c>
      <c r="E178" s="107">
        <v>5.0</v>
      </c>
      <c r="F178" s="107">
        <v>0.0</v>
      </c>
      <c r="G178" s="109">
        <v>40.0</v>
      </c>
      <c r="H178" s="109">
        <v>0.0</v>
      </c>
      <c r="I178" s="108">
        <v>100.0</v>
      </c>
      <c r="J178" s="109">
        <v>30.0</v>
      </c>
      <c r="K178" s="108">
        <v>80.0</v>
      </c>
      <c r="L178" s="108">
        <v>68.0</v>
      </c>
      <c r="M178" s="108">
        <v>68.0</v>
      </c>
      <c r="N178" s="108">
        <v>50.0</v>
      </c>
      <c r="O178" s="109">
        <v>30.0</v>
      </c>
      <c r="P178" s="109">
        <v>20.0</v>
      </c>
      <c r="Q178" s="108">
        <v>50.0</v>
      </c>
      <c r="R178" s="109">
        <v>0.0</v>
      </c>
      <c r="S178" s="109">
        <v>40.0</v>
      </c>
      <c r="T178" s="108">
        <v>300.0</v>
      </c>
      <c r="U178" s="109">
        <v>2.0</v>
      </c>
      <c r="V178" s="109">
        <v>10.0</v>
      </c>
      <c r="W178" s="109">
        <v>3.0</v>
      </c>
      <c r="X178" s="115">
        <v>0.0</v>
      </c>
      <c r="Y178" s="115">
        <v>0.0</v>
      </c>
      <c r="Z178" s="115">
        <v>0.0</v>
      </c>
      <c r="AA178" s="115">
        <v>0.0</v>
      </c>
      <c r="AB178" s="115">
        <v>0.0</v>
      </c>
      <c r="AC178" s="115">
        <v>0.0</v>
      </c>
      <c r="AD178" s="115">
        <v>0.0</v>
      </c>
      <c r="AE178" s="115">
        <v>0.0</v>
      </c>
      <c r="AF178" s="115">
        <v>0.0</v>
      </c>
      <c r="AG178" s="115">
        <v>0.0</v>
      </c>
      <c r="AH178" s="115">
        <v>0.0</v>
      </c>
      <c r="AI178" s="115">
        <v>0.0</v>
      </c>
      <c r="AJ178" s="116">
        <v>0.0</v>
      </c>
      <c r="AK178" s="116">
        <v>0.0</v>
      </c>
      <c r="AL178" s="116">
        <v>0.0</v>
      </c>
      <c r="AM178" s="116">
        <v>0.0</v>
      </c>
      <c r="AN178" s="116">
        <v>0.0</v>
      </c>
      <c r="AO178" s="116">
        <v>0.0</v>
      </c>
      <c r="AP178" s="116">
        <v>0.0</v>
      </c>
      <c r="AQ178" s="116">
        <v>0.0</v>
      </c>
      <c r="AR178" s="116">
        <v>0.0</v>
      </c>
      <c r="AS178" s="116">
        <v>0.0</v>
      </c>
      <c r="AT178" s="116">
        <v>0.0</v>
      </c>
      <c r="AU178" s="116">
        <v>0.0</v>
      </c>
    </row>
    <row r="179" ht="15.75" customHeight="1">
      <c r="A179" s="105" t="s">
        <v>131</v>
      </c>
      <c r="B179" s="105" t="s">
        <v>45</v>
      </c>
      <c r="C179" s="114">
        <v>44551.0</v>
      </c>
      <c r="D179" s="107">
        <v>1.0</v>
      </c>
      <c r="E179" s="107">
        <v>0.0</v>
      </c>
      <c r="F179" s="107">
        <v>0.0</v>
      </c>
      <c r="G179" s="109">
        <v>20.0</v>
      </c>
      <c r="H179" s="109">
        <v>0.0</v>
      </c>
      <c r="I179" s="108">
        <v>20.0</v>
      </c>
      <c r="J179" s="109">
        <v>20.0</v>
      </c>
      <c r="K179" s="108">
        <v>20.0</v>
      </c>
      <c r="L179" s="108">
        <v>16.0</v>
      </c>
      <c r="M179" s="108">
        <v>20.0</v>
      </c>
      <c r="N179" s="108">
        <v>20.0</v>
      </c>
      <c r="O179" s="109">
        <v>10.0</v>
      </c>
      <c r="P179" s="109">
        <v>10.0</v>
      </c>
      <c r="Q179" s="108">
        <v>10.0</v>
      </c>
      <c r="R179" s="109">
        <v>0.0</v>
      </c>
      <c r="S179" s="109">
        <v>0.0</v>
      </c>
      <c r="T179" s="108">
        <v>100.0</v>
      </c>
      <c r="U179" s="109">
        <v>1.0</v>
      </c>
      <c r="V179" s="109">
        <v>4.0</v>
      </c>
      <c r="W179" s="109">
        <v>2.0</v>
      </c>
      <c r="X179" s="115" t="str">
        <f t="shared" ref="X179:AU179" si="1">X179</f>
        <v>#REF!</v>
      </c>
      <c r="Y179" s="115" t="str">
        <f t="shared" si="1"/>
        <v>#REF!</v>
      </c>
      <c r="Z179" s="115" t="str">
        <f t="shared" si="1"/>
        <v>#REF!</v>
      </c>
      <c r="AA179" s="115" t="str">
        <f t="shared" si="1"/>
        <v>#REF!</v>
      </c>
      <c r="AB179" s="115" t="str">
        <f t="shared" si="1"/>
        <v>#REF!</v>
      </c>
      <c r="AC179" s="115" t="str">
        <f t="shared" si="1"/>
        <v>#REF!</v>
      </c>
      <c r="AD179" s="115" t="str">
        <f t="shared" si="1"/>
        <v>#REF!</v>
      </c>
      <c r="AE179" s="115" t="str">
        <f t="shared" si="1"/>
        <v>#REF!</v>
      </c>
      <c r="AF179" s="115" t="str">
        <f t="shared" si="1"/>
        <v>#REF!</v>
      </c>
      <c r="AG179" s="115" t="str">
        <f t="shared" si="1"/>
        <v>#REF!</v>
      </c>
      <c r="AH179" s="115" t="str">
        <f t="shared" si="1"/>
        <v>#REF!</v>
      </c>
      <c r="AI179" s="115" t="str">
        <f t="shared" si="1"/>
        <v>#REF!</v>
      </c>
      <c r="AJ179" s="116" t="str">
        <f t="shared" si="1"/>
        <v>#REF!</v>
      </c>
      <c r="AK179" s="116" t="str">
        <f t="shared" si="1"/>
        <v>#REF!</v>
      </c>
      <c r="AL179" s="116" t="str">
        <f t="shared" si="1"/>
        <v>#REF!</v>
      </c>
      <c r="AM179" s="116" t="str">
        <f t="shared" si="1"/>
        <v>#REF!</v>
      </c>
      <c r="AN179" s="116" t="str">
        <f t="shared" si="1"/>
        <v>#REF!</v>
      </c>
      <c r="AO179" s="116" t="str">
        <f t="shared" si="1"/>
        <v>#REF!</v>
      </c>
      <c r="AP179" s="116" t="str">
        <f t="shared" si="1"/>
        <v>#REF!</v>
      </c>
      <c r="AQ179" s="116" t="str">
        <f t="shared" si="1"/>
        <v>#REF!</v>
      </c>
      <c r="AR179" s="116" t="str">
        <f t="shared" si="1"/>
        <v>#REF!</v>
      </c>
      <c r="AS179" s="116" t="str">
        <f t="shared" si="1"/>
        <v>#REF!</v>
      </c>
      <c r="AT179" s="116" t="str">
        <f t="shared" si="1"/>
        <v>#REF!</v>
      </c>
      <c r="AU179" s="116" t="str">
        <f t="shared" si="1"/>
        <v>#REF!</v>
      </c>
    </row>
    <row r="180" ht="15.75" customHeight="1">
      <c r="A180" s="105" t="s">
        <v>131</v>
      </c>
      <c r="B180" s="105" t="s">
        <v>47</v>
      </c>
      <c r="C180" s="114">
        <v>44551.0</v>
      </c>
      <c r="D180" s="107">
        <v>3.0</v>
      </c>
      <c r="E180" s="107">
        <v>1.0</v>
      </c>
      <c r="F180" s="107">
        <v>0.0</v>
      </c>
      <c r="G180" s="109">
        <v>40.0</v>
      </c>
      <c r="H180" s="109">
        <v>0.0</v>
      </c>
      <c r="I180" s="108">
        <v>80.0</v>
      </c>
      <c r="J180" s="109">
        <v>20.0</v>
      </c>
      <c r="K180" s="108">
        <v>60.0</v>
      </c>
      <c r="L180" s="108">
        <v>48.0</v>
      </c>
      <c r="M180" s="108">
        <v>52.0</v>
      </c>
      <c r="N180" s="108">
        <v>30.0</v>
      </c>
      <c r="O180" s="109">
        <v>10.0</v>
      </c>
      <c r="P180" s="109">
        <v>20.0</v>
      </c>
      <c r="Q180" s="108">
        <v>30.0</v>
      </c>
      <c r="R180" s="109">
        <v>0.0</v>
      </c>
      <c r="S180" s="109">
        <v>19.0</v>
      </c>
      <c r="T180" s="108">
        <v>1100.0</v>
      </c>
      <c r="U180" s="109">
        <v>2.0</v>
      </c>
      <c r="V180" s="109">
        <v>6.0</v>
      </c>
      <c r="W180" s="109">
        <v>19.0</v>
      </c>
      <c r="X180" s="115" t="str">
        <f t="shared" ref="X180:AU180" si="2">X180</f>
        <v>#REF!</v>
      </c>
      <c r="Y180" s="115" t="str">
        <f t="shared" si="2"/>
        <v>#REF!</v>
      </c>
      <c r="Z180" s="115" t="str">
        <f t="shared" si="2"/>
        <v>#REF!</v>
      </c>
      <c r="AA180" s="115" t="str">
        <f t="shared" si="2"/>
        <v>#REF!</v>
      </c>
      <c r="AB180" s="115" t="str">
        <f t="shared" si="2"/>
        <v>#REF!</v>
      </c>
      <c r="AC180" s="115" t="str">
        <f t="shared" si="2"/>
        <v>#REF!</v>
      </c>
      <c r="AD180" s="115" t="str">
        <f t="shared" si="2"/>
        <v>#REF!</v>
      </c>
      <c r="AE180" s="115" t="str">
        <f t="shared" si="2"/>
        <v>#REF!</v>
      </c>
      <c r="AF180" s="115" t="str">
        <f t="shared" si="2"/>
        <v>#REF!</v>
      </c>
      <c r="AG180" s="115" t="str">
        <f t="shared" si="2"/>
        <v>#REF!</v>
      </c>
      <c r="AH180" s="115" t="str">
        <f t="shared" si="2"/>
        <v>#REF!</v>
      </c>
      <c r="AI180" s="115" t="str">
        <f t="shared" si="2"/>
        <v>#REF!</v>
      </c>
      <c r="AJ180" s="116" t="str">
        <f t="shared" si="2"/>
        <v>#REF!</v>
      </c>
      <c r="AK180" s="116" t="str">
        <f t="shared" si="2"/>
        <v>#REF!</v>
      </c>
      <c r="AL180" s="116" t="str">
        <f t="shared" si="2"/>
        <v>#REF!</v>
      </c>
      <c r="AM180" s="116" t="str">
        <f t="shared" si="2"/>
        <v>#REF!</v>
      </c>
      <c r="AN180" s="116" t="str">
        <f t="shared" si="2"/>
        <v>#REF!</v>
      </c>
      <c r="AO180" s="116" t="str">
        <f t="shared" si="2"/>
        <v>#REF!</v>
      </c>
      <c r="AP180" s="116" t="str">
        <f t="shared" si="2"/>
        <v>#REF!</v>
      </c>
      <c r="AQ180" s="116" t="str">
        <f t="shared" si="2"/>
        <v>#REF!</v>
      </c>
      <c r="AR180" s="116" t="str">
        <f t="shared" si="2"/>
        <v>#REF!</v>
      </c>
      <c r="AS180" s="116" t="str">
        <f t="shared" si="2"/>
        <v>#REF!</v>
      </c>
      <c r="AT180" s="116" t="str">
        <f t="shared" si="2"/>
        <v>#REF!</v>
      </c>
      <c r="AU180" s="116" t="str">
        <f t="shared" si="2"/>
        <v>#REF!</v>
      </c>
    </row>
    <row r="181" ht="15.75" customHeight="1">
      <c r="A181" s="105" t="s">
        <v>131</v>
      </c>
      <c r="B181" s="105" t="s">
        <v>48</v>
      </c>
      <c r="C181" s="114">
        <v>44551.0</v>
      </c>
      <c r="D181" s="107">
        <v>1.0</v>
      </c>
      <c r="E181" s="107">
        <v>3.0</v>
      </c>
      <c r="F181" s="107">
        <v>0.0</v>
      </c>
      <c r="G181" s="108">
        <v>20.0</v>
      </c>
      <c r="H181" s="109">
        <v>0.0</v>
      </c>
      <c r="I181" s="108">
        <v>60.0</v>
      </c>
      <c r="J181" s="108">
        <v>15.0</v>
      </c>
      <c r="K181" s="108">
        <v>40.0</v>
      </c>
      <c r="L181" s="108">
        <v>32.0</v>
      </c>
      <c r="M181" s="108">
        <v>26.0</v>
      </c>
      <c r="N181" s="108">
        <v>20.0</v>
      </c>
      <c r="O181" s="108">
        <v>10.0</v>
      </c>
      <c r="P181" s="108">
        <v>10.0</v>
      </c>
      <c r="Q181" s="108">
        <v>20.0</v>
      </c>
      <c r="R181" s="109">
        <v>0.0</v>
      </c>
      <c r="S181" s="108">
        <v>20.0</v>
      </c>
      <c r="T181" s="108">
        <v>1000.0</v>
      </c>
      <c r="U181" s="109">
        <v>1.0</v>
      </c>
      <c r="V181" s="109">
        <v>4.0</v>
      </c>
      <c r="W181" s="109">
        <v>14.0</v>
      </c>
      <c r="X181" s="110" t="str">
        <f t="shared" ref="X181:AU181" si="3">X181</f>
        <v>#REF!</v>
      </c>
      <c r="Y181" s="115" t="str">
        <f t="shared" si="3"/>
        <v>#REF!</v>
      </c>
      <c r="Z181" s="115" t="str">
        <f t="shared" si="3"/>
        <v>#REF!</v>
      </c>
      <c r="AA181" s="110" t="str">
        <f t="shared" si="3"/>
        <v>#REF!</v>
      </c>
      <c r="AB181" s="110" t="str">
        <f t="shared" si="3"/>
        <v>#REF!</v>
      </c>
      <c r="AC181" s="110" t="str">
        <f t="shared" si="3"/>
        <v>#REF!</v>
      </c>
      <c r="AD181" s="115" t="str">
        <f t="shared" si="3"/>
        <v>#REF!</v>
      </c>
      <c r="AE181" s="110" t="str">
        <f t="shared" si="3"/>
        <v>#REF!</v>
      </c>
      <c r="AF181" s="115" t="str">
        <f t="shared" si="3"/>
        <v>#REF!</v>
      </c>
      <c r="AG181" s="110" t="str">
        <f t="shared" si="3"/>
        <v>#REF!</v>
      </c>
      <c r="AH181" s="110" t="str">
        <f t="shared" si="3"/>
        <v>#REF!</v>
      </c>
      <c r="AI181" s="110" t="str">
        <f t="shared" si="3"/>
        <v>#REF!</v>
      </c>
      <c r="AJ181" s="109" t="str">
        <f t="shared" si="3"/>
        <v>#REF!</v>
      </c>
      <c r="AK181" s="116" t="str">
        <f t="shared" si="3"/>
        <v>#REF!</v>
      </c>
      <c r="AL181" s="109" t="str">
        <f t="shared" si="3"/>
        <v>#REF!</v>
      </c>
      <c r="AM181" s="109" t="str">
        <f t="shared" si="3"/>
        <v>#REF!</v>
      </c>
      <c r="AN181" s="109" t="str">
        <f t="shared" si="3"/>
        <v>#REF!</v>
      </c>
      <c r="AO181" s="109" t="str">
        <f t="shared" si="3"/>
        <v>#REF!</v>
      </c>
      <c r="AP181" s="109" t="str">
        <f t="shared" si="3"/>
        <v>#REF!</v>
      </c>
      <c r="AQ181" s="109" t="str">
        <f t="shared" si="3"/>
        <v>#REF!</v>
      </c>
      <c r="AR181" s="116" t="str">
        <f t="shared" si="3"/>
        <v>#REF!</v>
      </c>
      <c r="AS181" s="109" t="str">
        <f t="shared" si="3"/>
        <v>#REF!</v>
      </c>
      <c r="AT181" s="109" t="str">
        <f t="shared" si="3"/>
        <v>#REF!</v>
      </c>
      <c r="AU181" s="109" t="str">
        <f t="shared" si="3"/>
        <v>#REF!</v>
      </c>
    </row>
    <row r="182" ht="15.75" customHeight="1">
      <c r="A182" s="105" t="s">
        <v>131</v>
      </c>
      <c r="B182" s="105" t="s">
        <v>49</v>
      </c>
      <c r="C182" s="114">
        <v>44551.0</v>
      </c>
      <c r="D182" s="107">
        <v>8.0</v>
      </c>
      <c r="E182" s="107">
        <v>16.0</v>
      </c>
      <c r="F182" s="107">
        <v>0.0</v>
      </c>
      <c r="G182" s="109">
        <v>60.0</v>
      </c>
      <c r="H182" s="109">
        <v>0.0</v>
      </c>
      <c r="I182" s="108">
        <v>120.0</v>
      </c>
      <c r="J182" s="109">
        <v>70.0</v>
      </c>
      <c r="K182" s="108">
        <v>90.0</v>
      </c>
      <c r="L182" s="108">
        <v>60.0</v>
      </c>
      <c r="M182" s="108">
        <v>100.0</v>
      </c>
      <c r="N182" s="108">
        <v>90.0</v>
      </c>
      <c r="O182" s="109">
        <v>50.0</v>
      </c>
      <c r="P182" s="109">
        <v>50.0</v>
      </c>
      <c r="Q182" s="108">
        <v>50.0</v>
      </c>
      <c r="R182" s="109">
        <v>0.0</v>
      </c>
      <c r="S182" s="109">
        <v>40.0</v>
      </c>
      <c r="T182" s="108">
        <v>410.0</v>
      </c>
      <c r="U182" s="109">
        <v>3.0</v>
      </c>
      <c r="V182" s="109">
        <v>19.0</v>
      </c>
      <c r="W182" s="109">
        <v>5.0</v>
      </c>
      <c r="X182" s="115" t="str">
        <f t="shared" ref="X182:AU182" si="4">X182</f>
        <v>#REF!</v>
      </c>
      <c r="Y182" s="115" t="str">
        <f t="shared" si="4"/>
        <v>#REF!</v>
      </c>
      <c r="Z182" s="115" t="str">
        <f t="shared" si="4"/>
        <v>#REF!</v>
      </c>
      <c r="AA182" s="115" t="str">
        <f t="shared" si="4"/>
        <v>#REF!</v>
      </c>
      <c r="AB182" s="115" t="str">
        <f t="shared" si="4"/>
        <v>#REF!</v>
      </c>
      <c r="AC182" s="115" t="str">
        <f t="shared" si="4"/>
        <v>#REF!</v>
      </c>
      <c r="AD182" s="115" t="str">
        <f t="shared" si="4"/>
        <v>#REF!</v>
      </c>
      <c r="AE182" s="115" t="str">
        <f t="shared" si="4"/>
        <v>#REF!</v>
      </c>
      <c r="AF182" s="115" t="str">
        <f t="shared" si="4"/>
        <v>#REF!</v>
      </c>
      <c r="AG182" s="115" t="str">
        <f t="shared" si="4"/>
        <v>#REF!</v>
      </c>
      <c r="AH182" s="115" t="str">
        <f t="shared" si="4"/>
        <v>#REF!</v>
      </c>
      <c r="AI182" s="115" t="str">
        <f t="shared" si="4"/>
        <v>#REF!</v>
      </c>
      <c r="AJ182" s="116" t="str">
        <f t="shared" si="4"/>
        <v>#REF!</v>
      </c>
      <c r="AK182" s="116" t="str">
        <f t="shared" si="4"/>
        <v>#REF!</v>
      </c>
      <c r="AL182" s="116" t="str">
        <f t="shared" si="4"/>
        <v>#REF!</v>
      </c>
      <c r="AM182" s="116" t="str">
        <f t="shared" si="4"/>
        <v>#REF!</v>
      </c>
      <c r="AN182" s="116" t="str">
        <f t="shared" si="4"/>
        <v>#REF!</v>
      </c>
      <c r="AO182" s="116" t="str">
        <f t="shared" si="4"/>
        <v>#REF!</v>
      </c>
      <c r="AP182" s="116" t="str">
        <f t="shared" si="4"/>
        <v>#REF!</v>
      </c>
      <c r="AQ182" s="116" t="str">
        <f t="shared" si="4"/>
        <v>#REF!</v>
      </c>
      <c r="AR182" s="116" t="str">
        <f t="shared" si="4"/>
        <v>#REF!</v>
      </c>
      <c r="AS182" s="116" t="str">
        <f t="shared" si="4"/>
        <v>#REF!</v>
      </c>
      <c r="AT182" s="116" t="str">
        <f t="shared" si="4"/>
        <v>#REF!</v>
      </c>
      <c r="AU182" s="116" t="str">
        <f t="shared" si="4"/>
        <v>#REF!</v>
      </c>
    </row>
    <row r="183" ht="15.75" customHeight="1">
      <c r="A183" s="105" t="s">
        <v>131</v>
      </c>
      <c r="B183" s="105" t="s">
        <v>50</v>
      </c>
      <c r="C183" s="114">
        <v>44551.0</v>
      </c>
      <c r="D183" s="107">
        <v>3.0</v>
      </c>
      <c r="E183" s="107">
        <v>7.0</v>
      </c>
      <c r="F183" s="107">
        <v>0.0</v>
      </c>
      <c r="G183" s="109">
        <v>20.0</v>
      </c>
      <c r="H183" s="109">
        <v>0.0</v>
      </c>
      <c r="I183" s="108">
        <v>80.0</v>
      </c>
      <c r="J183" s="109">
        <v>20.0</v>
      </c>
      <c r="K183" s="108">
        <v>70.0</v>
      </c>
      <c r="L183" s="108">
        <v>64.0</v>
      </c>
      <c r="M183" s="108">
        <v>70.0</v>
      </c>
      <c r="N183" s="108">
        <v>10.0</v>
      </c>
      <c r="O183" s="109">
        <v>0.0</v>
      </c>
      <c r="P183" s="109">
        <v>10.0</v>
      </c>
      <c r="Q183" s="108">
        <v>30.0</v>
      </c>
      <c r="R183" s="109">
        <v>0.0</v>
      </c>
      <c r="S183" s="109">
        <v>40.0</v>
      </c>
      <c r="T183" s="108">
        <v>200.0</v>
      </c>
      <c r="U183" s="109">
        <v>1.0</v>
      </c>
      <c r="V183" s="109">
        <v>2.0</v>
      </c>
      <c r="W183" s="109">
        <v>3.0</v>
      </c>
      <c r="X183" s="115" t="str">
        <f t="shared" ref="X183:AU183" si="5">X183</f>
        <v>#REF!</v>
      </c>
      <c r="Y183" s="115" t="str">
        <f t="shared" si="5"/>
        <v>#REF!</v>
      </c>
      <c r="Z183" s="115" t="str">
        <f t="shared" si="5"/>
        <v>#REF!</v>
      </c>
      <c r="AA183" s="115" t="str">
        <f t="shared" si="5"/>
        <v>#REF!</v>
      </c>
      <c r="AB183" s="115" t="str">
        <f t="shared" si="5"/>
        <v>#REF!</v>
      </c>
      <c r="AC183" s="115" t="str">
        <f t="shared" si="5"/>
        <v>#REF!</v>
      </c>
      <c r="AD183" s="115" t="str">
        <f t="shared" si="5"/>
        <v>#REF!</v>
      </c>
      <c r="AE183" s="115" t="str">
        <f t="shared" si="5"/>
        <v>#REF!</v>
      </c>
      <c r="AF183" s="115" t="str">
        <f t="shared" si="5"/>
        <v>#REF!</v>
      </c>
      <c r="AG183" s="115" t="str">
        <f t="shared" si="5"/>
        <v>#REF!</v>
      </c>
      <c r="AH183" s="115" t="str">
        <f t="shared" si="5"/>
        <v>#REF!</v>
      </c>
      <c r="AI183" s="115" t="str">
        <f t="shared" si="5"/>
        <v>#REF!</v>
      </c>
      <c r="AJ183" s="116" t="str">
        <f t="shared" si="5"/>
        <v>#REF!</v>
      </c>
      <c r="AK183" s="116" t="str">
        <f t="shared" si="5"/>
        <v>#REF!</v>
      </c>
      <c r="AL183" s="116" t="str">
        <f t="shared" si="5"/>
        <v>#REF!</v>
      </c>
      <c r="AM183" s="116" t="str">
        <f t="shared" si="5"/>
        <v>#REF!</v>
      </c>
      <c r="AN183" s="116" t="str">
        <f t="shared" si="5"/>
        <v>#REF!</v>
      </c>
      <c r="AO183" s="116" t="str">
        <f t="shared" si="5"/>
        <v>#REF!</v>
      </c>
      <c r="AP183" s="116" t="str">
        <f t="shared" si="5"/>
        <v>#REF!</v>
      </c>
      <c r="AQ183" s="116" t="str">
        <f t="shared" si="5"/>
        <v>#REF!</v>
      </c>
      <c r="AR183" s="116" t="str">
        <f t="shared" si="5"/>
        <v>#REF!</v>
      </c>
      <c r="AS183" s="116" t="str">
        <f t="shared" si="5"/>
        <v>#REF!</v>
      </c>
      <c r="AT183" s="116" t="str">
        <f t="shared" si="5"/>
        <v>#REF!</v>
      </c>
      <c r="AU183" s="116" t="str">
        <f t="shared" si="5"/>
        <v>#REF!</v>
      </c>
    </row>
    <row r="184" ht="15.75" customHeight="1">
      <c r="A184" s="105" t="s">
        <v>131</v>
      </c>
      <c r="B184" s="105" t="s">
        <v>51</v>
      </c>
      <c r="C184" s="114">
        <v>44551.0</v>
      </c>
      <c r="D184" s="107">
        <v>1.0</v>
      </c>
      <c r="E184" s="107">
        <v>1.0</v>
      </c>
      <c r="F184" s="107">
        <v>0.0</v>
      </c>
      <c r="G184" s="109">
        <v>20.0</v>
      </c>
      <c r="H184" s="109">
        <v>0.0</v>
      </c>
      <c r="I184" s="108">
        <v>60.0</v>
      </c>
      <c r="J184" s="109">
        <v>25.0</v>
      </c>
      <c r="K184" s="108">
        <v>60.0</v>
      </c>
      <c r="L184" s="108">
        <v>52.0</v>
      </c>
      <c r="M184" s="108">
        <v>68.0</v>
      </c>
      <c r="N184" s="108">
        <v>0.0</v>
      </c>
      <c r="O184" s="109">
        <v>0.0</v>
      </c>
      <c r="P184" s="109">
        <v>0.0</v>
      </c>
      <c r="Q184" s="108">
        <v>0.0</v>
      </c>
      <c r="R184" s="109">
        <v>0.0</v>
      </c>
      <c r="S184" s="109">
        <v>8.0</v>
      </c>
      <c r="T184" s="108">
        <v>700.0</v>
      </c>
      <c r="U184" s="109">
        <v>1.0</v>
      </c>
      <c r="V184" s="109">
        <v>0.0</v>
      </c>
      <c r="W184" s="109">
        <v>14.0</v>
      </c>
      <c r="X184" s="115" t="str">
        <f t="shared" ref="X184:AU184" si="6">X184</f>
        <v>#REF!</v>
      </c>
      <c r="Y184" s="115" t="str">
        <f t="shared" si="6"/>
        <v>#REF!</v>
      </c>
      <c r="Z184" s="115" t="str">
        <f t="shared" si="6"/>
        <v>#REF!</v>
      </c>
      <c r="AA184" s="115" t="str">
        <f t="shared" si="6"/>
        <v>#REF!</v>
      </c>
      <c r="AB184" s="115" t="str">
        <f t="shared" si="6"/>
        <v>#REF!</v>
      </c>
      <c r="AC184" s="115" t="str">
        <f t="shared" si="6"/>
        <v>#REF!</v>
      </c>
      <c r="AD184" s="115" t="str">
        <f t="shared" si="6"/>
        <v>#REF!</v>
      </c>
      <c r="AE184" s="115" t="str">
        <f t="shared" si="6"/>
        <v>#REF!</v>
      </c>
      <c r="AF184" s="115" t="str">
        <f t="shared" si="6"/>
        <v>#REF!</v>
      </c>
      <c r="AG184" s="115" t="str">
        <f t="shared" si="6"/>
        <v>#REF!</v>
      </c>
      <c r="AH184" s="115" t="str">
        <f t="shared" si="6"/>
        <v>#REF!</v>
      </c>
      <c r="AI184" s="115" t="str">
        <f t="shared" si="6"/>
        <v>#REF!</v>
      </c>
      <c r="AJ184" s="116" t="str">
        <f t="shared" si="6"/>
        <v>#REF!</v>
      </c>
      <c r="AK184" s="116" t="str">
        <f t="shared" si="6"/>
        <v>#REF!</v>
      </c>
      <c r="AL184" s="116" t="str">
        <f t="shared" si="6"/>
        <v>#REF!</v>
      </c>
      <c r="AM184" s="116" t="str">
        <f t="shared" si="6"/>
        <v>#REF!</v>
      </c>
      <c r="AN184" s="116" t="str">
        <f t="shared" si="6"/>
        <v>#REF!</v>
      </c>
      <c r="AO184" s="116" t="str">
        <f t="shared" si="6"/>
        <v>#REF!</v>
      </c>
      <c r="AP184" s="116" t="str">
        <f t="shared" si="6"/>
        <v>#REF!</v>
      </c>
      <c r="AQ184" s="116" t="str">
        <f t="shared" si="6"/>
        <v>#REF!</v>
      </c>
      <c r="AR184" s="116" t="str">
        <f t="shared" si="6"/>
        <v>#REF!</v>
      </c>
      <c r="AS184" s="116" t="str">
        <f t="shared" si="6"/>
        <v>#REF!</v>
      </c>
      <c r="AT184" s="116" t="str">
        <f t="shared" si="6"/>
        <v>#REF!</v>
      </c>
      <c r="AU184" s="116" t="str">
        <f t="shared" si="6"/>
        <v>#REF!</v>
      </c>
    </row>
    <row r="185" ht="15.75" customHeight="1">
      <c r="A185" s="105" t="s">
        <v>131</v>
      </c>
      <c r="B185" s="105" t="s">
        <v>52</v>
      </c>
      <c r="C185" s="114">
        <v>44551.0</v>
      </c>
      <c r="D185" s="107">
        <v>2.0</v>
      </c>
      <c r="E185" s="107">
        <v>3.0</v>
      </c>
      <c r="F185" s="107">
        <v>0.0</v>
      </c>
      <c r="G185" s="108">
        <v>60.0</v>
      </c>
      <c r="H185" s="109">
        <v>0.0</v>
      </c>
      <c r="I185" s="108">
        <v>100.0</v>
      </c>
      <c r="J185" s="108">
        <v>20.0</v>
      </c>
      <c r="K185" s="108">
        <v>60.0</v>
      </c>
      <c r="L185" s="108">
        <v>44.0</v>
      </c>
      <c r="M185" s="108">
        <v>66.0</v>
      </c>
      <c r="N185" s="108">
        <v>40.0</v>
      </c>
      <c r="O185" s="108">
        <v>30.0</v>
      </c>
      <c r="P185" s="108">
        <v>30.0</v>
      </c>
      <c r="Q185" s="108">
        <v>40.0</v>
      </c>
      <c r="R185" s="109">
        <v>0.0</v>
      </c>
      <c r="S185" s="108">
        <v>40.0</v>
      </c>
      <c r="T185" s="108">
        <v>100.0</v>
      </c>
      <c r="U185" s="109">
        <v>3.0</v>
      </c>
      <c r="V185" s="109">
        <v>10.0</v>
      </c>
      <c r="W185" s="109">
        <v>3.0</v>
      </c>
      <c r="X185" s="110" t="str">
        <f t="shared" ref="X185:AU185" si="7">X185</f>
        <v>#REF!</v>
      </c>
      <c r="Y185" s="115" t="str">
        <f t="shared" si="7"/>
        <v>#REF!</v>
      </c>
      <c r="Z185" s="115" t="str">
        <f t="shared" si="7"/>
        <v>#REF!</v>
      </c>
      <c r="AA185" s="110" t="str">
        <f t="shared" si="7"/>
        <v>#REF!</v>
      </c>
      <c r="AB185" s="110" t="str">
        <f t="shared" si="7"/>
        <v>#REF!</v>
      </c>
      <c r="AC185" s="110" t="str">
        <f t="shared" si="7"/>
        <v>#REF!</v>
      </c>
      <c r="AD185" s="115" t="str">
        <f t="shared" si="7"/>
        <v>#REF!</v>
      </c>
      <c r="AE185" s="110" t="str">
        <f t="shared" si="7"/>
        <v>#REF!</v>
      </c>
      <c r="AF185" s="115" t="str">
        <f t="shared" si="7"/>
        <v>#REF!</v>
      </c>
      <c r="AG185" s="110" t="str">
        <f t="shared" si="7"/>
        <v>#REF!</v>
      </c>
      <c r="AH185" s="110" t="str">
        <f t="shared" si="7"/>
        <v>#REF!</v>
      </c>
      <c r="AI185" s="110" t="str">
        <f t="shared" si="7"/>
        <v>#REF!</v>
      </c>
      <c r="AJ185" s="109" t="str">
        <f t="shared" si="7"/>
        <v>#REF!</v>
      </c>
      <c r="AK185" s="116" t="str">
        <f t="shared" si="7"/>
        <v>#REF!</v>
      </c>
      <c r="AL185" s="109" t="str">
        <f t="shared" si="7"/>
        <v>#REF!</v>
      </c>
      <c r="AM185" s="109" t="str">
        <f t="shared" si="7"/>
        <v>#REF!</v>
      </c>
      <c r="AN185" s="109" t="str">
        <f t="shared" si="7"/>
        <v>#REF!</v>
      </c>
      <c r="AO185" s="109" t="str">
        <f t="shared" si="7"/>
        <v>#REF!</v>
      </c>
      <c r="AP185" s="109" t="str">
        <f t="shared" si="7"/>
        <v>#REF!</v>
      </c>
      <c r="AQ185" s="109" t="str">
        <f t="shared" si="7"/>
        <v>#REF!</v>
      </c>
      <c r="AR185" s="116" t="str">
        <f t="shared" si="7"/>
        <v>#REF!</v>
      </c>
      <c r="AS185" s="109" t="str">
        <f t="shared" si="7"/>
        <v>#REF!</v>
      </c>
      <c r="AT185" s="109" t="str">
        <f t="shared" si="7"/>
        <v>#REF!</v>
      </c>
      <c r="AU185" s="109" t="str">
        <f t="shared" si="7"/>
        <v>#REF!</v>
      </c>
    </row>
    <row r="186" ht="15.75" customHeight="1">
      <c r="A186" s="105" t="s">
        <v>131</v>
      </c>
      <c r="B186" s="105" t="s">
        <v>53</v>
      </c>
      <c r="C186" s="114">
        <v>44551.0</v>
      </c>
      <c r="D186" s="107">
        <v>1.0</v>
      </c>
      <c r="E186" s="107">
        <v>8.0</v>
      </c>
      <c r="F186" s="107">
        <v>0.0</v>
      </c>
      <c r="G186" s="109">
        <v>20.0</v>
      </c>
      <c r="H186" s="109">
        <v>0.0</v>
      </c>
      <c r="I186" s="108">
        <v>60.0</v>
      </c>
      <c r="J186" s="109">
        <v>30.0</v>
      </c>
      <c r="K186" s="108">
        <v>50.0</v>
      </c>
      <c r="L186" s="108">
        <v>32.0</v>
      </c>
      <c r="M186" s="108">
        <v>32.0</v>
      </c>
      <c r="N186" s="108">
        <v>30.0</v>
      </c>
      <c r="O186" s="109">
        <v>20.0</v>
      </c>
      <c r="P186" s="109">
        <v>30.0</v>
      </c>
      <c r="Q186" s="108">
        <v>50.0</v>
      </c>
      <c r="R186" s="109">
        <v>0.0</v>
      </c>
      <c r="S186" s="109">
        <v>15.0</v>
      </c>
      <c r="T186" s="108">
        <v>200.0</v>
      </c>
      <c r="U186" s="109">
        <v>1.0</v>
      </c>
      <c r="V186" s="109">
        <v>8.0</v>
      </c>
      <c r="W186" s="109">
        <v>3.0</v>
      </c>
      <c r="X186" s="115" t="str">
        <f t="shared" ref="X186:AU186" si="8">X186</f>
        <v>#REF!</v>
      </c>
      <c r="Y186" s="115" t="str">
        <f t="shared" si="8"/>
        <v>#REF!</v>
      </c>
      <c r="Z186" s="115" t="str">
        <f t="shared" si="8"/>
        <v>#REF!</v>
      </c>
      <c r="AA186" s="115" t="str">
        <f t="shared" si="8"/>
        <v>#REF!</v>
      </c>
      <c r="AB186" s="115" t="str">
        <f t="shared" si="8"/>
        <v>#REF!</v>
      </c>
      <c r="AC186" s="115" t="str">
        <f t="shared" si="8"/>
        <v>#REF!</v>
      </c>
      <c r="AD186" s="115" t="str">
        <f t="shared" si="8"/>
        <v>#REF!</v>
      </c>
      <c r="AE186" s="115" t="str">
        <f t="shared" si="8"/>
        <v>#REF!</v>
      </c>
      <c r="AF186" s="115" t="str">
        <f t="shared" si="8"/>
        <v>#REF!</v>
      </c>
      <c r="AG186" s="115" t="str">
        <f t="shared" si="8"/>
        <v>#REF!</v>
      </c>
      <c r="AH186" s="115" t="str">
        <f t="shared" si="8"/>
        <v>#REF!</v>
      </c>
      <c r="AI186" s="115" t="str">
        <f t="shared" si="8"/>
        <v>#REF!</v>
      </c>
      <c r="AJ186" s="116" t="str">
        <f t="shared" si="8"/>
        <v>#REF!</v>
      </c>
      <c r="AK186" s="116" t="str">
        <f t="shared" si="8"/>
        <v>#REF!</v>
      </c>
      <c r="AL186" s="116" t="str">
        <f t="shared" si="8"/>
        <v>#REF!</v>
      </c>
      <c r="AM186" s="116" t="str">
        <f t="shared" si="8"/>
        <v>#REF!</v>
      </c>
      <c r="AN186" s="116" t="str">
        <f t="shared" si="8"/>
        <v>#REF!</v>
      </c>
      <c r="AO186" s="116" t="str">
        <f t="shared" si="8"/>
        <v>#REF!</v>
      </c>
      <c r="AP186" s="116" t="str">
        <f t="shared" si="8"/>
        <v>#REF!</v>
      </c>
      <c r="AQ186" s="116" t="str">
        <f t="shared" si="8"/>
        <v>#REF!</v>
      </c>
      <c r="AR186" s="116" t="str">
        <f t="shared" si="8"/>
        <v>#REF!</v>
      </c>
      <c r="AS186" s="116" t="str">
        <f t="shared" si="8"/>
        <v>#REF!</v>
      </c>
      <c r="AT186" s="116" t="str">
        <f t="shared" si="8"/>
        <v>#REF!</v>
      </c>
      <c r="AU186" s="116" t="str">
        <f t="shared" si="8"/>
        <v>#REF!</v>
      </c>
    </row>
    <row r="187" ht="15.75" customHeight="1">
      <c r="A187" s="105" t="s">
        <v>131</v>
      </c>
      <c r="B187" s="105" t="s">
        <v>54</v>
      </c>
      <c r="C187" s="114">
        <v>44551.0</v>
      </c>
      <c r="D187" s="107">
        <v>2.0</v>
      </c>
      <c r="E187" s="107">
        <v>0.0</v>
      </c>
      <c r="F187" s="107">
        <v>0.0</v>
      </c>
      <c r="G187" s="109">
        <v>20.0</v>
      </c>
      <c r="H187" s="109">
        <v>0.0</v>
      </c>
      <c r="I187" s="108">
        <v>40.0</v>
      </c>
      <c r="J187" s="109">
        <v>10.0</v>
      </c>
      <c r="K187" s="108">
        <v>20.0</v>
      </c>
      <c r="L187" s="108">
        <v>20.0</v>
      </c>
      <c r="M187" s="108">
        <v>24.0</v>
      </c>
      <c r="N187" s="108">
        <v>10.0</v>
      </c>
      <c r="O187" s="109">
        <v>0.0</v>
      </c>
      <c r="P187" s="109">
        <v>0.0</v>
      </c>
      <c r="Q187" s="108">
        <v>10.0</v>
      </c>
      <c r="R187" s="109">
        <v>0.0</v>
      </c>
      <c r="S187" s="109">
        <v>0.0</v>
      </c>
      <c r="T187" s="108">
        <v>100.0</v>
      </c>
      <c r="U187" s="109">
        <v>1.0</v>
      </c>
      <c r="V187" s="109">
        <v>1.0</v>
      </c>
      <c r="W187" s="109">
        <v>0.0</v>
      </c>
      <c r="X187" s="115" t="str">
        <f t="shared" ref="X187:AU187" si="9">X187</f>
        <v>#REF!</v>
      </c>
      <c r="Y187" s="115" t="str">
        <f t="shared" si="9"/>
        <v>#REF!</v>
      </c>
      <c r="Z187" s="115" t="str">
        <f t="shared" si="9"/>
        <v>#REF!</v>
      </c>
      <c r="AA187" s="115" t="str">
        <f t="shared" si="9"/>
        <v>#REF!</v>
      </c>
      <c r="AB187" s="115" t="str">
        <f t="shared" si="9"/>
        <v>#REF!</v>
      </c>
      <c r="AC187" s="115" t="str">
        <f t="shared" si="9"/>
        <v>#REF!</v>
      </c>
      <c r="AD187" s="115" t="str">
        <f t="shared" si="9"/>
        <v>#REF!</v>
      </c>
      <c r="AE187" s="115" t="str">
        <f t="shared" si="9"/>
        <v>#REF!</v>
      </c>
      <c r="AF187" s="115" t="str">
        <f t="shared" si="9"/>
        <v>#REF!</v>
      </c>
      <c r="AG187" s="115" t="str">
        <f t="shared" si="9"/>
        <v>#REF!</v>
      </c>
      <c r="AH187" s="115" t="str">
        <f t="shared" si="9"/>
        <v>#REF!</v>
      </c>
      <c r="AI187" s="115" t="str">
        <f t="shared" si="9"/>
        <v>#REF!</v>
      </c>
      <c r="AJ187" s="116" t="str">
        <f t="shared" si="9"/>
        <v>#REF!</v>
      </c>
      <c r="AK187" s="116" t="str">
        <f t="shared" si="9"/>
        <v>#REF!</v>
      </c>
      <c r="AL187" s="116" t="str">
        <f t="shared" si="9"/>
        <v>#REF!</v>
      </c>
      <c r="AM187" s="116" t="str">
        <f t="shared" si="9"/>
        <v>#REF!</v>
      </c>
      <c r="AN187" s="116" t="str">
        <f t="shared" si="9"/>
        <v>#REF!</v>
      </c>
      <c r="AO187" s="116" t="str">
        <f t="shared" si="9"/>
        <v>#REF!</v>
      </c>
      <c r="AP187" s="116" t="str">
        <f t="shared" si="9"/>
        <v>#REF!</v>
      </c>
      <c r="AQ187" s="116" t="str">
        <f t="shared" si="9"/>
        <v>#REF!</v>
      </c>
      <c r="AR187" s="116" t="str">
        <f t="shared" si="9"/>
        <v>#REF!</v>
      </c>
      <c r="AS187" s="116" t="str">
        <f t="shared" si="9"/>
        <v>#REF!</v>
      </c>
      <c r="AT187" s="116" t="str">
        <f t="shared" si="9"/>
        <v>#REF!</v>
      </c>
      <c r="AU187" s="116" t="str">
        <f t="shared" si="9"/>
        <v>#REF!</v>
      </c>
    </row>
    <row r="188" ht="15.75" customHeight="1">
      <c r="A188" s="105" t="s">
        <v>131</v>
      </c>
      <c r="B188" s="105" t="s">
        <v>55</v>
      </c>
      <c r="C188" s="114">
        <v>44551.0</v>
      </c>
      <c r="D188" s="107">
        <v>1.0</v>
      </c>
      <c r="E188" s="107">
        <v>1.0</v>
      </c>
      <c r="F188" s="107">
        <v>0.0</v>
      </c>
      <c r="G188" s="109">
        <v>20.0</v>
      </c>
      <c r="H188" s="109">
        <v>0.0</v>
      </c>
      <c r="I188" s="108">
        <v>40.0</v>
      </c>
      <c r="J188" s="109">
        <v>20.0</v>
      </c>
      <c r="K188" s="108">
        <v>30.0</v>
      </c>
      <c r="L188" s="108">
        <v>28.0</v>
      </c>
      <c r="M188" s="108">
        <v>44.0</v>
      </c>
      <c r="N188" s="108">
        <v>20.0</v>
      </c>
      <c r="O188" s="109">
        <v>10.0</v>
      </c>
      <c r="P188" s="109">
        <v>10.0</v>
      </c>
      <c r="Q188" s="108">
        <v>10.0</v>
      </c>
      <c r="R188" s="109">
        <v>0.0</v>
      </c>
      <c r="S188" s="109">
        <v>20.0</v>
      </c>
      <c r="T188" s="108">
        <v>200.0</v>
      </c>
      <c r="U188" s="109">
        <v>1.0</v>
      </c>
      <c r="V188" s="109">
        <v>4.0</v>
      </c>
      <c r="W188" s="109">
        <v>2.0</v>
      </c>
      <c r="X188" s="115" t="str">
        <f t="shared" ref="X188:AU188" si="10">X188</f>
        <v>#REF!</v>
      </c>
      <c r="Y188" s="115" t="str">
        <f t="shared" si="10"/>
        <v>#REF!</v>
      </c>
      <c r="Z188" s="115" t="str">
        <f t="shared" si="10"/>
        <v>#REF!</v>
      </c>
      <c r="AA188" s="115" t="str">
        <f t="shared" si="10"/>
        <v>#REF!</v>
      </c>
      <c r="AB188" s="115" t="str">
        <f t="shared" si="10"/>
        <v>#REF!</v>
      </c>
      <c r="AC188" s="115" t="str">
        <f t="shared" si="10"/>
        <v>#REF!</v>
      </c>
      <c r="AD188" s="115" t="str">
        <f t="shared" si="10"/>
        <v>#REF!</v>
      </c>
      <c r="AE188" s="115" t="str">
        <f t="shared" si="10"/>
        <v>#REF!</v>
      </c>
      <c r="AF188" s="115" t="str">
        <f t="shared" si="10"/>
        <v>#REF!</v>
      </c>
      <c r="AG188" s="115" t="str">
        <f t="shared" si="10"/>
        <v>#REF!</v>
      </c>
      <c r="AH188" s="115" t="str">
        <f t="shared" si="10"/>
        <v>#REF!</v>
      </c>
      <c r="AI188" s="115" t="str">
        <f t="shared" si="10"/>
        <v>#REF!</v>
      </c>
      <c r="AJ188" s="116" t="str">
        <f t="shared" si="10"/>
        <v>#REF!</v>
      </c>
      <c r="AK188" s="116" t="str">
        <f t="shared" si="10"/>
        <v>#REF!</v>
      </c>
      <c r="AL188" s="116" t="str">
        <f t="shared" si="10"/>
        <v>#REF!</v>
      </c>
      <c r="AM188" s="116" t="str">
        <f t="shared" si="10"/>
        <v>#REF!</v>
      </c>
      <c r="AN188" s="116" t="str">
        <f t="shared" si="10"/>
        <v>#REF!</v>
      </c>
      <c r="AO188" s="116" t="str">
        <f t="shared" si="10"/>
        <v>#REF!</v>
      </c>
      <c r="AP188" s="116" t="str">
        <f t="shared" si="10"/>
        <v>#REF!</v>
      </c>
      <c r="AQ188" s="116" t="str">
        <f t="shared" si="10"/>
        <v>#REF!</v>
      </c>
      <c r="AR188" s="116" t="str">
        <f t="shared" si="10"/>
        <v>#REF!</v>
      </c>
      <c r="AS188" s="116" t="str">
        <f t="shared" si="10"/>
        <v>#REF!</v>
      </c>
      <c r="AT188" s="116" t="str">
        <f t="shared" si="10"/>
        <v>#REF!</v>
      </c>
      <c r="AU188" s="116" t="str">
        <f t="shared" si="10"/>
        <v>#REF!</v>
      </c>
    </row>
    <row r="189" ht="15.75" customHeight="1">
      <c r="A189" s="105" t="s">
        <v>131</v>
      </c>
      <c r="B189" s="105" t="s">
        <v>56</v>
      </c>
      <c r="C189" s="114">
        <v>44551.0</v>
      </c>
      <c r="D189" s="107">
        <v>4.0</v>
      </c>
      <c r="E189" s="107">
        <v>7.0</v>
      </c>
      <c r="F189" s="107">
        <v>0.0</v>
      </c>
      <c r="G189" s="108">
        <v>40.0</v>
      </c>
      <c r="H189" s="109">
        <v>0.0</v>
      </c>
      <c r="I189" s="108">
        <v>120.0</v>
      </c>
      <c r="J189" s="108">
        <v>40.0</v>
      </c>
      <c r="K189" s="108">
        <v>70.0</v>
      </c>
      <c r="L189" s="108">
        <v>60.0</v>
      </c>
      <c r="M189" s="108">
        <v>66.0</v>
      </c>
      <c r="N189" s="108">
        <v>50.0</v>
      </c>
      <c r="O189" s="108">
        <v>20.0</v>
      </c>
      <c r="P189" s="108">
        <v>40.0</v>
      </c>
      <c r="Q189" s="108">
        <v>0.0</v>
      </c>
      <c r="R189" s="109">
        <v>0.0</v>
      </c>
      <c r="S189" s="108">
        <v>20.0</v>
      </c>
      <c r="T189" s="108">
        <v>400.0</v>
      </c>
      <c r="U189" s="109">
        <v>2.0</v>
      </c>
      <c r="V189" s="109">
        <v>7.0</v>
      </c>
      <c r="W189" s="109">
        <v>5.0</v>
      </c>
      <c r="X189" s="110" t="str">
        <f t="shared" ref="X189:AU189" si="11">X189</f>
        <v>#REF!</v>
      </c>
      <c r="Y189" s="115" t="str">
        <f t="shared" si="11"/>
        <v>#REF!</v>
      </c>
      <c r="Z189" s="115" t="str">
        <f t="shared" si="11"/>
        <v>#REF!</v>
      </c>
      <c r="AA189" s="110" t="str">
        <f t="shared" si="11"/>
        <v>#REF!</v>
      </c>
      <c r="AB189" s="110" t="str">
        <f t="shared" si="11"/>
        <v>#REF!</v>
      </c>
      <c r="AC189" s="110" t="str">
        <f t="shared" si="11"/>
        <v>#REF!</v>
      </c>
      <c r="AD189" s="115" t="str">
        <f t="shared" si="11"/>
        <v>#REF!</v>
      </c>
      <c r="AE189" s="110" t="str">
        <f t="shared" si="11"/>
        <v>#REF!</v>
      </c>
      <c r="AF189" s="115" t="str">
        <f t="shared" si="11"/>
        <v>#REF!</v>
      </c>
      <c r="AG189" s="110" t="str">
        <f t="shared" si="11"/>
        <v>#REF!</v>
      </c>
      <c r="AH189" s="110" t="str">
        <f t="shared" si="11"/>
        <v>#REF!</v>
      </c>
      <c r="AI189" s="110" t="str">
        <f t="shared" si="11"/>
        <v>#REF!</v>
      </c>
      <c r="AJ189" s="109" t="str">
        <f t="shared" si="11"/>
        <v>#REF!</v>
      </c>
      <c r="AK189" s="116" t="str">
        <f t="shared" si="11"/>
        <v>#REF!</v>
      </c>
      <c r="AL189" s="109" t="str">
        <f t="shared" si="11"/>
        <v>#REF!</v>
      </c>
      <c r="AM189" s="109" t="str">
        <f t="shared" si="11"/>
        <v>#REF!</v>
      </c>
      <c r="AN189" s="109" t="str">
        <f t="shared" si="11"/>
        <v>#REF!</v>
      </c>
      <c r="AO189" s="109" t="str">
        <f t="shared" si="11"/>
        <v>#REF!</v>
      </c>
      <c r="AP189" s="109" t="str">
        <f t="shared" si="11"/>
        <v>#REF!</v>
      </c>
      <c r="AQ189" s="109" t="str">
        <f t="shared" si="11"/>
        <v>#REF!</v>
      </c>
      <c r="AR189" s="116" t="str">
        <f t="shared" si="11"/>
        <v>#REF!</v>
      </c>
      <c r="AS189" s="109" t="str">
        <f t="shared" si="11"/>
        <v>#REF!</v>
      </c>
      <c r="AT189" s="109" t="str">
        <f t="shared" si="11"/>
        <v>#REF!</v>
      </c>
      <c r="AU189" s="109" t="str">
        <f t="shared" si="11"/>
        <v>#REF!</v>
      </c>
    </row>
    <row r="190" ht="15.75" customHeight="1">
      <c r="A190" s="105" t="s">
        <v>131</v>
      </c>
      <c r="B190" s="105" t="s">
        <v>59</v>
      </c>
      <c r="C190" s="114">
        <v>44551.0</v>
      </c>
      <c r="D190" s="107">
        <v>2.0</v>
      </c>
      <c r="E190" s="107">
        <v>2.0</v>
      </c>
      <c r="F190" s="107">
        <v>0.0</v>
      </c>
      <c r="G190" s="109">
        <v>40.0</v>
      </c>
      <c r="H190" s="109">
        <v>0.0</v>
      </c>
      <c r="I190" s="108">
        <v>60.0</v>
      </c>
      <c r="J190" s="109">
        <v>20.0</v>
      </c>
      <c r="K190" s="108">
        <v>30.0</v>
      </c>
      <c r="L190" s="108">
        <v>24.0</v>
      </c>
      <c r="M190" s="108">
        <v>32.0</v>
      </c>
      <c r="N190" s="108">
        <v>10.0</v>
      </c>
      <c r="O190" s="109">
        <v>10.0</v>
      </c>
      <c r="P190" s="109">
        <v>0.0</v>
      </c>
      <c r="Q190" s="108">
        <v>10.0</v>
      </c>
      <c r="R190" s="109">
        <v>0.0</v>
      </c>
      <c r="S190" s="109">
        <v>20.0</v>
      </c>
      <c r="T190" s="108">
        <v>200.0</v>
      </c>
      <c r="U190" s="109">
        <v>2.0</v>
      </c>
      <c r="V190" s="109">
        <v>2.0</v>
      </c>
      <c r="W190" s="109">
        <v>3.0</v>
      </c>
      <c r="X190" s="115" t="str">
        <f t="shared" ref="X190:AU190" si="12">X190</f>
        <v>#REF!</v>
      </c>
      <c r="Y190" s="115" t="str">
        <f t="shared" si="12"/>
        <v>#REF!</v>
      </c>
      <c r="Z190" s="115" t="str">
        <f t="shared" si="12"/>
        <v>#REF!</v>
      </c>
      <c r="AA190" s="115" t="str">
        <f t="shared" si="12"/>
        <v>#REF!</v>
      </c>
      <c r="AB190" s="115" t="str">
        <f t="shared" si="12"/>
        <v>#REF!</v>
      </c>
      <c r="AC190" s="115" t="str">
        <f t="shared" si="12"/>
        <v>#REF!</v>
      </c>
      <c r="AD190" s="115" t="str">
        <f t="shared" si="12"/>
        <v>#REF!</v>
      </c>
      <c r="AE190" s="115" t="str">
        <f t="shared" si="12"/>
        <v>#REF!</v>
      </c>
      <c r="AF190" s="115" t="str">
        <f t="shared" si="12"/>
        <v>#REF!</v>
      </c>
      <c r="AG190" s="115" t="str">
        <f t="shared" si="12"/>
        <v>#REF!</v>
      </c>
      <c r="AH190" s="115" t="str">
        <f t="shared" si="12"/>
        <v>#REF!</v>
      </c>
      <c r="AI190" s="115" t="str">
        <f t="shared" si="12"/>
        <v>#REF!</v>
      </c>
      <c r="AJ190" s="116" t="str">
        <f t="shared" si="12"/>
        <v>#REF!</v>
      </c>
      <c r="AK190" s="116" t="str">
        <f t="shared" si="12"/>
        <v>#REF!</v>
      </c>
      <c r="AL190" s="116" t="str">
        <f t="shared" si="12"/>
        <v>#REF!</v>
      </c>
      <c r="AM190" s="116" t="str">
        <f t="shared" si="12"/>
        <v>#REF!</v>
      </c>
      <c r="AN190" s="116" t="str">
        <f t="shared" si="12"/>
        <v>#REF!</v>
      </c>
      <c r="AO190" s="116" t="str">
        <f t="shared" si="12"/>
        <v>#REF!</v>
      </c>
      <c r="AP190" s="116" t="str">
        <f t="shared" si="12"/>
        <v>#REF!</v>
      </c>
      <c r="AQ190" s="116" t="str">
        <f t="shared" si="12"/>
        <v>#REF!</v>
      </c>
      <c r="AR190" s="116" t="str">
        <f t="shared" si="12"/>
        <v>#REF!</v>
      </c>
      <c r="AS190" s="116" t="str">
        <f t="shared" si="12"/>
        <v>#REF!</v>
      </c>
      <c r="AT190" s="116" t="str">
        <f t="shared" si="12"/>
        <v>#REF!</v>
      </c>
      <c r="AU190" s="116" t="str">
        <f t="shared" si="12"/>
        <v>#REF!</v>
      </c>
    </row>
    <row r="191" ht="15.75" customHeight="1">
      <c r="A191" s="105" t="s">
        <v>131</v>
      </c>
      <c r="B191" s="105" t="s">
        <v>60</v>
      </c>
      <c r="C191" s="114">
        <v>44551.0</v>
      </c>
      <c r="D191" s="107">
        <v>2.0</v>
      </c>
      <c r="E191" s="107">
        <v>1.0</v>
      </c>
      <c r="F191" s="107">
        <v>0.0</v>
      </c>
      <c r="G191" s="109">
        <v>20.0</v>
      </c>
      <c r="H191" s="109">
        <v>0.0</v>
      </c>
      <c r="I191" s="108">
        <v>60.0</v>
      </c>
      <c r="J191" s="109">
        <v>15.0</v>
      </c>
      <c r="K191" s="108">
        <v>40.0</v>
      </c>
      <c r="L191" s="108">
        <v>28.0</v>
      </c>
      <c r="M191" s="108">
        <v>32.0</v>
      </c>
      <c r="N191" s="108">
        <v>10.0</v>
      </c>
      <c r="O191" s="109">
        <v>10.0</v>
      </c>
      <c r="P191" s="109">
        <v>10.0</v>
      </c>
      <c r="Q191" s="108">
        <v>30.0</v>
      </c>
      <c r="R191" s="109">
        <v>0.0</v>
      </c>
      <c r="S191" s="109">
        <v>0.0</v>
      </c>
      <c r="T191" s="108">
        <v>200.0</v>
      </c>
      <c r="U191" s="109">
        <v>1.0</v>
      </c>
      <c r="V191" s="109">
        <v>2.0</v>
      </c>
      <c r="W191" s="109">
        <v>3.0</v>
      </c>
      <c r="X191" s="115" t="str">
        <f t="shared" ref="X191:AU191" si="13">X191</f>
        <v>#REF!</v>
      </c>
      <c r="Y191" s="115" t="str">
        <f t="shared" si="13"/>
        <v>#REF!</v>
      </c>
      <c r="Z191" s="115" t="str">
        <f t="shared" si="13"/>
        <v>#REF!</v>
      </c>
      <c r="AA191" s="115" t="str">
        <f t="shared" si="13"/>
        <v>#REF!</v>
      </c>
      <c r="AB191" s="115" t="str">
        <f t="shared" si="13"/>
        <v>#REF!</v>
      </c>
      <c r="AC191" s="115" t="str">
        <f t="shared" si="13"/>
        <v>#REF!</v>
      </c>
      <c r="AD191" s="115" t="str">
        <f t="shared" si="13"/>
        <v>#REF!</v>
      </c>
      <c r="AE191" s="115" t="str">
        <f t="shared" si="13"/>
        <v>#REF!</v>
      </c>
      <c r="AF191" s="115" t="str">
        <f t="shared" si="13"/>
        <v>#REF!</v>
      </c>
      <c r="AG191" s="115" t="str">
        <f t="shared" si="13"/>
        <v>#REF!</v>
      </c>
      <c r="AH191" s="115" t="str">
        <f t="shared" si="13"/>
        <v>#REF!</v>
      </c>
      <c r="AI191" s="115" t="str">
        <f t="shared" si="13"/>
        <v>#REF!</v>
      </c>
      <c r="AJ191" s="116" t="str">
        <f t="shared" si="13"/>
        <v>#REF!</v>
      </c>
      <c r="AK191" s="116" t="str">
        <f t="shared" si="13"/>
        <v>#REF!</v>
      </c>
      <c r="AL191" s="116" t="str">
        <f t="shared" si="13"/>
        <v>#REF!</v>
      </c>
      <c r="AM191" s="116" t="str">
        <f t="shared" si="13"/>
        <v>#REF!</v>
      </c>
      <c r="AN191" s="116" t="str">
        <f t="shared" si="13"/>
        <v>#REF!</v>
      </c>
      <c r="AO191" s="116" t="str">
        <f t="shared" si="13"/>
        <v>#REF!</v>
      </c>
      <c r="AP191" s="116" t="str">
        <f t="shared" si="13"/>
        <v>#REF!</v>
      </c>
      <c r="AQ191" s="116" t="str">
        <f t="shared" si="13"/>
        <v>#REF!</v>
      </c>
      <c r="AR191" s="116" t="str">
        <f t="shared" si="13"/>
        <v>#REF!</v>
      </c>
      <c r="AS191" s="116" t="str">
        <f t="shared" si="13"/>
        <v>#REF!</v>
      </c>
      <c r="AT191" s="116" t="str">
        <f t="shared" si="13"/>
        <v>#REF!</v>
      </c>
      <c r="AU191" s="116" t="str">
        <f t="shared" si="13"/>
        <v>#REF!</v>
      </c>
    </row>
    <row r="192" ht="15.75" customHeight="1">
      <c r="A192" s="105" t="s">
        <v>131</v>
      </c>
      <c r="B192" s="105" t="s">
        <v>61</v>
      </c>
      <c r="C192" s="114">
        <v>44551.0</v>
      </c>
      <c r="D192" s="107">
        <v>2.0</v>
      </c>
      <c r="E192" s="107">
        <v>1.0</v>
      </c>
      <c r="F192" s="107">
        <v>0.0</v>
      </c>
      <c r="G192" s="109">
        <v>20.0</v>
      </c>
      <c r="H192" s="109">
        <v>0.0</v>
      </c>
      <c r="I192" s="108">
        <v>80.0</v>
      </c>
      <c r="J192" s="109">
        <v>50.0</v>
      </c>
      <c r="K192" s="108">
        <v>60.0</v>
      </c>
      <c r="L192" s="108">
        <v>60.0</v>
      </c>
      <c r="M192" s="108">
        <v>66.0</v>
      </c>
      <c r="N192" s="108">
        <v>20.0</v>
      </c>
      <c r="O192" s="109">
        <v>20.0</v>
      </c>
      <c r="P192" s="109">
        <v>20.0</v>
      </c>
      <c r="Q192" s="108">
        <v>30.0</v>
      </c>
      <c r="R192" s="109">
        <v>0.0</v>
      </c>
      <c r="S192" s="109">
        <v>0.0</v>
      </c>
      <c r="T192" s="108">
        <v>200.0</v>
      </c>
      <c r="U192" s="109">
        <v>1.0</v>
      </c>
      <c r="V192" s="109">
        <v>2.0</v>
      </c>
      <c r="W192" s="109">
        <v>2.0</v>
      </c>
      <c r="X192" s="115" t="str">
        <f t="shared" ref="X192:AU192" si="14">X192</f>
        <v>#REF!</v>
      </c>
      <c r="Y192" s="115" t="str">
        <f t="shared" si="14"/>
        <v>#REF!</v>
      </c>
      <c r="Z192" s="115" t="str">
        <f t="shared" si="14"/>
        <v>#REF!</v>
      </c>
      <c r="AA192" s="115" t="str">
        <f t="shared" si="14"/>
        <v>#REF!</v>
      </c>
      <c r="AB192" s="115" t="str">
        <f t="shared" si="14"/>
        <v>#REF!</v>
      </c>
      <c r="AC192" s="115" t="str">
        <f t="shared" si="14"/>
        <v>#REF!</v>
      </c>
      <c r="AD192" s="115" t="str">
        <f t="shared" si="14"/>
        <v>#REF!</v>
      </c>
      <c r="AE192" s="115" t="str">
        <f t="shared" si="14"/>
        <v>#REF!</v>
      </c>
      <c r="AF192" s="115" t="str">
        <f t="shared" si="14"/>
        <v>#REF!</v>
      </c>
      <c r="AG192" s="115" t="str">
        <f t="shared" si="14"/>
        <v>#REF!</v>
      </c>
      <c r="AH192" s="115" t="str">
        <f t="shared" si="14"/>
        <v>#REF!</v>
      </c>
      <c r="AI192" s="115" t="str">
        <f t="shared" si="14"/>
        <v>#REF!</v>
      </c>
      <c r="AJ192" s="116" t="str">
        <f t="shared" si="14"/>
        <v>#REF!</v>
      </c>
      <c r="AK192" s="116" t="str">
        <f t="shared" si="14"/>
        <v>#REF!</v>
      </c>
      <c r="AL192" s="116" t="str">
        <f t="shared" si="14"/>
        <v>#REF!</v>
      </c>
      <c r="AM192" s="116" t="str">
        <f t="shared" si="14"/>
        <v>#REF!</v>
      </c>
      <c r="AN192" s="116" t="str">
        <f t="shared" si="14"/>
        <v>#REF!</v>
      </c>
      <c r="AO192" s="116" t="str">
        <f t="shared" si="14"/>
        <v>#REF!</v>
      </c>
      <c r="AP192" s="116" t="str">
        <f t="shared" si="14"/>
        <v>#REF!</v>
      </c>
      <c r="AQ192" s="116" t="str">
        <f t="shared" si="14"/>
        <v>#REF!</v>
      </c>
      <c r="AR192" s="116" t="str">
        <f t="shared" si="14"/>
        <v>#REF!</v>
      </c>
      <c r="AS192" s="116" t="str">
        <f t="shared" si="14"/>
        <v>#REF!</v>
      </c>
      <c r="AT192" s="116" t="str">
        <f t="shared" si="14"/>
        <v>#REF!</v>
      </c>
      <c r="AU192" s="116" t="str">
        <f t="shared" si="14"/>
        <v>#REF!</v>
      </c>
      <c r="AV192" s="111"/>
    </row>
    <row r="193" ht="15.75" customHeight="1">
      <c r="A193" s="105" t="s">
        <v>131</v>
      </c>
      <c r="B193" s="105" t="s">
        <v>62</v>
      </c>
      <c r="C193" s="114">
        <v>44551.0</v>
      </c>
      <c r="D193" s="107">
        <v>1.0</v>
      </c>
      <c r="E193" s="107">
        <v>0.0</v>
      </c>
      <c r="F193" s="107">
        <v>0.0</v>
      </c>
      <c r="G193" s="109">
        <v>20.0</v>
      </c>
      <c r="H193" s="109">
        <v>0.0</v>
      </c>
      <c r="I193" s="108">
        <v>40.0</v>
      </c>
      <c r="J193" s="109">
        <v>15.0</v>
      </c>
      <c r="K193" s="108">
        <v>20.0</v>
      </c>
      <c r="L193" s="108">
        <v>20.0</v>
      </c>
      <c r="M193" s="108">
        <v>18.0</v>
      </c>
      <c r="N193" s="108">
        <v>0.0</v>
      </c>
      <c r="O193" s="109">
        <v>10.0</v>
      </c>
      <c r="P193" s="109">
        <v>10.0</v>
      </c>
      <c r="Q193" s="108">
        <v>20.0</v>
      </c>
      <c r="R193" s="109">
        <v>0.0</v>
      </c>
      <c r="S193" s="109">
        <v>0.0</v>
      </c>
      <c r="T193" s="108">
        <v>100.0</v>
      </c>
      <c r="U193" s="109">
        <v>1.0</v>
      </c>
      <c r="V193" s="109">
        <v>2.0</v>
      </c>
      <c r="W193" s="109">
        <v>2.0</v>
      </c>
      <c r="X193" s="115" t="str">
        <f t="shared" ref="X193:AU193" si="15">X193</f>
        <v>#REF!</v>
      </c>
      <c r="Y193" s="115" t="str">
        <f t="shared" si="15"/>
        <v>#REF!</v>
      </c>
      <c r="Z193" s="115" t="str">
        <f t="shared" si="15"/>
        <v>#REF!</v>
      </c>
      <c r="AA193" s="115" t="str">
        <f t="shared" si="15"/>
        <v>#REF!</v>
      </c>
      <c r="AB193" s="115" t="str">
        <f t="shared" si="15"/>
        <v>#REF!</v>
      </c>
      <c r="AC193" s="115" t="str">
        <f t="shared" si="15"/>
        <v>#REF!</v>
      </c>
      <c r="AD193" s="115" t="str">
        <f t="shared" si="15"/>
        <v>#REF!</v>
      </c>
      <c r="AE193" s="115" t="str">
        <f t="shared" si="15"/>
        <v>#REF!</v>
      </c>
      <c r="AF193" s="115" t="str">
        <f t="shared" si="15"/>
        <v>#REF!</v>
      </c>
      <c r="AG193" s="115" t="str">
        <f t="shared" si="15"/>
        <v>#REF!</v>
      </c>
      <c r="AH193" s="115" t="str">
        <f t="shared" si="15"/>
        <v>#REF!</v>
      </c>
      <c r="AI193" s="115" t="str">
        <f t="shared" si="15"/>
        <v>#REF!</v>
      </c>
      <c r="AJ193" s="116" t="str">
        <f t="shared" si="15"/>
        <v>#REF!</v>
      </c>
      <c r="AK193" s="116" t="str">
        <f t="shared" si="15"/>
        <v>#REF!</v>
      </c>
      <c r="AL193" s="116" t="str">
        <f t="shared" si="15"/>
        <v>#REF!</v>
      </c>
      <c r="AM193" s="116" t="str">
        <f t="shared" si="15"/>
        <v>#REF!</v>
      </c>
      <c r="AN193" s="116" t="str">
        <f t="shared" si="15"/>
        <v>#REF!</v>
      </c>
      <c r="AO193" s="116" t="str">
        <f t="shared" si="15"/>
        <v>#REF!</v>
      </c>
      <c r="AP193" s="116" t="str">
        <f t="shared" si="15"/>
        <v>#REF!</v>
      </c>
      <c r="AQ193" s="116" t="str">
        <f t="shared" si="15"/>
        <v>#REF!</v>
      </c>
      <c r="AR193" s="116" t="str">
        <f t="shared" si="15"/>
        <v>#REF!</v>
      </c>
      <c r="AS193" s="116" t="str">
        <f t="shared" si="15"/>
        <v>#REF!</v>
      </c>
      <c r="AT193" s="116" t="str">
        <f t="shared" si="15"/>
        <v>#REF!</v>
      </c>
      <c r="AU193" s="116" t="str">
        <f t="shared" si="15"/>
        <v>#REF!</v>
      </c>
      <c r="AV193" s="111"/>
    </row>
    <row r="194" ht="15.75" customHeight="1">
      <c r="A194" s="105" t="s">
        <v>131</v>
      </c>
      <c r="B194" s="105" t="s">
        <v>63</v>
      </c>
      <c r="C194" s="114">
        <v>44551.0</v>
      </c>
      <c r="D194" s="107">
        <v>5.0</v>
      </c>
      <c r="E194" s="107">
        <v>2.0</v>
      </c>
      <c r="F194" s="107">
        <v>0.0</v>
      </c>
      <c r="G194" s="109">
        <v>40.0</v>
      </c>
      <c r="H194" s="109">
        <v>0.0</v>
      </c>
      <c r="I194" s="108">
        <v>140.0</v>
      </c>
      <c r="J194" s="109">
        <v>40.0</v>
      </c>
      <c r="K194" s="108">
        <v>70.0</v>
      </c>
      <c r="L194" s="108">
        <v>40.0</v>
      </c>
      <c r="M194" s="108">
        <v>88.0</v>
      </c>
      <c r="N194" s="108">
        <v>30.0</v>
      </c>
      <c r="O194" s="109">
        <v>30.0</v>
      </c>
      <c r="P194" s="109">
        <v>10.0</v>
      </c>
      <c r="Q194" s="108">
        <v>50.0</v>
      </c>
      <c r="R194" s="109">
        <v>0.0</v>
      </c>
      <c r="S194" s="109">
        <v>20.0</v>
      </c>
      <c r="T194" s="108">
        <v>300.0</v>
      </c>
      <c r="U194" s="109">
        <v>1.0</v>
      </c>
      <c r="V194" s="109">
        <v>7.0</v>
      </c>
      <c r="W194" s="109">
        <v>4.0</v>
      </c>
      <c r="X194" s="115" t="str">
        <f t="shared" ref="X194:AU194" si="16">X194</f>
        <v>#REF!</v>
      </c>
      <c r="Y194" s="115" t="str">
        <f t="shared" si="16"/>
        <v>#REF!</v>
      </c>
      <c r="Z194" s="115" t="str">
        <f t="shared" si="16"/>
        <v>#REF!</v>
      </c>
      <c r="AA194" s="115" t="str">
        <f t="shared" si="16"/>
        <v>#REF!</v>
      </c>
      <c r="AB194" s="115" t="str">
        <f t="shared" si="16"/>
        <v>#REF!</v>
      </c>
      <c r="AC194" s="115" t="str">
        <f t="shared" si="16"/>
        <v>#REF!</v>
      </c>
      <c r="AD194" s="115" t="str">
        <f t="shared" si="16"/>
        <v>#REF!</v>
      </c>
      <c r="AE194" s="115" t="str">
        <f t="shared" si="16"/>
        <v>#REF!</v>
      </c>
      <c r="AF194" s="115" t="str">
        <f t="shared" si="16"/>
        <v>#REF!</v>
      </c>
      <c r="AG194" s="115" t="str">
        <f t="shared" si="16"/>
        <v>#REF!</v>
      </c>
      <c r="AH194" s="115" t="str">
        <f t="shared" si="16"/>
        <v>#REF!</v>
      </c>
      <c r="AI194" s="115" t="str">
        <f t="shared" si="16"/>
        <v>#REF!</v>
      </c>
      <c r="AJ194" s="116" t="str">
        <f t="shared" si="16"/>
        <v>#REF!</v>
      </c>
      <c r="AK194" s="116" t="str">
        <f t="shared" si="16"/>
        <v>#REF!</v>
      </c>
      <c r="AL194" s="116" t="str">
        <f t="shared" si="16"/>
        <v>#REF!</v>
      </c>
      <c r="AM194" s="116" t="str">
        <f t="shared" si="16"/>
        <v>#REF!</v>
      </c>
      <c r="AN194" s="116" t="str">
        <f t="shared" si="16"/>
        <v>#REF!</v>
      </c>
      <c r="AO194" s="116" t="str">
        <f t="shared" si="16"/>
        <v>#REF!</v>
      </c>
      <c r="AP194" s="116" t="str">
        <f t="shared" si="16"/>
        <v>#REF!</v>
      </c>
      <c r="AQ194" s="116" t="str">
        <f t="shared" si="16"/>
        <v>#REF!</v>
      </c>
      <c r="AR194" s="116" t="str">
        <f t="shared" si="16"/>
        <v>#REF!</v>
      </c>
      <c r="AS194" s="116" t="str">
        <f t="shared" si="16"/>
        <v>#REF!</v>
      </c>
      <c r="AT194" s="116" t="str">
        <f t="shared" si="16"/>
        <v>#REF!</v>
      </c>
      <c r="AU194" s="116" t="str">
        <f t="shared" si="16"/>
        <v>#REF!</v>
      </c>
      <c r="AV194" s="111"/>
    </row>
    <row r="195" ht="15.75" customHeight="1">
      <c r="A195" s="117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</row>
    <row r="196" ht="15.75" customHeight="1">
      <c r="A196" s="118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</row>
    <row r="197" ht="15.75" customHeight="1">
      <c r="A197" s="118"/>
    </row>
    <row r="198" ht="15.75" customHeight="1">
      <c r="A198" s="118"/>
    </row>
    <row r="199" ht="15.75" customHeight="1">
      <c r="A199" s="118"/>
    </row>
    <row r="200" ht="15.75" customHeight="1">
      <c r="A200" s="118"/>
    </row>
    <row r="201" ht="15.75" customHeight="1">
      <c r="A201" s="118"/>
    </row>
    <row r="202" ht="15.75" customHeight="1">
      <c r="A202" s="118"/>
    </row>
    <row r="203" ht="15.75" customHeight="1">
      <c r="A203" s="118"/>
    </row>
    <row r="204" ht="15.75" customHeight="1">
      <c r="A204" s="118"/>
    </row>
    <row r="205" ht="15.75" customHeight="1">
      <c r="A205" s="118"/>
    </row>
    <row r="206" ht="15.75" customHeight="1">
      <c r="A206" s="118"/>
    </row>
    <row r="207" ht="15.75" customHeight="1">
      <c r="A207" s="118"/>
    </row>
    <row r="208" ht="15.75" customHeight="1">
      <c r="A208" s="118"/>
    </row>
    <row r="209" ht="15.75" customHeight="1">
      <c r="A209" s="118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  <c r="AP209" s="111"/>
      <c r="AQ209" s="111"/>
      <c r="AR209" s="111"/>
      <c r="AS209" s="111"/>
      <c r="AT209" s="111"/>
      <c r="AU209" s="111"/>
      <c r="AV209" s="111"/>
    </row>
    <row r="210" ht="15.75" customHeight="1">
      <c r="A210" s="118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1"/>
      <c r="AP210" s="111"/>
      <c r="AQ210" s="111"/>
      <c r="AR210" s="111"/>
      <c r="AS210" s="111"/>
      <c r="AT210" s="111"/>
      <c r="AU210" s="111"/>
      <c r="AV210" s="111"/>
    </row>
    <row r="211" ht="15.75" customHeight="1">
      <c r="A211" s="118"/>
      <c r="B211" s="118"/>
      <c r="C211" s="119"/>
      <c r="D211" s="120"/>
      <c r="E211" s="120"/>
      <c r="F211" s="120"/>
      <c r="G211" s="121"/>
      <c r="H211" s="122"/>
      <c r="I211" s="121"/>
      <c r="J211" s="121"/>
      <c r="K211" s="121"/>
      <c r="L211" s="121"/>
      <c r="M211" s="121"/>
      <c r="N211" s="121"/>
      <c r="O211" s="121"/>
      <c r="P211" s="121"/>
      <c r="Q211" s="121"/>
      <c r="R211" s="123"/>
      <c r="S211" s="121"/>
      <c r="T211" s="121"/>
      <c r="U211" s="122"/>
      <c r="V211" s="122"/>
      <c r="W211" s="122"/>
      <c r="X211" s="124"/>
      <c r="Y211" s="125"/>
      <c r="Z211" s="125"/>
      <c r="AA211" s="124"/>
      <c r="AB211" s="124"/>
      <c r="AC211" s="124"/>
      <c r="AD211" s="125"/>
      <c r="AE211" s="124"/>
      <c r="AF211" s="125"/>
      <c r="AG211" s="124"/>
      <c r="AH211" s="124"/>
      <c r="AI211" s="124"/>
      <c r="AJ211" s="123"/>
      <c r="AK211" s="122"/>
      <c r="AL211" s="123"/>
      <c r="AM211" s="123"/>
      <c r="AN211" s="123"/>
      <c r="AO211" s="123"/>
      <c r="AP211" s="123"/>
      <c r="AQ211" s="123"/>
      <c r="AR211" s="122"/>
      <c r="AS211" s="123"/>
      <c r="AT211" s="123"/>
      <c r="AU211" s="123"/>
      <c r="AV211" s="111"/>
    </row>
    <row r="212" ht="15.75" customHeight="1">
      <c r="D212" s="126"/>
      <c r="E212" s="126"/>
      <c r="F212" s="126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3"/>
      <c r="AK212" s="123"/>
      <c r="AL212" s="123"/>
      <c r="AM212" s="123"/>
      <c r="AN212" s="123"/>
      <c r="AO212" s="123"/>
      <c r="AP212" s="123"/>
      <c r="AQ212" s="123"/>
      <c r="AR212" s="123"/>
      <c r="AS212" s="123"/>
      <c r="AT212" s="123"/>
      <c r="AU212" s="123"/>
    </row>
    <row r="213" ht="15.75" customHeight="1">
      <c r="D213" s="126"/>
      <c r="E213" s="126"/>
      <c r="F213" s="126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</row>
    <row r="214" ht="15.75" customHeight="1">
      <c r="D214" s="126"/>
      <c r="E214" s="126"/>
      <c r="F214" s="126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3"/>
      <c r="AK214" s="123"/>
      <c r="AL214" s="123"/>
      <c r="AM214" s="123"/>
      <c r="AN214" s="123"/>
      <c r="AO214" s="123"/>
      <c r="AP214" s="123"/>
      <c r="AQ214" s="123"/>
      <c r="AR214" s="123"/>
      <c r="AS214" s="123"/>
      <c r="AT214" s="123"/>
      <c r="AU214" s="123"/>
    </row>
    <row r="215" ht="15.75" customHeight="1">
      <c r="D215" s="126"/>
      <c r="E215" s="126"/>
      <c r="F215" s="126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</row>
    <row r="216" ht="15.75" customHeight="1">
      <c r="D216" s="126"/>
      <c r="E216" s="126"/>
      <c r="F216" s="126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</row>
    <row r="217" ht="15.75" customHeight="1">
      <c r="D217" s="126"/>
      <c r="E217" s="126"/>
      <c r="F217" s="126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</row>
    <row r="218" ht="15.75" customHeight="1">
      <c r="D218" s="126"/>
      <c r="E218" s="126"/>
      <c r="F218" s="126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3"/>
      <c r="AK218" s="123"/>
      <c r="AL218" s="123"/>
      <c r="AM218" s="123"/>
      <c r="AN218" s="123"/>
      <c r="AO218" s="123"/>
      <c r="AP218" s="123"/>
      <c r="AQ218" s="123"/>
      <c r="AR218" s="123"/>
      <c r="AS218" s="123"/>
      <c r="AT218" s="123"/>
      <c r="AU218" s="123"/>
    </row>
    <row r="219" ht="15.75" customHeight="1">
      <c r="D219" s="126"/>
      <c r="E219" s="126"/>
      <c r="F219" s="126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</row>
    <row r="220" ht="15.75" customHeight="1">
      <c r="D220" s="126"/>
      <c r="E220" s="126"/>
      <c r="F220" s="126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</row>
    <row r="221" ht="15.75" customHeight="1">
      <c r="D221" s="126"/>
      <c r="E221" s="126"/>
      <c r="F221" s="126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3"/>
      <c r="AK221" s="123"/>
      <c r="AL221" s="123"/>
      <c r="AM221" s="123"/>
      <c r="AN221" s="123"/>
      <c r="AO221" s="123"/>
      <c r="AP221" s="123"/>
      <c r="AQ221" s="123"/>
      <c r="AR221" s="123"/>
      <c r="AS221" s="123"/>
      <c r="AT221" s="123"/>
      <c r="AU221" s="123"/>
    </row>
    <row r="222" ht="15.75" customHeight="1">
      <c r="D222" s="126"/>
      <c r="E222" s="126"/>
      <c r="F222" s="126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3"/>
      <c r="AK222" s="123"/>
      <c r="AL222" s="123"/>
      <c r="AM222" s="123"/>
      <c r="AN222" s="123"/>
      <c r="AO222" s="123"/>
      <c r="AP222" s="123"/>
      <c r="AQ222" s="123"/>
      <c r="AR222" s="123"/>
      <c r="AS222" s="123"/>
      <c r="AT222" s="123"/>
      <c r="AU222" s="123"/>
    </row>
    <row r="223" ht="15.75" customHeight="1">
      <c r="D223" s="126"/>
      <c r="E223" s="126"/>
      <c r="F223" s="126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3"/>
      <c r="AK223" s="123"/>
      <c r="AL223" s="123"/>
      <c r="AM223" s="123"/>
      <c r="AN223" s="123"/>
      <c r="AO223" s="123"/>
      <c r="AP223" s="123"/>
      <c r="AQ223" s="123"/>
      <c r="AR223" s="123"/>
      <c r="AS223" s="123"/>
      <c r="AT223" s="123"/>
      <c r="AU223" s="123"/>
    </row>
    <row r="224" ht="15.75" customHeight="1">
      <c r="D224" s="126"/>
      <c r="E224" s="126"/>
      <c r="F224" s="126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</row>
    <row r="225" ht="15.75" customHeight="1">
      <c r="D225" s="126"/>
      <c r="E225" s="126"/>
      <c r="F225" s="126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3"/>
      <c r="AK225" s="123"/>
      <c r="AL225" s="123"/>
      <c r="AM225" s="123"/>
      <c r="AN225" s="123"/>
      <c r="AO225" s="123"/>
      <c r="AP225" s="123"/>
      <c r="AQ225" s="123"/>
      <c r="AR225" s="123"/>
      <c r="AS225" s="123"/>
      <c r="AT225" s="123"/>
      <c r="AU225" s="123"/>
    </row>
    <row r="226" ht="15.75" customHeight="1">
      <c r="D226" s="126"/>
      <c r="E226" s="126"/>
      <c r="F226" s="126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3"/>
      <c r="AK226" s="123"/>
      <c r="AL226" s="123"/>
      <c r="AM226" s="123"/>
      <c r="AN226" s="123"/>
      <c r="AO226" s="123"/>
      <c r="AP226" s="123"/>
      <c r="AQ226" s="123"/>
      <c r="AR226" s="123"/>
      <c r="AS226" s="123"/>
      <c r="AT226" s="123"/>
      <c r="AU226" s="123"/>
    </row>
    <row r="227" ht="15.75" customHeight="1">
      <c r="D227" s="126"/>
      <c r="E227" s="126"/>
      <c r="F227" s="126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3"/>
      <c r="AK227" s="123"/>
      <c r="AL227" s="123"/>
      <c r="AM227" s="123"/>
      <c r="AN227" s="123"/>
      <c r="AO227" s="123"/>
      <c r="AP227" s="123"/>
      <c r="AQ227" s="123"/>
      <c r="AR227" s="123"/>
      <c r="AS227" s="123"/>
      <c r="AT227" s="123"/>
      <c r="AU227" s="123"/>
    </row>
    <row r="228" ht="15.75" customHeight="1">
      <c r="D228" s="126"/>
      <c r="E228" s="126"/>
      <c r="F228" s="126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</row>
    <row r="229" ht="15.75" customHeight="1">
      <c r="D229" s="126"/>
      <c r="E229" s="126"/>
      <c r="F229" s="126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</row>
    <row r="230" ht="15.75" customHeight="1">
      <c r="D230" s="126"/>
      <c r="E230" s="126"/>
      <c r="F230" s="126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</row>
    <row r="231" ht="15.75" customHeight="1">
      <c r="D231" s="126"/>
      <c r="E231" s="126"/>
      <c r="F231" s="126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3"/>
      <c r="AK231" s="123"/>
      <c r="AL231" s="123"/>
      <c r="AM231" s="123"/>
      <c r="AN231" s="123"/>
      <c r="AO231" s="123"/>
      <c r="AP231" s="123"/>
      <c r="AQ231" s="123"/>
      <c r="AR231" s="123"/>
      <c r="AS231" s="123"/>
      <c r="AT231" s="123"/>
      <c r="AU231" s="123"/>
    </row>
    <row r="232" ht="15.75" customHeight="1">
      <c r="D232" s="126"/>
      <c r="E232" s="126"/>
      <c r="F232" s="126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</row>
    <row r="233" ht="15.75" customHeight="1">
      <c r="D233" s="126"/>
      <c r="E233" s="126"/>
      <c r="F233" s="126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3"/>
      <c r="AK233" s="123"/>
      <c r="AL233" s="123"/>
      <c r="AM233" s="123"/>
      <c r="AN233" s="123"/>
      <c r="AO233" s="123"/>
      <c r="AP233" s="123"/>
      <c r="AQ233" s="123"/>
      <c r="AR233" s="123"/>
      <c r="AS233" s="123"/>
      <c r="AT233" s="123"/>
      <c r="AU233" s="123"/>
    </row>
    <row r="234" ht="15.75" customHeight="1">
      <c r="D234" s="126"/>
      <c r="E234" s="126"/>
      <c r="F234" s="126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</row>
    <row r="235" ht="15.75" customHeight="1">
      <c r="D235" s="126"/>
      <c r="E235" s="126"/>
      <c r="F235" s="126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</row>
    <row r="236" ht="15.75" customHeight="1">
      <c r="D236" s="126"/>
      <c r="E236" s="126"/>
      <c r="F236" s="126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</row>
    <row r="237" ht="15.75" customHeight="1">
      <c r="D237" s="126"/>
      <c r="E237" s="126"/>
      <c r="F237" s="126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3"/>
      <c r="AK237" s="123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</row>
    <row r="238" ht="15.75" customHeight="1">
      <c r="D238" s="126"/>
      <c r="E238" s="126"/>
      <c r="F238" s="126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3"/>
      <c r="AK238" s="123"/>
      <c r="AL238" s="123"/>
      <c r="AM238" s="123"/>
      <c r="AN238" s="123"/>
      <c r="AO238" s="123"/>
      <c r="AP238" s="123"/>
      <c r="AQ238" s="123"/>
      <c r="AR238" s="123"/>
      <c r="AS238" s="123"/>
      <c r="AT238" s="123"/>
      <c r="AU238" s="123"/>
    </row>
    <row r="239" ht="15.75" customHeight="1">
      <c r="D239" s="126"/>
      <c r="E239" s="126"/>
      <c r="F239" s="126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3"/>
      <c r="AK239" s="123"/>
      <c r="AL239" s="123"/>
      <c r="AM239" s="123"/>
      <c r="AN239" s="123"/>
      <c r="AO239" s="123"/>
      <c r="AP239" s="123"/>
      <c r="AQ239" s="123"/>
      <c r="AR239" s="123"/>
      <c r="AS239" s="123"/>
      <c r="AT239" s="123"/>
      <c r="AU239" s="123"/>
    </row>
    <row r="240" ht="15.75" customHeight="1">
      <c r="D240" s="126"/>
      <c r="E240" s="126"/>
      <c r="F240" s="126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</row>
    <row r="241" ht="15.75" customHeight="1">
      <c r="D241" s="126"/>
      <c r="E241" s="126"/>
      <c r="F241" s="126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3"/>
      <c r="AK241" s="123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</row>
    <row r="242" ht="15.75" customHeight="1">
      <c r="D242" s="126"/>
      <c r="E242" s="126"/>
      <c r="F242" s="126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3"/>
      <c r="AK242" s="123"/>
      <c r="AL242" s="123"/>
      <c r="AM242" s="123"/>
      <c r="AN242" s="123"/>
      <c r="AO242" s="123"/>
      <c r="AP242" s="123"/>
      <c r="AQ242" s="123"/>
      <c r="AR242" s="123"/>
      <c r="AS242" s="123"/>
      <c r="AT242" s="123"/>
      <c r="AU242" s="123"/>
    </row>
    <row r="243" ht="15.75" customHeight="1">
      <c r="D243" s="126"/>
      <c r="E243" s="126"/>
      <c r="F243" s="126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3"/>
      <c r="AK243" s="123"/>
      <c r="AL243" s="123"/>
      <c r="AM243" s="123"/>
      <c r="AN243" s="123"/>
      <c r="AO243" s="123"/>
      <c r="AP243" s="123"/>
      <c r="AQ243" s="123"/>
      <c r="AR243" s="123"/>
      <c r="AS243" s="123"/>
      <c r="AT243" s="123"/>
      <c r="AU243" s="123"/>
    </row>
    <row r="244" ht="15.75" customHeight="1">
      <c r="D244" s="126"/>
      <c r="E244" s="126"/>
      <c r="F244" s="126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3"/>
      <c r="AT244" s="123"/>
      <c r="AU244" s="123"/>
    </row>
    <row r="245" ht="15.75" customHeight="1">
      <c r="D245" s="126"/>
      <c r="E245" s="126"/>
      <c r="F245" s="126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3"/>
      <c r="AT245" s="123"/>
      <c r="AU245" s="123"/>
    </row>
    <row r="246" ht="15.75" customHeight="1">
      <c r="D246" s="126"/>
      <c r="E246" s="126"/>
      <c r="F246" s="126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</row>
    <row r="247" ht="15.75" customHeight="1">
      <c r="D247" s="126"/>
      <c r="E247" s="126"/>
      <c r="F247" s="126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3"/>
      <c r="AT247" s="123"/>
      <c r="AU247" s="123"/>
    </row>
    <row r="248" ht="15.75" customHeight="1">
      <c r="D248" s="126"/>
      <c r="E248" s="126"/>
      <c r="F248" s="126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</row>
    <row r="249" ht="15.75" customHeight="1">
      <c r="D249" s="126"/>
      <c r="E249" s="126"/>
      <c r="F249" s="126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</row>
    <row r="250" ht="15.75" customHeight="1">
      <c r="D250" s="126"/>
      <c r="E250" s="126"/>
      <c r="F250" s="126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</row>
    <row r="251" ht="15.75" customHeight="1">
      <c r="D251" s="126"/>
      <c r="E251" s="126"/>
      <c r="F251" s="126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</row>
    <row r="252" ht="15.75" customHeight="1">
      <c r="D252" s="126"/>
      <c r="E252" s="126"/>
      <c r="F252" s="126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</row>
    <row r="253" ht="15.75" customHeight="1">
      <c r="D253" s="126"/>
      <c r="E253" s="126"/>
      <c r="F253" s="126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</row>
    <row r="254" ht="15.75" customHeight="1">
      <c r="D254" s="126"/>
      <c r="E254" s="126"/>
      <c r="F254" s="126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3"/>
      <c r="AK254" s="123"/>
      <c r="AL254" s="123"/>
      <c r="AM254" s="123"/>
      <c r="AN254" s="123"/>
      <c r="AO254" s="123"/>
      <c r="AP254" s="123"/>
      <c r="AQ254" s="123"/>
      <c r="AR254" s="123"/>
      <c r="AS254" s="123"/>
      <c r="AT254" s="123"/>
      <c r="AU254" s="123"/>
    </row>
    <row r="255" ht="15.75" customHeight="1">
      <c r="D255" s="126"/>
      <c r="E255" s="126"/>
      <c r="F255" s="126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3"/>
      <c r="AK255" s="123"/>
      <c r="AL255" s="123"/>
      <c r="AM255" s="123"/>
      <c r="AN255" s="123"/>
      <c r="AO255" s="123"/>
      <c r="AP255" s="123"/>
      <c r="AQ255" s="123"/>
      <c r="AR255" s="123"/>
      <c r="AS255" s="123"/>
      <c r="AT255" s="123"/>
      <c r="AU255" s="123"/>
    </row>
    <row r="256" ht="15.75" customHeight="1">
      <c r="D256" s="126"/>
      <c r="E256" s="126"/>
      <c r="F256" s="126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3"/>
      <c r="AK256" s="123"/>
      <c r="AL256" s="123"/>
      <c r="AM256" s="123"/>
      <c r="AN256" s="123"/>
      <c r="AO256" s="123"/>
      <c r="AP256" s="123"/>
      <c r="AQ256" s="123"/>
      <c r="AR256" s="123"/>
      <c r="AS256" s="123"/>
      <c r="AT256" s="123"/>
      <c r="AU256" s="123"/>
    </row>
    <row r="257" ht="15.75" customHeight="1">
      <c r="D257" s="126"/>
      <c r="E257" s="126"/>
      <c r="F257" s="126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3"/>
      <c r="AK257" s="123"/>
      <c r="AL257" s="123"/>
      <c r="AM257" s="123"/>
      <c r="AN257" s="123"/>
      <c r="AO257" s="123"/>
      <c r="AP257" s="123"/>
      <c r="AQ257" s="123"/>
      <c r="AR257" s="123"/>
      <c r="AS257" s="123"/>
      <c r="AT257" s="123"/>
      <c r="AU257" s="123"/>
    </row>
    <row r="258" ht="15.75" customHeight="1">
      <c r="D258" s="126"/>
      <c r="E258" s="126"/>
      <c r="F258" s="126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3"/>
      <c r="AT258" s="123"/>
      <c r="AU258" s="123"/>
    </row>
    <row r="259" ht="15.75" customHeight="1">
      <c r="D259" s="126"/>
      <c r="E259" s="126"/>
      <c r="F259" s="126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3"/>
      <c r="AK259" s="123"/>
      <c r="AL259" s="123"/>
      <c r="AM259" s="123"/>
      <c r="AN259" s="123"/>
      <c r="AO259" s="123"/>
      <c r="AP259" s="123"/>
      <c r="AQ259" s="123"/>
      <c r="AR259" s="123"/>
      <c r="AS259" s="123"/>
      <c r="AT259" s="123"/>
      <c r="AU259" s="123"/>
    </row>
    <row r="260" ht="15.75" customHeight="1">
      <c r="D260" s="126"/>
      <c r="E260" s="126"/>
      <c r="F260" s="126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3"/>
      <c r="AT260" s="123"/>
      <c r="AU260" s="123"/>
    </row>
    <row r="261" ht="15.75" customHeight="1">
      <c r="D261" s="126"/>
      <c r="E261" s="126"/>
      <c r="F261" s="126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3"/>
      <c r="AK261" s="123"/>
      <c r="AL261" s="123"/>
      <c r="AM261" s="123"/>
      <c r="AN261" s="123"/>
      <c r="AO261" s="123"/>
      <c r="AP261" s="123"/>
      <c r="AQ261" s="123"/>
      <c r="AR261" s="123"/>
      <c r="AS261" s="123"/>
      <c r="AT261" s="123"/>
      <c r="AU261" s="123"/>
    </row>
    <row r="262" ht="15.75" customHeight="1">
      <c r="D262" s="126"/>
      <c r="E262" s="126"/>
      <c r="F262" s="126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3"/>
      <c r="AT262" s="123"/>
      <c r="AU262" s="123"/>
    </row>
    <row r="263" ht="15.75" customHeight="1">
      <c r="D263" s="126"/>
      <c r="E263" s="126"/>
      <c r="F263" s="126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3"/>
      <c r="AK263" s="123"/>
      <c r="AL263" s="123"/>
      <c r="AM263" s="123"/>
      <c r="AN263" s="123"/>
      <c r="AO263" s="123"/>
      <c r="AP263" s="123"/>
      <c r="AQ263" s="123"/>
      <c r="AR263" s="123"/>
      <c r="AS263" s="123"/>
      <c r="AT263" s="123"/>
      <c r="AU263" s="123"/>
    </row>
    <row r="264" ht="15.75" customHeight="1">
      <c r="D264" s="126"/>
      <c r="E264" s="126"/>
      <c r="F264" s="126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3"/>
      <c r="AK264" s="123"/>
      <c r="AL264" s="123"/>
      <c r="AM264" s="123"/>
      <c r="AN264" s="123"/>
      <c r="AO264" s="123"/>
      <c r="AP264" s="123"/>
      <c r="AQ264" s="123"/>
      <c r="AR264" s="123"/>
      <c r="AS264" s="123"/>
      <c r="AT264" s="123"/>
      <c r="AU264" s="123"/>
    </row>
    <row r="265" ht="15.75" customHeight="1">
      <c r="D265" s="126"/>
      <c r="E265" s="126"/>
      <c r="F265" s="126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3"/>
      <c r="AK265" s="123"/>
      <c r="AL265" s="123"/>
      <c r="AM265" s="123"/>
      <c r="AN265" s="123"/>
      <c r="AO265" s="123"/>
      <c r="AP265" s="123"/>
      <c r="AQ265" s="123"/>
      <c r="AR265" s="123"/>
      <c r="AS265" s="123"/>
      <c r="AT265" s="123"/>
      <c r="AU265" s="123"/>
    </row>
    <row r="266" ht="15.75" customHeight="1">
      <c r="D266" s="126"/>
      <c r="E266" s="126"/>
      <c r="F266" s="126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3"/>
      <c r="AK266" s="123"/>
      <c r="AL266" s="123"/>
      <c r="AM266" s="123"/>
      <c r="AN266" s="123"/>
      <c r="AO266" s="123"/>
      <c r="AP266" s="123"/>
      <c r="AQ266" s="123"/>
      <c r="AR266" s="123"/>
      <c r="AS266" s="123"/>
      <c r="AT266" s="123"/>
      <c r="AU266" s="123"/>
    </row>
    <row r="267" ht="15.75" customHeight="1">
      <c r="D267" s="126"/>
      <c r="E267" s="126"/>
      <c r="F267" s="126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3"/>
      <c r="AK267" s="123"/>
      <c r="AL267" s="123"/>
      <c r="AM267" s="123"/>
      <c r="AN267" s="123"/>
      <c r="AO267" s="123"/>
      <c r="AP267" s="123"/>
      <c r="AQ267" s="123"/>
      <c r="AR267" s="123"/>
      <c r="AS267" s="123"/>
      <c r="AT267" s="123"/>
      <c r="AU267" s="123"/>
    </row>
    <row r="268" ht="15.75" customHeight="1">
      <c r="D268" s="126"/>
      <c r="E268" s="126"/>
      <c r="F268" s="126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3"/>
      <c r="AK268" s="123"/>
      <c r="AL268" s="123"/>
      <c r="AM268" s="123"/>
      <c r="AN268" s="123"/>
      <c r="AO268" s="123"/>
      <c r="AP268" s="123"/>
      <c r="AQ268" s="123"/>
      <c r="AR268" s="123"/>
      <c r="AS268" s="123"/>
      <c r="AT268" s="123"/>
      <c r="AU268" s="123"/>
    </row>
    <row r="269" ht="15.75" customHeight="1">
      <c r="D269" s="126"/>
      <c r="E269" s="126"/>
      <c r="F269" s="126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3"/>
      <c r="AK269" s="123"/>
      <c r="AL269" s="123"/>
      <c r="AM269" s="123"/>
      <c r="AN269" s="123"/>
      <c r="AO269" s="123"/>
      <c r="AP269" s="123"/>
      <c r="AQ269" s="123"/>
      <c r="AR269" s="123"/>
      <c r="AS269" s="123"/>
      <c r="AT269" s="123"/>
      <c r="AU269" s="123"/>
    </row>
    <row r="270" ht="15.75" customHeight="1">
      <c r="D270" s="126"/>
      <c r="E270" s="126"/>
      <c r="F270" s="126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3"/>
      <c r="AK270" s="123"/>
      <c r="AL270" s="123"/>
      <c r="AM270" s="123"/>
      <c r="AN270" s="123"/>
      <c r="AO270" s="123"/>
      <c r="AP270" s="123"/>
      <c r="AQ270" s="123"/>
      <c r="AR270" s="123"/>
      <c r="AS270" s="123"/>
      <c r="AT270" s="123"/>
      <c r="AU270" s="123"/>
    </row>
    <row r="271" ht="15.75" customHeight="1">
      <c r="D271" s="126"/>
      <c r="E271" s="126"/>
      <c r="F271" s="126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3"/>
      <c r="AK271" s="123"/>
      <c r="AL271" s="123"/>
      <c r="AM271" s="123"/>
      <c r="AN271" s="123"/>
      <c r="AO271" s="123"/>
      <c r="AP271" s="123"/>
      <c r="AQ271" s="123"/>
      <c r="AR271" s="123"/>
      <c r="AS271" s="123"/>
      <c r="AT271" s="123"/>
      <c r="AU271" s="123"/>
    </row>
    <row r="272" ht="15.75" customHeight="1">
      <c r="D272" s="126"/>
      <c r="E272" s="126"/>
      <c r="F272" s="126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3"/>
      <c r="AK272" s="123"/>
      <c r="AL272" s="123"/>
      <c r="AM272" s="123"/>
      <c r="AN272" s="123"/>
      <c r="AO272" s="123"/>
      <c r="AP272" s="123"/>
      <c r="AQ272" s="123"/>
      <c r="AR272" s="123"/>
      <c r="AS272" s="123"/>
      <c r="AT272" s="123"/>
      <c r="AU272" s="123"/>
    </row>
    <row r="273" ht="15.75" customHeight="1">
      <c r="D273" s="126"/>
      <c r="E273" s="126"/>
      <c r="F273" s="126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3"/>
      <c r="AK273" s="123"/>
      <c r="AL273" s="123"/>
      <c r="AM273" s="123"/>
      <c r="AN273" s="123"/>
      <c r="AO273" s="123"/>
      <c r="AP273" s="123"/>
      <c r="AQ273" s="123"/>
      <c r="AR273" s="123"/>
      <c r="AS273" s="123"/>
      <c r="AT273" s="123"/>
      <c r="AU273" s="123"/>
    </row>
    <row r="274" ht="15.75" customHeight="1">
      <c r="D274" s="126"/>
      <c r="E274" s="126"/>
      <c r="F274" s="126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3"/>
      <c r="AK274" s="123"/>
      <c r="AL274" s="123"/>
      <c r="AM274" s="123"/>
      <c r="AN274" s="123"/>
      <c r="AO274" s="123"/>
      <c r="AP274" s="123"/>
      <c r="AQ274" s="123"/>
      <c r="AR274" s="123"/>
      <c r="AS274" s="123"/>
      <c r="AT274" s="123"/>
      <c r="AU274" s="123"/>
    </row>
    <row r="275" ht="15.75" customHeight="1">
      <c r="D275" s="126"/>
      <c r="E275" s="126"/>
      <c r="F275" s="126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3"/>
      <c r="AK275" s="123"/>
      <c r="AL275" s="123"/>
      <c r="AM275" s="123"/>
      <c r="AN275" s="123"/>
      <c r="AO275" s="123"/>
      <c r="AP275" s="123"/>
      <c r="AQ275" s="123"/>
      <c r="AR275" s="123"/>
      <c r="AS275" s="123"/>
      <c r="AT275" s="123"/>
      <c r="AU275" s="123"/>
    </row>
    <row r="276" ht="15.75" customHeight="1">
      <c r="D276" s="126"/>
      <c r="E276" s="126"/>
      <c r="F276" s="126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3"/>
      <c r="AK276" s="123"/>
      <c r="AL276" s="123"/>
      <c r="AM276" s="123"/>
      <c r="AN276" s="123"/>
      <c r="AO276" s="123"/>
      <c r="AP276" s="123"/>
      <c r="AQ276" s="123"/>
      <c r="AR276" s="123"/>
      <c r="AS276" s="123"/>
      <c r="AT276" s="123"/>
      <c r="AU276" s="123"/>
    </row>
    <row r="277" ht="15.75" customHeight="1">
      <c r="D277" s="126"/>
      <c r="E277" s="126"/>
      <c r="F277" s="126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3"/>
      <c r="AK277" s="123"/>
      <c r="AL277" s="123"/>
      <c r="AM277" s="123"/>
      <c r="AN277" s="123"/>
      <c r="AO277" s="123"/>
      <c r="AP277" s="123"/>
      <c r="AQ277" s="123"/>
      <c r="AR277" s="123"/>
      <c r="AS277" s="123"/>
      <c r="AT277" s="123"/>
      <c r="AU277" s="123"/>
    </row>
    <row r="278" ht="15.75" customHeight="1">
      <c r="D278" s="126"/>
      <c r="E278" s="126"/>
      <c r="F278" s="126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3"/>
      <c r="AK278" s="123"/>
      <c r="AL278" s="123"/>
      <c r="AM278" s="123"/>
      <c r="AN278" s="123"/>
      <c r="AO278" s="123"/>
      <c r="AP278" s="123"/>
      <c r="AQ278" s="123"/>
      <c r="AR278" s="123"/>
      <c r="AS278" s="123"/>
      <c r="AT278" s="123"/>
      <c r="AU278" s="123"/>
    </row>
    <row r="279" ht="15.75" customHeight="1">
      <c r="D279" s="126"/>
      <c r="E279" s="126"/>
      <c r="F279" s="126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3"/>
      <c r="AK279" s="123"/>
      <c r="AL279" s="123"/>
      <c r="AM279" s="123"/>
      <c r="AN279" s="123"/>
      <c r="AO279" s="123"/>
      <c r="AP279" s="123"/>
      <c r="AQ279" s="123"/>
      <c r="AR279" s="123"/>
      <c r="AS279" s="123"/>
      <c r="AT279" s="123"/>
      <c r="AU279" s="123"/>
    </row>
    <row r="280" ht="15.75" customHeight="1">
      <c r="D280" s="126"/>
      <c r="E280" s="126"/>
      <c r="F280" s="126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3"/>
      <c r="AK280" s="123"/>
      <c r="AL280" s="123"/>
      <c r="AM280" s="123"/>
      <c r="AN280" s="123"/>
      <c r="AO280" s="123"/>
      <c r="AP280" s="123"/>
      <c r="AQ280" s="123"/>
      <c r="AR280" s="123"/>
      <c r="AS280" s="123"/>
      <c r="AT280" s="123"/>
      <c r="AU280" s="123"/>
    </row>
    <row r="281" ht="15.75" customHeight="1">
      <c r="D281" s="126"/>
      <c r="E281" s="126"/>
      <c r="F281" s="126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3"/>
      <c r="AK281" s="123"/>
      <c r="AL281" s="123"/>
      <c r="AM281" s="123"/>
      <c r="AN281" s="123"/>
      <c r="AO281" s="123"/>
      <c r="AP281" s="123"/>
      <c r="AQ281" s="123"/>
      <c r="AR281" s="123"/>
      <c r="AS281" s="123"/>
      <c r="AT281" s="123"/>
      <c r="AU281" s="123"/>
    </row>
    <row r="282" ht="15.75" customHeight="1">
      <c r="D282" s="126"/>
      <c r="E282" s="126"/>
      <c r="F282" s="126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3"/>
      <c r="AK282" s="123"/>
      <c r="AL282" s="123"/>
      <c r="AM282" s="123"/>
      <c r="AN282" s="123"/>
      <c r="AO282" s="123"/>
      <c r="AP282" s="123"/>
      <c r="AQ282" s="123"/>
      <c r="AR282" s="123"/>
      <c r="AS282" s="123"/>
      <c r="AT282" s="123"/>
      <c r="AU282" s="123"/>
    </row>
    <row r="283" ht="15.75" customHeight="1">
      <c r="D283" s="126"/>
      <c r="E283" s="126"/>
      <c r="F283" s="126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3"/>
      <c r="AK283" s="123"/>
      <c r="AL283" s="123"/>
      <c r="AM283" s="123"/>
      <c r="AN283" s="123"/>
      <c r="AO283" s="123"/>
      <c r="AP283" s="123"/>
      <c r="AQ283" s="123"/>
      <c r="AR283" s="123"/>
      <c r="AS283" s="123"/>
      <c r="AT283" s="123"/>
      <c r="AU283" s="123"/>
    </row>
    <row r="284" ht="15.75" customHeight="1">
      <c r="D284" s="126"/>
      <c r="E284" s="126"/>
      <c r="F284" s="126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3"/>
      <c r="AK284" s="123"/>
      <c r="AL284" s="123"/>
      <c r="AM284" s="123"/>
      <c r="AN284" s="123"/>
      <c r="AO284" s="123"/>
      <c r="AP284" s="123"/>
      <c r="AQ284" s="123"/>
      <c r="AR284" s="123"/>
      <c r="AS284" s="123"/>
      <c r="AT284" s="123"/>
      <c r="AU284" s="123"/>
    </row>
    <row r="285" ht="15.75" customHeight="1">
      <c r="D285" s="126"/>
      <c r="E285" s="126"/>
      <c r="F285" s="126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3"/>
      <c r="AK285" s="123"/>
      <c r="AL285" s="123"/>
      <c r="AM285" s="123"/>
      <c r="AN285" s="123"/>
      <c r="AO285" s="123"/>
      <c r="AP285" s="123"/>
      <c r="AQ285" s="123"/>
      <c r="AR285" s="123"/>
      <c r="AS285" s="123"/>
      <c r="AT285" s="123"/>
      <c r="AU285" s="123"/>
    </row>
    <row r="286" ht="15.75" customHeight="1">
      <c r="D286" s="126"/>
      <c r="E286" s="126"/>
      <c r="F286" s="126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3"/>
      <c r="AK286" s="123"/>
      <c r="AL286" s="123"/>
      <c r="AM286" s="123"/>
      <c r="AN286" s="123"/>
      <c r="AO286" s="123"/>
      <c r="AP286" s="123"/>
      <c r="AQ286" s="123"/>
      <c r="AR286" s="123"/>
      <c r="AS286" s="123"/>
      <c r="AT286" s="123"/>
      <c r="AU286" s="123"/>
    </row>
    <row r="287" ht="15.75" customHeight="1">
      <c r="D287" s="126"/>
      <c r="E287" s="126"/>
      <c r="F287" s="126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3"/>
      <c r="AK287" s="123"/>
      <c r="AL287" s="123"/>
      <c r="AM287" s="123"/>
      <c r="AN287" s="123"/>
      <c r="AO287" s="123"/>
      <c r="AP287" s="123"/>
      <c r="AQ287" s="123"/>
      <c r="AR287" s="123"/>
      <c r="AS287" s="123"/>
      <c r="AT287" s="123"/>
      <c r="AU287" s="123"/>
    </row>
    <row r="288" ht="15.75" customHeight="1">
      <c r="D288" s="126"/>
      <c r="E288" s="126"/>
      <c r="F288" s="126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3"/>
      <c r="AK288" s="123"/>
      <c r="AL288" s="123"/>
      <c r="AM288" s="123"/>
      <c r="AN288" s="123"/>
      <c r="AO288" s="123"/>
      <c r="AP288" s="123"/>
      <c r="AQ288" s="123"/>
      <c r="AR288" s="123"/>
      <c r="AS288" s="123"/>
      <c r="AT288" s="123"/>
      <c r="AU288" s="123"/>
    </row>
    <row r="289" ht="15.75" customHeight="1">
      <c r="D289" s="126"/>
      <c r="E289" s="126"/>
      <c r="F289" s="126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3"/>
      <c r="AK289" s="123"/>
      <c r="AL289" s="123"/>
      <c r="AM289" s="123"/>
      <c r="AN289" s="123"/>
      <c r="AO289" s="123"/>
      <c r="AP289" s="123"/>
      <c r="AQ289" s="123"/>
      <c r="AR289" s="123"/>
      <c r="AS289" s="123"/>
      <c r="AT289" s="123"/>
      <c r="AU289" s="123"/>
    </row>
    <row r="290" ht="15.75" customHeight="1">
      <c r="D290" s="126"/>
      <c r="E290" s="126"/>
      <c r="F290" s="126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3"/>
      <c r="AK290" s="123"/>
      <c r="AL290" s="123"/>
      <c r="AM290" s="123"/>
      <c r="AN290" s="123"/>
      <c r="AO290" s="123"/>
      <c r="AP290" s="123"/>
      <c r="AQ290" s="123"/>
      <c r="AR290" s="123"/>
      <c r="AS290" s="123"/>
      <c r="AT290" s="123"/>
      <c r="AU290" s="123"/>
    </row>
    <row r="291" ht="15.75" customHeight="1">
      <c r="D291" s="126"/>
      <c r="E291" s="126"/>
      <c r="F291" s="126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3"/>
      <c r="AK291" s="123"/>
      <c r="AL291" s="123"/>
      <c r="AM291" s="123"/>
      <c r="AN291" s="123"/>
      <c r="AO291" s="123"/>
      <c r="AP291" s="123"/>
      <c r="AQ291" s="123"/>
      <c r="AR291" s="123"/>
      <c r="AS291" s="123"/>
      <c r="AT291" s="123"/>
      <c r="AU291" s="123"/>
    </row>
    <row r="292" ht="15.75" customHeight="1">
      <c r="D292" s="126"/>
      <c r="E292" s="126"/>
      <c r="F292" s="126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3"/>
      <c r="AK292" s="123"/>
      <c r="AL292" s="123"/>
      <c r="AM292" s="123"/>
      <c r="AN292" s="123"/>
      <c r="AO292" s="123"/>
      <c r="AP292" s="123"/>
      <c r="AQ292" s="123"/>
      <c r="AR292" s="123"/>
      <c r="AS292" s="123"/>
      <c r="AT292" s="123"/>
      <c r="AU292" s="123"/>
    </row>
    <row r="293" ht="15.75" customHeight="1">
      <c r="D293" s="126"/>
      <c r="E293" s="126"/>
      <c r="F293" s="126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3"/>
      <c r="AK293" s="123"/>
      <c r="AL293" s="123"/>
      <c r="AM293" s="123"/>
      <c r="AN293" s="123"/>
      <c r="AO293" s="123"/>
      <c r="AP293" s="123"/>
      <c r="AQ293" s="123"/>
      <c r="AR293" s="123"/>
      <c r="AS293" s="123"/>
      <c r="AT293" s="123"/>
      <c r="AU293" s="123"/>
    </row>
    <row r="294" ht="15.75" customHeight="1">
      <c r="D294" s="126"/>
      <c r="E294" s="126"/>
      <c r="F294" s="126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3"/>
      <c r="AK294" s="123"/>
      <c r="AL294" s="123"/>
      <c r="AM294" s="123"/>
      <c r="AN294" s="123"/>
      <c r="AO294" s="123"/>
      <c r="AP294" s="123"/>
      <c r="AQ294" s="123"/>
      <c r="AR294" s="123"/>
      <c r="AS294" s="123"/>
      <c r="AT294" s="123"/>
      <c r="AU294" s="123"/>
    </row>
    <row r="295" ht="15.75" customHeight="1">
      <c r="D295" s="126"/>
      <c r="E295" s="126"/>
      <c r="F295" s="126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3"/>
      <c r="AK295" s="123"/>
      <c r="AL295" s="123"/>
      <c r="AM295" s="123"/>
      <c r="AN295" s="123"/>
      <c r="AO295" s="123"/>
      <c r="AP295" s="123"/>
      <c r="AQ295" s="123"/>
      <c r="AR295" s="123"/>
      <c r="AS295" s="123"/>
      <c r="AT295" s="123"/>
      <c r="AU295" s="123"/>
    </row>
    <row r="296" ht="15.75" customHeight="1">
      <c r="D296" s="126"/>
      <c r="E296" s="126"/>
      <c r="F296" s="126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3"/>
      <c r="AK296" s="123"/>
      <c r="AL296" s="123"/>
      <c r="AM296" s="123"/>
      <c r="AN296" s="123"/>
      <c r="AO296" s="123"/>
      <c r="AP296" s="123"/>
      <c r="AQ296" s="123"/>
      <c r="AR296" s="123"/>
      <c r="AS296" s="123"/>
      <c r="AT296" s="123"/>
      <c r="AU296" s="123"/>
    </row>
    <row r="297" ht="15.75" customHeight="1">
      <c r="D297" s="126"/>
      <c r="E297" s="126"/>
      <c r="F297" s="126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3"/>
      <c r="AK297" s="123"/>
      <c r="AL297" s="123"/>
      <c r="AM297" s="123"/>
      <c r="AN297" s="123"/>
      <c r="AO297" s="123"/>
      <c r="AP297" s="123"/>
      <c r="AQ297" s="123"/>
      <c r="AR297" s="123"/>
      <c r="AS297" s="123"/>
      <c r="AT297" s="123"/>
      <c r="AU297" s="123"/>
    </row>
    <row r="298" ht="15.75" customHeight="1">
      <c r="D298" s="126"/>
      <c r="E298" s="126"/>
      <c r="F298" s="126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3"/>
      <c r="AK298" s="123"/>
      <c r="AL298" s="123"/>
      <c r="AM298" s="123"/>
      <c r="AN298" s="123"/>
      <c r="AO298" s="123"/>
      <c r="AP298" s="123"/>
      <c r="AQ298" s="123"/>
      <c r="AR298" s="123"/>
      <c r="AS298" s="123"/>
      <c r="AT298" s="123"/>
      <c r="AU298" s="123"/>
    </row>
    <row r="299" ht="15.75" customHeight="1">
      <c r="D299" s="126"/>
      <c r="E299" s="126"/>
      <c r="F299" s="126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3"/>
      <c r="AK299" s="123"/>
      <c r="AL299" s="123"/>
      <c r="AM299" s="123"/>
      <c r="AN299" s="123"/>
      <c r="AO299" s="123"/>
      <c r="AP299" s="123"/>
      <c r="AQ299" s="123"/>
      <c r="AR299" s="123"/>
      <c r="AS299" s="123"/>
      <c r="AT299" s="123"/>
      <c r="AU299" s="123"/>
    </row>
    <row r="300" ht="15.75" customHeight="1">
      <c r="D300" s="126"/>
      <c r="E300" s="126"/>
      <c r="F300" s="126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3"/>
      <c r="AK300" s="123"/>
      <c r="AL300" s="123"/>
      <c r="AM300" s="123"/>
      <c r="AN300" s="123"/>
      <c r="AO300" s="123"/>
      <c r="AP300" s="123"/>
      <c r="AQ300" s="123"/>
      <c r="AR300" s="123"/>
      <c r="AS300" s="123"/>
      <c r="AT300" s="123"/>
      <c r="AU300" s="123"/>
    </row>
    <row r="301" ht="15.75" customHeight="1">
      <c r="D301" s="126"/>
      <c r="E301" s="126"/>
      <c r="F301" s="126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3"/>
      <c r="AK301" s="123"/>
      <c r="AL301" s="123"/>
      <c r="AM301" s="123"/>
      <c r="AN301" s="123"/>
      <c r="AO301" s="123"/>
      <c r="AP301" s="123"/>
      <c r="AQ301" s="123"/>
      <c r="AR301" s="123"/>
      <c r="AS301" s="123"/>
      <c r="AT301" s="123"/>
      <c r="AU301" s="123"/>
    </row>
    <row r="302" ht="15.75" customHeight="1">
      <c r="D302" s="126"/>
      <c r="E302" s="126"/>
      <c r="F302" s="126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3"/>
      <c r="AK302" s="123"/>
      <c r="AL302" s="123"/>
      <c r="AM302" s="123"/>
      <c r="AN302" s="123"/>
      <c r="AO302" s="123"/>
      <c r="AP302" s="123"/>
      <c r="AQ302" s="123"/>
      <c r="AR302" s="123"/>
      <c r="AS302" s="123"/>
      <c r="AT302" s="123"/>
      <c r="AU302" s="123"/>
    </row>
    <row r="303" ht="15.75" customHeight="1">
      <c r="D303" s="126"/>
      <c r="E303" s="126"/>
      <c r="F303" s="126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3"/>
      <c r="AK303" s="123"/>
      <c r="AL303" s="123"/>
      <c r="AM303" s="123"/>
      <c r="AN303" s="123"/>
      <c r="AO303" s="123"/>
      <c r="AP303" s="123"/>
      <c r="AQ303" s="123"/>
      <c r="AR303" s="123"/>
      <c r="AS303" s="123"/>
      <c r="AT303" s="123"/>
      <c r="AU303" s="123"/>
    </row>
    <row r="304" ht="15.75" customHeight="1">
      <c r="D304" s="126"/>
      <c r="E304" s="126"/>
      <c r="F304" s="126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3"/>
      <c r="AK304" s="123"/>
      <c r="AL304" s="123"/>
      <c r="AM304" s="123"/>
      <c r="AN304" s="123"/>
      <c r="AO304" s="123"/>
      <c r="AP304" s="123"/>
      <c r="AQ304" s="123"/>
      <c r="AR304" s="123"/>
      <c r="AS304" s="123"/>
      <c r="AT304" s="123"/>
      <c r="AU304" s="123"/>
    </row>
    <row r="305" ht="15.75" customHeight="1">
      <c r="D305" s="126"/>
      <c r="E305" s="126"/>
      <c r="F305" s="126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3"/>
      <c r="AK305" s="123"/>
      <c r="AL305" s="123"/>
      <c r="AM305" s="123"/>
      <c r="AN305" s="123"/>
      <c r="AO305" s="123"/>
      <c r="AP305" s="123"/>
      <c r="AQ305" s="123"/>
      <c r="AR305" s="123"/>
      <c r="AS305" s="123"/>
      <c r="AT305" s="123"/>
      <c r="AU305" s="123"/>
    </row>
    <row r="306" ht="15.75" customHeight="1">
      <c r="D306" s="126"/>
      <c r="E306" s="126"/>
      <c r="F306" s="126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3"/>
      <c r="AK306" s="123"/>
      <c r="AL306" s="123"/>
      <c r="AM306" s="123"/>
      <c r="AN306" s="123"/>
      <c r="AO306" s="123"/>
      <c r="AP306" s="123"/>
      <c r="AQ306" s="123"/>
      <c r="AR306" s="123"/>
      <c r="AS306" s="123"/>
      <c r="AT306" s="123"/>
      <c r="AU306" s="123"/>
    </row>
    <row r="307" ht="15.75" customHeight="1">
      <c r="D307" s="126"/>
      <c r="E307" s="126"/>
      <c r="F307" s="126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3"/>
      <c r="AK307" s="123"/>
      <c r="AL307" s="123"/>
      <c r="AM307" s="123"/>
      <c r="AN307" s="123"/>
      <c r="AO307" s="123"/>
      <c r="AP307" s="123"/>
      <c r="AQ307" s="123"/>
      <c r="AR307" s="123"/>
      <c r="AS307" s="123"/>
      <c r="AT307" s="123"/>
      <c r="AU307" s="123"/>
    </row>
    <row r="308" ht="15.75" customHeight="1">
      <c r="D308" s="126"/>
      <c r="E308" s="126"/>
      <c r="F308" s="126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3"/>
      <c r="AK308" s="123"/>
      <c r="AL308" s="123"/>
      <c r="AM308" s="123"/>
      <c r="AN308" s="123"/>
      <c r="AO308" s="123"/>
      <c r="AP308" s="123"/>
      <c r="AQ308" s="123"/>
      <c r="AR308" s="123"/>
      <c r="AS308" s="123"/>
      <c r="AT308" s="123"/>
      <c r="AU308" s="123"/>
    </row>
    <row r="309" ht="15.75" customHeight="1">
      <c r="D309" s="126"/>
      <c r="E309" s="126"/>
      <c r="F309" s="126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3"/>
      <c r="AK309" s="123"/>
      <c r="AL309" s="123"/>
      <c r="AM309" s="123"/>
      <c r="AN309" s="123"/>
      <c r="AO309" s="123"/>
      <c r="AP309" s="123"/>
      <c r="AQ309" s="123"/>
      <c r="AR309" s="123"/>
      <c r="AS309" s="123"/>
      <c r="AT309" s="123"/>
      <c r="AU309" s="123"/>
    </row>
    <row r="310" ht="15.75" customHeight="1">
      <c r="D310" s="126"/>
      <c r="E310" s="126"/>
      <c r="F310" s="126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3"/>
      <c r="AK310" s="123"/>
      <c r="AL310" s="123"/>
      <c r="AM310" s="123"/>
      <c r="AN310" s="123"/>
      <c r="AO310" s="123"/>
      <c r="AP310" s="123"/>
      <c r="AQ310" s="123"/>
      <c r="AR310" s="123"/>
      <c r="AS310" s="123"/>
      <c r="AT310" s="123"/>
      <c r="AU310" s="123"/>
    </row>
    <row r="311" ht="15.75" customHeight="1">
      <c r="D311" s="126"/>
      <c r="E311" s="126"/>
      <c r="F311" s="126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3"/>
      <c r="AK311" s="123"/>
      <c r="AL311" s="123"/>
      <c r="AM311" s="123"/>
      <c r="AN311" s="123"/>
      <c r="AO311" s="123"/>
      <c r="AP311" s="123"/>
      <c r="AQ311" s="123"/>
      <c r="AR311" s="123"/>
      <c r="AS311" s="123"/>
      <c r="AT311" s="123"/>
      <c r="AU311" s="123"/>
    </row>
    <row r="312" ht="15.75" customHeight="1">
      <c r="D312" s="126"/>
      <c r="E312" s="126"/>
      <c r="F312" s="126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3"/>
      <c r="AK312" s="123"/>
      <c r="AL312" s="123"/>
      <c r="AM312" s="123"/>
      <c r="AN312" s="123"/>
      <c r="AO312" s="123"/>
      <c r="AP312" s="123"/>
      <c r="AQ312" s="123"/>
      <c r="AR312" s="123"/>
      <c r="AS312" s="123"/>
      <c r="AT312" s="123"/>
      <c r="AU312" s="123"/>
    </row>
    <row r="313" ht="15.75" customHeight="1">
      <c r="D313" s="126"/>
      <c r="E313" s="126"/>
      <c r="F313" s="126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3"/>
      <c r="AK313" s="123"/>
      <c r="AL313" s="123"/>
      <c r="AM313" s="123"/>
      <c r="AN313" s="123"/>
      <c r="AO313" s="123"/>
      <c r="AP313" s="123"/>
      <c r="AQ313" s="123"/>
      <c r="AR313" s="123"/>
      <c r="AS313" s="123"/>
      <c r="AT313" s="123"/>
      <c r="AU313" s="123"/>
    </row>
    <row r="314" ht="15.75" customHeight="1">
      <c r="D314" s="126"/>
      <c r="E314" s="126"/>
      <c r="F314" s="126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3"/>
      <c r="AK314" s="123"/>
      <c r="AL314" s="123"/>
      <c r="AM314" s="123"/>
      <c r="AN314" s="123"/>
      <c r="AO314" s="123"/>
      <c r="AP314" s="123"/>
      <c r="AQ314" s="123"/>
      <c r="AR314" s="123"/>
      <c r="AS314" s="123"/>
      <c r="AT314" s="123"/>
      <c r="AU314" s="123"/>
    </row>
    <row r="315" ht="15.75" customHeight="1">
      <c r="D315" s="126"/>
      <c r="E315" s="126"/>
      <c r="F315" s="126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3"/>
      <c r="AK315" s="123"/>
      <c r="AL315" s="123"/>
      <c r="AM315" s="123"/>
      <c r="AN315" s="123"/>
      <c r="AO315" s="123"/>
      <c r="AP315" s="123"/>
      <c r="AQ315" s="123"/>
      <c r="AR315" s="123"/>
      <c r="AS315" s="123"/>
      <c r="AT315" s="123"/>
      <c r="AU315" s="123"/>
    </row>
    <row r="316" ht="15.75" customHeight="1">
      <c r="D316" s="126"/>
      <c r="E316" s="126"/>
      <c r="F316" s="126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3"/>
      <c r="AK316" s="123"/>
      <c r="AL316" s="123"/>
      <c r="AM316" s="123"/>
      <c r="AN316" s="123"/>
      <c r="AO316" s="123"/>
      <c r="AP316" s="123"/>
      <c r="AQ316" s="123"/>
      <c r="AR316" s="123"/>
      <c r="AS316" s="123"/>
      <c r="AT316" s="123"/>
      <c r="AU316" s="123"/>
    </row>
    <row r="317" ht="15.75" customHeight="1">
      <c r="D317" s="126"/>
      <c r="E317" s="126"/>
      <c r="F317" s="126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3"/>
      <c r="AK317" s="123"/>
      <c r="AL317" s="123"/>
      <c r="AM317" s="123"/>
      <c r="AN317" s="123"/>
      <c r="AO317" s="123"/>
      <c r="AP317" s="123"/>
      <c r="AQ317" s="123"/>
      <c r="AR317" s="123"/>
      <c r="AS317" s="123"/>
      <c r="AT317" s="123"/>
      <c r="AU317" s="123"/>
    </row>
    <row r="318" ht="15.75" customHeight="1">
      <c r="D318" s="126"/>
      <c r="E318" s="126"/>
      <c r="F318" s="126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3"/>
      <c r="AK318" s="123"/>
      <c r="AL318" s="123"/>
      <c r="AM318" s="123"/>
      <c r="AN318" s="123"/>
      <c r="AO318" s="123"/>
      <c r="AP318" s="123"/>
      <c r="AQ318" s="123"/>
      <c r="AR318" s="123"/>
      <c r="AS318" s="123"/>
      <c r="AT318" s="123"/>
      <c r="AU318" s="123"/>
    </row>
    <row r="319" ht="15.75" customHeight="1">
      <c r="D319" s="126"/>
      <c r="E319" s="126"/>
      <c r="F319" s="126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</row>
    <row r="320" ht="15.75" customHeight="1">
      <c r="D320" s="126"/>
      <c r="E320" s="126"/>
      <c r="F320" s="126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3"/>
      <c r="AK320" s="123"/>
      <c r="AL320" s="123"/>
      <c r="AM320" s="123"/>
      <c r="AN320" s="123"/>
      <c r="AO320" s="123"/>
      <c r="AP320" s="123"/>
      <c r="AQ320" s="123"/>
      <c r="AR320" s="123"/>
      <c r="AS320" s="123"/>
      <c r="AT320" s="123"/>
      <c r="AU320" s="123"/>
    </row>
    <row r="321" ht="15.75" customHeight="1">
      <c r="D321" s="126"/>
      <c r="E321" s="126"/>
      <c r="F321" s="126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3"/>
      <c r="AK321" s="123"/>
      <c r="AL321" s="123"/>
      <c r="AM321" s="123"/>
      <c r="AN321" s="123"/>
      <c r="AO321" s="123"/>
      <c r="AP321" s="123"/>
      <c r="AQ321" s="123"/>
      <c r="AR321" s="123"/>
      <c r="AS321" s="123"/>
      <c r="AT321" s="123"/>
      <c r="AU321" s="123"/>
    </row>
    <row r="322" ht="15.75" customHeight="1">
      <c r="D322" s="126"/>
      <c r="E322" s="126"/>
      <c r="F322" s="126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3"/>
      <c r="AK322" s="123"/>
      <c r="AL322" s="123"/>
      <c r="AM322" s="123"/>
      <c r="AN322" s="123"/>
      <c r="AO322" s="123"/>
      <c r="AP322" s="123"/>
      <c r="AQ322" s="123"/>
      <c r="AR322" s="123"/>
      <c r="AS322" s="123"/>
      <c r="AT322" s="123"/>
      <c r="AU322" s="123"/>
    </row>
    <row r="323" ht="15.75" customHeight="1">
      <c r="D323" s="126"/>
      <c r="E323" s="126"/>
      <c r="F323" s="126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3"/>
      <c r="AK323" s="123"/>
      <c r="AL323" s="123"/>
      <c r="AM323" s="123"/>
      <c r="AN323" s="123"/>
      <c r="AO323" s="123"/>
      <c r="AP323" s="123"/>
      <c r="AQ323" s="123"/>
      <c r="AR323" s="123"/>
      <c r="AS323" s="123"/>
      <c r="AT323" s="123"/>
      <c r="AU323" s="123"/>
    </row>
    <row r="324" ht="15.75" customHeight="1">
      <c r="D324" s="126"/>
      <c r="E324" s="126"/>
      <c r="F324" s="126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3"/>
      <c r="AK324" s="123"/>
      <c r="AL324" s="123"/>
      <c r="AM324" s="123"/>
      <c r="AN324" s="123"/>
      <c r="AO324" s="123"/>
      <c r="AP324" s="123"/>
      <c r="AQ324" s="123"/>
      <c r="AR324" s="123"/>
      <c r="AS324" s="123"/>
      <c r="AT324" s="123"/>
      <c r="AU324" s="123"/>
    </row>
    <row r="325" ht="15.75" customHeight="1">
      <c r="D325" s="126"/>
      <c r="E325" s="126"/>
      <c r="F325" s="126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3"/>
      <c r="AK325" s="123"/>
      <c r="AL325" s="123"/>
      <c r="AM325" s="123"/>
      <c r="AN325" s="123"/>
      <c r="AO325" s="123"/>
      <c r="AP325" s="123"/>
      <c r="AQ325" s="123"/>
      <c r="AR325" s="123"/>
      <c r="AS325" s="123"/>
      <c r="AT325" s="123"/>
      <c r="AU325" s="123"/>
    </row>
    <row r="326" ht="15.75" customHeight="1">
      <c r="D326" s="126"/>
      <c r="E326" s="126"/>
      <c r="F326" s="126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3"/>
      <c r="AK326" s="123"/>
      <c r="AL326" s="123"/>
      <c r="AM326" s="123"/>
      <c r="AN326" s="123"/>
      <c r="AO326" s="123"/>
      <c r="AP326" s="123"/>
      <c r="AQ326" s="123"/>
      <c r="AR326" s="123"/>
      <c r="AS326" s="123"/>
      <c r="AT326" s="123"/>
      <c r="AU326" s="123"/>
    </row>
    <row r="327" ht="15.75" customHeight="1">
      <c r="D327" s="126"/>
      <c r="E327" s="126"/>
      <c r="F327" s="126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3"/>
      <c r="AK327" s="123"/>
      <c r="AL327" s="123"/>
      <c r="AM327" s="123"/>
      <c r="AN327" s="123"/>
      <c r="AO327" s="123"/>
      <c r="AP327" s="123"/>
      <c r="AQ327" s="123"/>
      <c r="AR327" s="123"/>
      <c r="AS327" s="123"/>
      <c r="AT327" s="123"/>
      <c r="AU327" s="123"/>
    </row>
    <row r="328" ht="15.75" customHeight="1">
      <c r="D328" s="126"/>
      <c r="E328" s="126"/>
      <c r="F328" s="126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3"/>
      <c r="AK328" s="123"/>
      <c r="AL328" s="123"/>
      <c r="AM328" s="123"/>
      <c r="AN328" s="123"/>
      <c r="AO328" s="123"/>
      <c r="AP328" s="123"/>
      <c r="AQ328" s="123"/>
      <c r="AR328" s="123"/>
      <c r="AS328" s="123"/>
      <c r="AT328" s="123"/>
      <c r="AU328" s="123"/>
    </row>
    <row r="329" ht="15.75" customHeight="1">
      <c r="D329" s="126"/>
      <c r="E329" s="126"/>
      <c r="F329" s="126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3"/>
      <c r="AK329" s="123"/>
      <c r="AL329" s="123"/>
      <c r="AM329" s="123"/>
      <c r="AN329" s="123"/>
      <c r="AO329" s="123"/>
      <c r="AP329" s="123"/>
      <c r="AQ329" s="123"/>
      <c r="AR329" s="123"/>
      <c r="AS329" s="123"/>
      <c r="AT329" s="123"/>
      <c r="AU329" s="123"/>
    </row>
    <row r="330" ht="15.75" customHeight="1">
      <c r="D330" s="126"/>
      <c r="E330" s="126"/>
      <c r="F330" s="126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3"/>
      <c r="AK330" s="123"/>
      <c r="AL330" s="123"/>
      <c r="AM330" s="123"/>
      <c r="AN330" s="123"/>
      <c r="AO330" s="123"/>
      <c r="AP330" s="123"/>
      <c r="AQ330" s="123"/>
      <c r="AR330" s="123"/>
      <c r="AS330" s="123"/>
      <c r="AT330" s="123"/>
      <c r="AU330" s="123"/>
    </row>
    <row r="331" ht="15.75" customHeight="1">
      <c r="D331" s="126"/>
      <c r="E331" s="126"/>
      <c r="F331" s="126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3"/>
      <c r="AK331" s="123"/>
      <c r="AL331" s="123"/>
      <c r="AM331" s="123"/>
      <c r="AN331" s="123"/>
      <c r="AO331" s="123"/>
      <c r="AP331" s="123"/>
      <c r="AQ331" s="123"/>
      <c r="AR331" s="123"/>
      <c r="AS331" s="123"/>
      <c r="AT331" s="123"/>
      <c r="AU331" s="123"/>
    </row>
    <row r="332" ht="15.75" customHeight="1">
      <c r="D332" s="126"/>
      <c r="E332" s="126"/>
      <c r="F332" s="126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3"/>
      <c r="AK332" s="123"/>
      <c r="AL332" s="123"/>
      <c r="AM332" s="123"/>
      <c r="AN332" s="123"/>
      <c r="AO332" s="123"/>
      <c r="AP332" s="123"/>
      <c r="AQ332" s="123"/>
      <c r="AR332" s="123"/>
      <c r="AS332" s="123"/>
      <c r="AT332" s="123"/>
      <c r="AU332" s="123"/>
    </row>
    <row r="333" ht="15.75" customHeight="1">
      <c r="D333" s="126"/>
      <c r="E333" s="126"/>
      <c r="F333" s="126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3"/>
      <c r="AK333" s="123"/>
      <c r="AL333" s="123"/>
      <c r="AM333" s="123"/>
      <c r="AN333" s="123"/>
      <c r="AO333" s="123"/>
      <c r="AP333" s="123"/>
      <c r="AQ333" s="123"/>
      <c r="AR333" s="123"/>
      <c r="AS333" s="123"/>
      <c r="AT333" s="123"/>
      <c r="AU333" s="123"/>
    </row>
    <row r="334" ht="15.75" customHeight="1">
      <c r="D334" s="126"/>
      <c r="E334" s="126"/>
      <c r="F334" s="126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3"/>
      <c r="AK334" s="123"/>
      <c r="AL334" s="123"/>
      <c r="AM334" s="123"/>
      <c r="AN334" s="123"/>
      <c r="AO334" s="123"/>
      <c r="AP334" s="123"/>
      <c r="AQ334" s="123"/>
      <c r="AR334" s="123"/>
      <c r="AS334" s="123"/>
      <c r="AT334" s="123"/>
      <c r="AU334" s="123"/>
    </row>
    <row r="335" ht="15.75" customHeight="1">
      <c r="D335" s="126"/>
      <c r="E335" s="126"/>
      <c r="F335" s="126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3"/>
      <c r="AK335" s="123"/>
      <c r="AL335" s="123"/>
      <c r="AM335" s="123"/>
      <c r="AN335" s="123"/>
      <c r="AO335" s="123"/>
      <c r="AP335" s="123"/>
      <c r="AQ335" s="123"/>
      <c r="AR335" s="123"/>
      <c r="AS335" s="123"/>
      <c r="AT335" s="123"/>
      <c r="AU335" s="123"/>
    </row>
    <row r="336" ht="15.75" customHeight="1">
      <c r="D336" s="126"/>
      <c r="E336" s="126"/>
      <c r="F336" s="126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3"/>
      <c r="AK336" s="123"/>
      <c r="AL336" s="123"/>
      <c r="AM336" s="123"/>
      <c r="AN336" s="123"/>
      <c r="AO336" s="123"/>
      <c r="AP336" s="123"/>
      <c r="AQ336" s="123"/>
      <c r="AR336" s="123"/>
      <c r="AS336" s="123"/>
      <c r="AT336" s="123"/>
      <c r="AU336" s="123"/>
    </row>
    <row r="337" ht="15.75" customHeight="1">
      <c r="D337" s="126"/>
      <c r="E337" s="126"/>
      <c r="F337" s="126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3"/>
      <c r="AK337" s="123"/>
      <c r="AL337" s="123"/>
      <c r="AM337" s="123"/>
      <c r="AN337" s="123"/>
      <c r="AO337" s="123"/>
      <c r="AP337" s="123"/>
      <c r="AQ337" s="123"/>
      <c r="AR337" s="123"/>
      <c r="AS337" s="123"/>
      <c r="AT337" s="123"/>
      <c r="AU337" s="123"/>
    </row>
    <row r="338" ht="15.75" customHeight="1">
      <c r="D338" s="126"/>
      <c r="E338" s="126"/>
      <c r="F338" s="126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3"/>
      <c r="AK338" s="123"/>
      <c r="AL338" s="123"/>
      <c r="AM338" s="123"/>
      <c r="AN338" s="123"/>
      <c r="AO338" s="123"/>
      <c r="AP338" s="123"/>
      <c r="AQ338" s="123"/>
      <c r="AR338" s="123"/>
      <c r="AS338" s="123"/>
      <c r="AT338" s="123"/>
      <c r="AU338" s="123"/>
    </row>
    <row r="339" ht="15.75" customHeight="1">
      <c r="D339" s="126"/>
      <c r="E339" s="126"/>
      <c r="F339" s="126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3"/>
      <c r="AK339" s="123"/>
      <c r="AL339" s="123"/>
      <c r="AM339" s="123"/>
      <c r="AN339" s="123"/>
      <c r="AO339" s="123"/>
      <c r="AP339" s="123"/>
      <c r="AQ339" s="123"/>
      <c r="AR339" s="123"/>
      <c r="AS339" s="123"/>
      <c r="AT339" s="123"/>
      <c r="AU339" s="123"/>
    </row>
    <row r="340" ht="15.75" customHeight="1">
      <c r="D340" s="126"/>
      <c r="E340" s="126"/>
      <c r="F340" s="126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3"/>
      <c r="AK340" s="123"/>
      <c r="AL340" s="123"/>
      <c r="AM340" s="123"/>
      <c r="AN340" s="123"/>
      <c r="AO340" s="123"/>
      <c r="AP340" s="123"/>
      <c r="AQ340" s="123"/>
      <c r="AR340" s="123"/>
      <c r="AS340" s="123"/>
      <c r="AT340" s="123"/>
      <c r="AU340" s="123"/>
    </row>
    <row r="341" ht="15.75" customHeight="1">
      <c r="D341" s="126"/>
      <c r="E341" s="126"/>
      <c r="F341" s="126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</row>
    <row r="342" ht="15.75" customHeight="1">
      <c r="D342" s="126"/>
      <c r="E342" s="126"/>
      <c r="F342" s="126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3"/>
      <c r="AK342" s="123"/>
      <c r="AL342" s="123"/>
      <c r="AM342" s="123"/>
      <c r="AN342" s="123"/>
      <c r="AO342" s="123"/>
      <c r="AP342" s="123"/>
      <c r="AQ342" s="123"/>
      <c r="AR342" s="123"/>
      <c r="AS342" s="123"/>
      <c r="AT342" s="123"/>
      <c r="AU342" s="123"/>
    </row>
    <row r="343" ht="15.75" customHeight="1">
      <c r="D343" s="126"/>
      <c r="E343" s="126"/>
      <c r="F343" s="126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3"/>
      <c r="AK343" s="123"/>
      <c r="AL343" s="123"/>
      <c r="AM343" s="123"/>
      <c r="AN343" s="123"/>
      <c r="AO343" s="123"/>
      <c r="AP343" s="123"/>
      <c r="AQ343" s="123"/>
      <c r="AR343" s="123"/>
      <c r="AS343" s="123"/>
      <c r="AT343" s="123"/>
      <c r="AU343" s="123"/>
    </row>
    <row r="344" ht="15.75" customHeight="1">
      <c r="D344" s="126"/>
      <c r="E344" s="126"/>
      <c r="F344" s="126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3"/>
      <c r="AK344" s="123"/>
      <c r="AL344" s="123"/>
      <c r="AM344" s="123"/>
      <c r="AN344" s="123"/>
      <c r="AO344" s="123"/>
      <c r="AP344" s="123"/>
      <c r="AQ344" s="123"/>
      <c r="AR344" s="123"/>
      <c r="AS344" s="123"/>
      <c r="AT344" s="123"/>
      <c r="AU344" s="123"/>
    </row>
    <row r="345" ht="15.75" customHeight="1">
      <c r="D345" s="126"/>
      <c r="E345" s="126"/>
      <c r="F345" s="126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3"/>
      <c r="AK345" s="123"/>
      <c r="AL345" s="123"/>
      <c r="AM345" s="123"/>
      <c r="AN345" s="123"/>
      <c r="AO345" s="123"/>
      <c r="AP345" s="123"/>
      <c r="AQ345" s="123"/>
      <c r="AR345" s="123"/>
      <c r="AS345" s="123"/>
      <c r="AT345" s="123"/>
      <c r="AU345" s="123"/>
    </row>
    <row r="346" ht="15.75" customHeight="1">
      <c r="D346" s="126"/>
      <c r="E346" s="126"/>
      <c r="F346" s="126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3"/>
      <c r="AK346" s="123"/>
      <c r="AL346" s="123"/>
      <c r="AM346" s="123"/>
      <c r="AN346" s="123"/>
      <c r="AO346" s="123"/>
      <c r="AP346" s="123"/>
      <c r="AQ346" s="123"/>
      <c r="AR346" s="123"/>
      <c r="AS346" s="123"/>
      <c r="AT346" s="123"/>
      <c r="AU346" s="123"/>
    </row>
    <row r="347" ht="15.75" customHeight="1">
      <c r="D347" s="126"/>
      <c r="E347" s="126"/>
      <c r="F347" s="126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3"/>
      <c r="AK347" s="123"/>
      <c r="AL347" s="123"/>
      <c r="AM347" s="123"/>
      <c r="AN347" s="123"/>
      <c r="AO347" s="123"/>
      <c r="AP347" s="123"/>
      <c r="AQ347" s="123"/>
      <c r="AR347" s="123"/>
      <c r="AS347" s="123"/>
      <c r="AT347" s="123"/>
      <c r="AU347" s="123"/>
    </row>
    <row r="348" ht="15.75" customHeight="1">
      <c r="D348" s="126"/>
      <c r="E348" s="126"/>
      <c r="F348" s="126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3"/>
      <c r="AK348" s="123"/>
      <c r="AL348" s="123"/>
      <c r="AM348" s="123"/>
      <c r="AN348" s="123"/>
      <c r="AO348" s="123"/>
      <c r="AP348" s="123"/>
      <c r="AQ348" s="123"/>
      <c r="AR348" s="123"/>
      <c r="AS348" s="123"/>
      <c r="AT348" s="123"/>
      <c r="AU348" s="123"/>
    </row>
    <row r="349" ht="15.75" customHeight="1">
      <c r="D349" s="126"/>
      <c r="E349" s="126"/>
      <c r="F349" s="126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3"/>
      <c r="AK349" s="123"/>
      <c r="AL349" s="123"/>
      <c r="AM349" s="123"/>
      <c r="AN349" s="123"/>
      <c r="AO349" s="123"/>
      <c r="AP349" s="123"/>
      <c r="AQ349" s="123"/>
      <c r="AR349" s="123"/>
      <c r="AS349" s="123"/>
      <c r="AT349" s="123"/>
      <c r="AU349" s="123"/>
    </row>
    <row r="350" ht="15.75" customHeight="1">
      <c r="D350" s="126"/>
      <c r="E350" s="126"/>
      <c r="F350" s="126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3"/>
      <c r="AK350" s="123"/>
      <c r="AL350" s="123"/>
      <c r="AM350" s="123"/>
      <c r="AN350" s="123"/>
      <c r="AO350" s="123"/>
      <c r="AP350" s="123"/>
      <c r="AQ350" s="123"/>
      <c r="AR350" s="123"/>
      <c r="AS350" s="123"/>
      <c r="AT350" s="123"/>
      <c r="AU350" s="123"/>
    </row>
    <row r="351" ht="15.75" customHeight="1">
      <c r="D351" s="126"/>
      <c r="E351" s="126"/>
      <c r="F351" s="126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3"/>
      <c r="AK351" s="123"/>
      <c r="AL351" s="123"/>
      <c r="AM351" s="123"/>
      <c r="AN351" s="123"/>
      <c r="AO351" s="123"/>
      <c r="AP351" s="123"/>
      <c r="AQ351" s="123"/>
      <c r="AR351" s="123"/>
      <c r="AS351" s="123"/>
      <c r="AT351" s="123"/>
      <c r="AU351" s="123"/>
    </row>
    <row r="352" ht="15.75" customHeight="1">
      <c r="D352" s="126"/>
      <c r="E352" s="126"/>
      <c r="F352" s="126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3"/>
      <c r="AK352" s="123"/>
      <c r="AL352" s="123"/>
      <c r="AM352" s="123"/>
      <c r="AN352" s="123"/>
      <c r="AO352" s="123"/>
      <c r="AP352" s="123"/>
      <c r="AQ352" s="123"/>
      <c r="AR352" s="123"/>
      <c r="AS352" s="123"/>
      <c r="AT352" s="123"/>
      <c r="AU352" s="123"/>
    </row>
    <row r="353" ht="15.75" customHeight="1">
      <c r="D353" s="126"/>
      <c r="E353" s="126"/>
      <c r="F353" s="126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3"/>
      <c r="AK353" s="123"/>
      <c r="AL353" s="123"/>
      <c r="AM353" s="123"/>
      <c r="AN353" s="123"/>
      <c r="AO353" s="123"/>
      <c r="AP353" s="123"/>
      <c r="AQ353" s="123"/>
      <c r="AR353" s="123"/>
      <c r="AS353" s="123"/>
      <c r="AT353" s="123"/>
      <c r="AU353" s="123"/>
    </row>
    <row r="354" ht="15.75" customHeight="1">
      <c r="D354" s="126"/>
      <c r="E354" s="126"/>
      <c r="F354" s="126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3"/>
      <c r="AK354" s="123"/>
      <c r="AL354" s="123"/>
      <c r="AM354" s="123"/>
      <c r="AN354" s="123"/>
      <c r="AO354" s="123"/>
      <c r="AP354" s="123"/>
      <c r="AQ354" s="123"/>
      <c r="AR354" s="123"/>
      <c r="AS354" s="123"/>
      <c r="AT354" s="123"/>
      <c r="AU354" s="123"/>
    </row>
    <row r="355" ht="15.75" customHeight="1">
      <c r="D355" s="126"/>
      <c r="E355" s="126"/>
      <c r="F355" s="126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3"/>
      <c r="AK355" s="123"/>
      <c r="AL355" s="123"/>
      <c r="AM355" s="123"/>
      <c r="AN355" s="123"/>
      <c r="AO355" s="123"/>
      <c r="AP355" s="123"/>
      <c r="AQ355" s="123"/>
      <c r="AR355" s="123"/>
      <c r="AS355" s="123"/>
      <c r="AT355" s="123"/>
      <c r="AU355" s="123"/>
    </row>
    <row r="356" ht="15.75" customHeight="1">
      <c r="D356" s="126"/>
      <c r="E356" s="126"/>
      <c r="F356" s="126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3"/>
      <c r="AK356" s="123"/>
      <c r="AL356" s="123"/>
      <c r="AM356" s="123"/>
      <c r="AN356" s="123"/>
      <c r="AO356" s="123"/>
      <c r="AP356" s="123"/>
      <c r="AQ356" s="123"/>
      <c r="AR356" s="123"/>
      <c r="AS356" s="123"/>
      <c r="AT356" s="123"/>
      <c r="AU356" s="123"/>
    </row>
    <row r="357" ht="15.75" customHeight="1">
      <c r="D357" s="126"/>
      <c r="E357" s="126"/>
      <c r="F357" s="126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3"/>
      <c r="AK357" s="123"/>
      <c r="AL357" s="123"/>
      <c r="AM357" s="123"/>
      <c r="AN357" s="123"/>
      <c r="AO357" s="123"/>
      <c r="AP357" s="123"/>
      <c r="AQ357" s="123"/>
      <c r="AR357" s="123"/>
      <c r="AS357" s="123"/>
      <c r="AT357" s="123"/>
      <c r="AU357" s="123"/>
    </row>
    <row r="358" ht="15.75" customHeight="1">
      <c r="D358" s="126"/>
      <c r="E358" s="126"/>
      <c r="F358" s="126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3"/>
      <c r="AK358" s="123"/>
      <c r="AL358" s="123"/>
      <c r="AM358" s="123"/>
      <c r="AN358" s="123"/>
      <c r="AO358" s="123"/>
      <c r="AP358" s="123"/>
      <c r="AQ358" s="123"/>
      <c r="AR358" s="123"/>
      <c r="AS358" s="123"/>
      <c r="AT358" s="123"/>
      <c r="AU358" s="123"/>
    </row>
    <row r="359" ht="15.75" customHeight="1">
      <c r="D359" s="126"/>
      <c r="E359" s="126"/>
      <c r="F359" s="126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3"/>
      <c r="AK359" s="123"/>
      <c r="AL359" s="123"/>
      <c r="AM359" s="123"/>
      <c r="AN359" s="123"/>
      <c r="AO359" s="123"/>
      <c r="AP359" s="123"/>
      <c r="AQ359" s="123"/>
      <c r="AR359" s="123"/>
      <c r="AS359" s="123"/>
      <c r="AT359" s="123"/>
      <c r="AU359" s="123"/>
    </row>
    <row r="360" ht="15.75" customHeight="1">
      <c r="D360" s="126"/>
      <c r="E360" s="126"/>
      <c r="F360" s="126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3"/>
      <c r="AK360" s="123"/>
      <c r="AL360" s="123"/>
      <c r="AM360" s="123"/>
      <c r="AN360" s="123"/>
      <c r="AO360" s="123"/>
      <c r="AP360" s="123"/>
      <c r="AQ360" s="123"/>
      <c r="AR360" s="123"/>
      <c r="AS360" s="123"/>
      <c r="AT360" s="123"/>
      <c r="AU360" s="123"/>
    </row>
    <row r="361" ht="15.75" customHeight="1">
      <c r="D361" s="126"/>
      <c r="E361" s="126"/>
      <c r="F361" s="126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3"/>
      <c r="AK361" s="123"/>
      <c r="AL361" s="123"/>
      <c r="AM361" s="123"/>
      <c r="AN361" s="123"/>
      <c r="AO361" s="123"/>
      <c r="AP361" s="123"/>
      <c r="AQ361" s="123"/>
      <c r="AR361" s="123"/>
      <c r="AS361" s="123"/>
      <c r="AT361" s="123"/>
      <c r="AU361" s="123"/>
    </row>
    <row r="362" ht="15.75" customHeight="1">
      <c r="D362" s="126"/>
      <c r="E362" s="126"/>
      <c r="F362" s="126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3"/>
      <c r="AK362" s="123"/>
      <c r="AL362" s="123"/>
      <c r="AM362" s="123"/>
      <c r="AN362" s="123"/>
      <c r="AO362" s="123"/>
      <c r="AP362" s="123"/>
      <c r="AQ362" s="123"/>
      <c r="AR362" s="123"/>
      <c r="AS362" s="123"/>
      <c r="AT362" s="123"/>
      <c r="AU362" s="123"/>
    </row>
    <row r="363" ht="15.75" customHeight="1">
      <c r="D363" s="126"/>
      <c r="E363" s="126"/>
      <c r="F363" s="126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3"/>
      <c r="AK363" s="123"/>
      <c r="AL363" s="123"/>
      <c r="AM363" s="123"/>
      <c r="AN363" s="123"/>
      <c r="AO363" s="123"/>
      <c r="AP363" s="123"/>
      <c r="AQ363" s="123"/>
      <c r="AR363" s="123"/>
      <c r="AS363" s="123"/>
      <c r="AT363" s="123"/>
      <c r="AU363" s="123"/>
    </row>
    <row r="364" ht="15.75" customHeight="1">
      <c r="D364" s="126"/>
      <c r="E364" s="126"/>
      <c r="F364" s="126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3"/>
      <c r="AK364" s="123"/>
      <c r="AL364" s="123"/>
      <c r="AM364" s="123"/>
      <c r="AN364" s="123"/>
      <c r="AO364" s="123"/>
      <c r="AP364" s="123"/>
      <c r="AQ364" s="123"/>
      <c r="AR364" s="123"/>
      <c r="AS364" s="123"/>
      <c r="AT364" s="123"/>
      <c r="AU364" s="123"/>
    </row>
    <row r="365" ht="15.75" customHeight="1">
      <c r="D365" s="126"/>
      <c r="E365" s="126"/>
      <c r="F365" s="126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3"/>
      <c r="AK365" s="123"/>
      <c r="AL365" s="123"/>
      <c r="AM365" s="123"/>
      <c r="AN365" s="123"/>
      <c r="AO365" s="123"/>
      <c r="AP365" s="123"/>
      <c r="AQ365" s="123"/>
      <c r="AR365" s="123"/>
      <c r="AS365" s="123"/>
      <c r="AT365" s="123"/>
      <c r="AU365" s="123"/>
    </row>
    <row r="366" ht="15.75" customHeight="1">
      <c r="D366" s="126"/>
      <c r="E366" s="126"/>
      <c r="F366" s="126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3"/>
      <c r="AK366" s="123"/>
      <c r="AL366" s="123"/>
      <c r="AM366" s="123"/>
      <c r="AN366" s="123"/>
      <c r="AO366" s="123"/>
      <c r="AP366" s="123"/>
      <c r="AQ366" s="123"/>
      <c r="AR366" s="123"/>
      <c r="AS366" s="123"/>
      <c r="AT366" s="123"/>
      <c r="AU366" s="123"/>
    </row>
    <row r="367" ht="15.75" customHeight="1">
      <c r="D367" s="126"/>
      <c r="E367" s="126"/>
      <c r="F367" s="126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3"/>
      <c r="AK367" s="123"/>
      <c r="AL367" s="123"/>
      <c r="AM367" s="123"/>
      <c r="AN367" s="123"/>
      <c r="AO367" s="123"/>
      <c r="AP367" s="123"/>
      <c r="AQ367" s="123"/>
      <c r="AR367" s="123"/>
      <c r="AS367" s="123"/>
      <c r="AT367" s="123"/>
      <c r="AU367" s="123"/>
    </row>
    <row r="368" ht="15.75" customHeight="1">
      <c r="D368" s="126"/>
      <c r="E368" s="126"/>
      <c r="F368" s="126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3"/>
      <c r="AK368" s="123"/>
      <c r="AL368" s="123"/>
      <c r="AM368" s="123"/>
      <c r="AN368" s="123"/>
      <c r="AO368" s="123"/>
      <c r="AP368" s="123"/>
      <c r="AQ368" s="123"/>
      <c r="AR368" s="123"/>
      <c r="AS368" s="123"/>
      <c r="AT368" s="123"/>
      <c r="AU368" s="123"/>
    </row>
    <row r="369" ht="15.75" customHeight="1">
      <c r="D369" s="126"/>
      <c r="E369" s="126"/>
      <c r="F369" s="126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3"/>
      <c r="AK369" s="123"/>
      <c r="AL369" s="123"/>
      <c r="AM369" s="123"/>
      <c r="AN369" s="123"/>
      <c r="AO369" s="123"/>
      <c r="AP369" s="123"/>
      <c r="AQ369" s="123"/>
      <c r="AR369" s="123"/>
      <c r="AS369" s="123"/>
      <c r="AT369" s="123"/>
      <c r="AU369" s="123"/>
    </row>
    <row r="370" ht="15.75" customHeight="1">
      <c r="D370" s="126"/>
      <c r="E370" s="126"/>
      <c r="F370" s="126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3"/>
      <c r="AK370" s="123"/>
      <c r="AL370" s="123"/>
      <c r="AM370" s="123"/>
      <c r="AN370" s="123"/>
      <c r="AO370" s="123"/>
      <c r="AP370" s="123"/>
      <c r="AQ370" s="123"/>
      <c r="AR370" s="123"/>
      <c r="AS370" s="123"/>
      <c r="AT370" s="123"/>
      <c r="AU370" s="123"/>
    </row>
    <row r="371" ht="15.75" customHeight="1">
      <c r="D371" s="126"/>
      <c r="E371" s="126"/>
      <c r="F371" s="126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3"/>
      <c r="AK371" s="123"/>
      <c r="AL371" s="123"/>
      <c r="AM371" s="123"/>
      <c r="AN371" s="123"/>
      <c r="AO371" s="123"/>
      <c r="AP371" s="123"/>
      <c r="AQ371" s="123"/>
      <c r="AR371" s="123"/>
      <c r="AS371" s="123"/>
      <c r="AT371" s="123"/>
      <c r="AU371" s="123"/>
    </row>
    <row r="372" ht="15.75" customHeight="1">
      <c r="D372" s="126"/>
      <c r="E372" s="126"/>
      <c r="F372" s="126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3"/>
      <c r="AK372" s="123"/>
      <c r="AL372" s="123"/>
      <c r="AM372" s="123"/>
      <c r="AN372" s="123"/>
      <c r="AO372" s="123"/>
      <c r="AP372" s="123"/>
      <c r="AQ372" s="123"/>
      <c r="AR372" s="123"/>
      <c r="AS372" s="123"/>
      <c r="AT372" s="123"/>
      <c r="AU372" s="123"/>
    </row>
    <row r="373" ht="15.75" customHeight="1">
      <c r="D373" s="126"/>
      <c r="E373" s="126"/>
      <c r="F373" s="126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3"/>
      <c r="AK373" s="123"/>
      <c r="AL373" s="123"/>
      <c r="AM373" s="123"/>
      <c r="AN373" s="123"/>
      <c r="AO373" s="123"/>
      <c r="AP373" s="123"/>
      <c r="AQ373" s="123"/>
      <c r="AR373" s="123"/>
      <c r="AS373" s="123"/>
      <c r="AT373" s="123"/>
      <c r="AU373" s="123"/>
    </row>
    <row r="374" ht="15.75" customHeight="1">
      <c r="D374" s="126"/>
      <c r="E374" s="126"/>
      <c r="F374" s="126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3"/>
      <c r="AK374" s="123"/>
      <c r="AL374" s="123"/>
      <c r="AM374" s="123"/>
      <c r="AN374" s="123"/>
      <c r="AO374" s="123"/>
      <c r="AP374" s="123"/>
      <c r="AQ374" s="123"/>
      <c r="AR374" s="123"/>
      <c r="AS374" s="123"/>
      <c r="AT374" s="123"/>
      <c r="AU374" s="123"/>
    </row>
    <row r="375" ht="15.75" customHeight="1">
      <c r="D375" s="126"/>
      <c r="E375" s="126"/>
      <c r="F375" s="126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3"/>
      <c r="AK375" s="123"/>
      <c r="AL375" s="123"/>
      <c r="AM375" s="123"/>
      <c r="AN375" s="123"/>
      <c r="AO375" s="123"/>
      <c r="AP375" s="123"/>
      <c r="AQ375" s="123"/>
      <c r="AR375" s="123"/>
      <c r="AS375" s="123"/>
      <c r="AT375" s="123"/>
      <c r="AU375" s="123"/>
    </row>
    <row r="376" ht="15.75" customHeight="1">
      <c r="D376" s="126"/>
      <c r="E376" s="126"/>
      <c r="F376" s="126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3"/>
      <c r="AK376" s="123"/>
      <c r="AL376" s="123"/>
      <c r="AM376" s="123"/>
      <c r="AN376" s="123"/>
      <c r="AO376" s="123"/>
      <c r="AP376" s="123"/>
      <c r="AQ376" s="123"/>
      <c r="AR376" s="123"/>
      <c r="AS376" s="123"/>
      <c r="AT376" s="123"/>
      <c r="AU376" s="123"/>
    </row>
    <row r="377" ht="15.75" customHeight="1">
      <c r="D377" s="126"/>
      <c r="E377" s="126"/>
      <c r="F377" s="126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3"/>
      <c r="AK377" s="123"/>
      <c r="AL377" s="123"/>
      <c r="AM377" s="123"/>
      <c r="AN377" s="123"/>
      <c r="AO377" s="123"/>
      <c r="AP377" s="123"/>
      <c r="AQ377" s="123"/>
      <c r="AR377" s="123"/>
      <c r="AS377" s="123"/>
      <c r="AT377" s="123"/>
      <c r="AU377" s="123"/>
    </row>
    <row r="378" ht="15.75" customHeight="1">
      <c r="D378" s="126"/>
      <c r="E378" s="126"/>
      <c r="F378" s="126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3"/>
      <c r="AK378" s="123"/>
      <c r="AL378" s="123"/>
      <c r="AM378" s="123"/>
      <c r="AN378" s="123"/>
      <c r="AO378" s="123"/>
      <c r="AP378" s="123"/>
      <c r="AQ378" s="123"/>
      <c r="AR378" s="123"/>
      <c r="AS378" s="123"/>
      <c r="AT378" s="123"/>
      <c r="AU378" s="123"/>
    </row>
    <row r="379" ht="15.75" customHeight="1">
      <c r="D379" s="126"/>
      <c r="E379" s="126"/>
      <c r="F379" s="126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3"/>
      <c r="AK379" s="123"/>
      <c r="AL379" s="123"/>
      <c r="AM379" s="123"/>
      <c r="AN379" s="123"/>
      <c r="AO379" s="123"/>
      <c r="AP379" s="123"/>
      <c r="AQ379" s="123"/>
      <c r="AR379" s="123"/>
      <c r="AS379" s="123"/>
      <c r="AT379" s="123"/>
      <c r="AU379" s="123"/>
    </row>
    <row r="380" ht="15.75" customHeight="1">
      <c r="D380" s="126"/>
      <c r="E380" s="126"/>
      <c r="F380" s="126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3"/>
      <c r="AK380" s="123"/>
      <c r="AL380" s="123"/>
      <c r="AM380" s="123"/>
      <c r="AN380" s="123"/>
      <c r="AO380" s="123"/>
      <c r="AP380" s="123"/>
      <c r="AQ380" s="123"/>
      <c r="AR380" s="123"/>
      <c r="AS380" s="123"/>
      <c r="AT380" s="123"/>
      <c r="AU380" s="123"/>
    </row>
    <row r="381" ht="15.75" customHeight="1">
      <c r="D381" s="126"/>
      <c r="E381" s="126"/>
      <c r="F381" s="126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3"/>
      <c r="AK381" s="123"/>
      <c r="AL381" s="123"/>
      <c r="AM381" s="123"/>
      <c r="AN381" s="123"/>
      <c r="AO381" s="123"/>
      <c r="AP381" s="123"/>
      <c r="AQ381" s="123"/>
      <c r="AR381" s="123"/>
      <c r="AS381" s="123"/>
      <c r="AT381" s="123"/>
      <c r="AU381" s="123"/>
    </row>
    <row r="382" ht="15.75" customHeight="1">
      <c r="D382" s="126"/>
      <c r="E382" s="126"/>
      <c r="F382" s="126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3"/>
      <c r="AK382" s="123"/>
      <c r="AL382" s="123"/>
      <c r="AM382" s="123"/>
      <c r="AN382" s="123"/>
      <c r="AO382" s="123"/>
      <c r="AP382" s="123"/>
      <c r="AQ382" s="123"/>
      <c r="AR382" s="123"/>
      <c r="AS382" s="123"/>
      <c r="AT382" s="123"/>
      <c r="AU382" s="123"/>
    </row>
    <row r="383" ht="15.75" customHeight="1">
      <c r="D383" s="126"/>
      <c r="E383" s="126"/>
      <c r="F383" s="126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3"/>
      <c r="AK383" s="123"/>
      <c r="AL383" s="123"/>
      <c r="AM383" s="123"/>
      <c r="AN383" s="123"/>
      <c r="AO383" s="123"/>
      <c r="AP383" s="123"/>
      <c r="AQ383" s="123"/>
      <c r="AR383" s="123"/>
      <c r="AS383" s="123"/>
      <c r="AT383" s="123"/>
      <c r="AU383" s="123"/>
    </row>
    <row r="384" ht="15.75" customHeight="1">
      <c r="D384" s="126"/>
      <c r="E384" s="126"/>
      <c r="F384" s="126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3"/>
      <c r="AK384" s="123"/>
      <c r="AL384" s="123"/>
      <c r="AM384" s="123"/>
      <c r="AN384" s="123"/>
      <c r="AO384" s="123"/>
      <c r="AP384" s="123"/>
      <c r="AQ384" s="123"/>
      <c r="AR384" s="123"/>
      <c r="AS384" s="123"/>
      <c r="AT384" s="123"/>
      <c r="AU384" s="123"/>
    </row>
    <row r="385" ht="15.75" customHeight="1">
      <c r="D385" s="126"/>
      <c r="E385" s="126"/>
      <c r="F385" s="126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3"/>
      <c r="AK385" s="123"/>
      <c r="AL385" s="123"/>
      <c r="AM385" s="123"/>
      <c r="AN385" s="123"/>
      <c r="AO385" s="123"/>
      <c r="AP385" s="123"/>
      <c r="AQ385" s="123"/>
      <c r="AR385" s="123"/>
      <c r="AS385" s="123"/>
      <c r="AT385" s="123"/>
      <c r="AU385" s="123"/>
    </row>
    <row r="386" ht="15.75" customHeight="1">
      <c r="D386" s="126"/>
      <c r="E386" s="126"/>
      <c r="F386" s="126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3"/>
      <c r="AK386" s="123"/>
      <c r="AL386" s="123"/>
      <c r="AM386" s="123"/>
      <c r="AN386" s="123"/>
      <c r="AO386" s="123"/>
      <c r="AP386" s="123"/>
      <c r="AQ386" s="123"/>
      <c r="AR386" s="123"/>
      <c r="AS386" s="123"/>
      <c r="AT386" s="123"/>
      <c r="AU386" s="123"/>
    </row>
    <row r="387" ht="15.75" customHeight="1">
      <c r="D387" s="126"/>
      <c r="E387" s="126"/>
      <c r="F387" s="126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3"/>
      <c r="AK387" s="123"/>
      <c r="AL387" s="123"/>
      <c r="AM387" s="123"/>
      <c r="AN387" s="123"/>
      <c r="AO387" s="123"/>
      <c r="AP387" s="123"/>
      <c r="AQ387" s="123"/>
      <c r="AR387" s="123"/>
      <c r="AS387" s="123"/>
      <c r="AT387" s="123"/>
      <c r="AU387" s="123"/>
    </row>
    <row r="388" ht="15.75" customHeight="1">
      <c r="D388" s="126"/>
      <c r="E388" s="126"/>
      <c r="F388" s="126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3"/>
      <c r="AK388" s="123"/>
      <c r="AL388" s="123"/>
      <c r="AM388" s="123"/>
      <c r="AN388" s="123"/>
      <c r="AO388" s="123"/>
      <c r="AP388" s="123"/>
      <c r="AQ388" s="123"/>
      <c r="AR388" s="123"/>
      <c r="AS388" s="123"/>
      <c r="AT388" s="123"/>
      <c r="AU388" s="123"/>
    </row>
    <row r="389" ht="15.75" customHeight="1">
      <c r="D389" s="126"/>
      <c r="E389" s="126"/>
      <c r="F389" s="126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3"/>
      <c r="AK389" s="123"/>
      <c r="AL389" s="123"/>
      <c r="AM389" s="123"/>
      <c r="AN389" s="123"/>
      <c r="AO389" s="123"/>
      <c r="AP389" s="123"/>
      <c r="AQ389" s="123"/>
      <c r="AR389" s="123"/>
      <c r="AS389" s="123"/>
      <c r="AT389" s="123"/>
      <c r="AU389" s="123"/>
    </row>
    <row r="390" ht="15.75" customHeight="1">
      <c r="D390" s="126"/>
      <c r="E390" s="126"/>
      <c r="F390" s="126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3"/>
      <c r="AK390" s="123"/>
      <c r="AL390" s="123"/>
      <c r="AM390" s="123"/>
      <c r="AN390" s="123"/>
      <c r="AO390" s="123"/>
      <c r="AP390" s="123"/>
      <c r="AQ390" s="123"/>
      <c r="AR390" s="123"/>
      <c r="AS390" s="123"/>
      <c r="AT390" s="123"/>
      <c r="AU390" s="123"/>
    </row>
    <row r="391" ht="15.75" customHeight="1">
      <c r="D391" s="126"/>
      <c r="E391" s="126"/>
      <c r="F391" s="126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3"/>
      <c r="AK391" s="123"/>
      <c r="AL391" s="123"/>
      <c r="AM391" s="123"/>
      <c r="AN391" s="123"/>
      <c r="AO391" s="123"/>
      <c r="AP391" s="123"/>
      <c r="AQ391" s="123"/>
      <c r="AR391" s="123"/>
      <c r="AS391" s="123"/>
      <c r="AT391" s="123"/>
      <c r="AU391" s="123"/>
    </row>
    <row r="392" ht="15.75" customHeight="1">
      <c r="D392" s="126"/>
      <c r="E392" s="126"/>
      <c r="F392" s="126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3"/>
      <c r="AK392" s="123"/>
      <c r="AL392" s="123"/>
      <c r="AM392" s="123"/>
      <c r="AN392" s="123"/>
      <c r="AO392" s="123"/>
      <c r="AP392" s="123"/>
      <c r="AQ392" s="123"/>
      <c r="AR392" s="123"/>
      <c r="AS392" s="123"/>
      <c r="AT392" s="123"/>
      <c r="AU392" s="123"/>
    </row>
    <row r="393" ht="15.75" customHeight="1">
      <c r="D393" s="126"/>
      <c r="E393" s="126"/>
      <c r="F393" s="126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3"/>
      <c r="AK393" s="123"/>
      <c r="AL393" s="123"/>
      <c r="AM393" s="123"/>
      <c r="AN393" s="123"/>
      <c r="AO393" s="123"/>
      <c r="AP393" s="123"/>
      <c r="AQ393" s="123"/>
      <c r="AR393" s="123"/>
      <c r="AS393" s="123"/>
      <c r="AT393" s="123"/>
      <c r="AU393" s="123"/>
    </row>
    <row r="394" ht="15.75" customHeight="1">
      <c r="D394" s="126"/>
      <c r="E394" s="126"/>
      <c r="F394" s="126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3"/>
      <c r="AK394" s="123"/>
      <c r="AL394" s="123"/>
      <c r="AM394" s="123"/>
      <c r="AN394" s="123"/>
      <c r="AO394" s="123"/>
      <c r="AP394" s="123"/>
      <c r="AQ394" s="123"/>
      <c r="AR394" s="123"/>
      <c r="AS394" s="123"/>
      <c r="AT394" s="123"/>
      <c r="AU394" s="123"/>
    </row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F1"/>
    <mergeCell ref="G1:W1"/>
    <mergeCell ref="X1:AI1"/>
    <mergeCell ref="AJ1:AU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4" width="12.63"/>
    <col customWidth="1" min="5" max="5" width="12.38"/>
    <col customWidth="1" min="6" max="6" width="12.63"/>
    <col customWidth="1" min="14" max="14" width="13.25"/>
  </cols>
  <sheetData>
    <row r="1" ht="40.5" customHeight="1">
      <c r="A1" s="95"/>
      <c r="B1" s="95"/>
      <c r="C1" s="95"/>
      <c r="D1" s="96" t="s">
        <v>111</v>
      </c>
      <c r="E1" s="97"/>
      <c r="F1" s="98"/>
      <c r="G1" s="99" t="s">
        <v>112</v>
      </c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8"/>
      <c r="X1" s="100" t="s">
        <v>113</v>
      </c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8"/>
      <c r="AJ1" s="99" t="s">
        <v>114</v>
      </c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8"/>
    </row>
    <row r="2" ht="85.5" customHeight="1">
      <c r="A2" s="127" t="s">
        <v>132</v>
      </c>
      <c r="B2" s="127" t="s">
        <v>133</v>
      </c>
      <c r="C2" s="127" t="s">
        <v>134</v>
      </c>
      <c r="D2" s="128" t="s">
        <v>135</v>
      </c>
      <c r="E2" s="128" t="s">
        <v>136</v>
      </c>
      <c r="F2" s="128" t="s">
        <v>137</v>
      </c>
      <c r="G2" s="129" t="s">
        <v>46</v>
      </c>
      <c r="H2" s="129" t="s">
        <v>121</v>
      </c>
      <c r="I2" s="129" t="s">
        <v>138</v>
      </c>
      <c r="J2" s="129" t="s">
        <v>139</v>
      </c>
      <c r="K2" s="129" t="s">
        <v>19</v>
      </c>
      <c r="L2" s="129" t="s">
        <v>17</v>
      </c>
      <c r="M2" s="129" t="s">
        <v>21</v>
      </c>
      <c r="N2" s="129" t="s">
        <v>140</v>
      </c>
      <c r="O2" s="129" t="s">
        <v>141</v>
      </c>
      <c r="P2" s="129" t="s">
        <v>16</v>
      </c>
      <c r="Q2" s="129" t="s">
        <v>22</v>
      </c>
      <c r="R2" s="129" t="s">
        <v>142</v>
      </c>
      <c r="S2" s="129" t="s">
        <v>126</v>
      </c>
      <c r="T2" s="129" t="s">
        <v>127</v>
      </c>
      <c r="U2" s="129" t="s">
        <v>143</v>
      </c>
      <c r="V2" s="129" t="s">
        <v>144</v>
      </c>
      <c r="W2" s="129" t="s">
        <v>145</v>
      </c>
      <c r="X2" s="130" t="s">
        <v>46</v>
      </c>
      <c r="Y2" s="130" t="s">
        <v>121</v>
      </c>
      <c r="Z2" s="130" t="s">
        <v>138</v>
      </c>
      <c r="AA2" s="130" t="s">
        <v>139</v>
      </c>
      <c r="AB2" s="130" t="s">
        <v>19</v>
      </c>
      <c r="AC2" s="130" t="s">
        <v>17</v>
      </c>
      <c r="AD2" s="130" t="s">
        <v>21</v>
      </c>
      <c r="AE2" s="130" t="s">
        <v>140</v>
      </c>
      <c r="AF2" s="130" t="s">
        <v>141</v>
      </c>
      <c r="AG2" s="130" t="s">
        <v>16</v>
      </c>
      <c r="AH2" s="130" t="s">
        <v>22</v>
      </c>
      <c r="AI2" s="130" t="s">
        <v>142</v>
      </c>
      <c r="AJ2" s="129" t="s">
        <v>46</v>
      </c>
      <c r="AK2" s="129" t="s">
        <v>121</v>
      </c>
      <c r="AL2" s="129" t="s">
        <v>138</v>
      </c>
      <c r="AM2" s="129" t="s">
        <v>139</v>
      </c>
      <c r="AN2" s="129" t="s">
        <v>19</v>
      </c>
      <c r="AO2" s="129" t="s">
        <v>17</v>
      </c>
      <c r="AP2" s="129" t="s">
        <v>21</v>
      </c>
      <c r="AQ2" s="129" t="s">
        <v>140</v>
      </c>
      <c r="AR2" s="129" t="s">
        <v>141</v>
      </c>
      <c r="AS2" s="129" t="s">
        <v>16</v>
      </c>
      <c r="AT2" s="129" t="s">
        <v>22</v>
      </c>
      <c r="AU2" s="129" t="s">
        <v>142</v>
      </c>
    </row>
    <row r="3">
      <c r="A3" s="105" t="s">
        <v>131</v>
      </c>
      <c r="B3" s="105" t="s">
        <v>45</v>
      </c>
      <c r="C3" s="106">
        <v>44217.0</v>
      </c>
      <c r="D3" s="107">
        <v>1.0</v>
      </c>
      <c r="E3" s="107">
        <v>0.0</v>
      </c>
      <c r="F3" s="107">
        <v>0.0</v>
      </c>
      <c r="G3" s="108">
        <v>20.0</v>
      </c>
      <c r="H3" s="109">
        <v>0.0</v>
      </c>
      <c r="I3" s="108">
        <v>60.0</v>
      </c>
      <c r="J3" s="108">
        <v>10.0</v>
      </c>
      <c r="K3" s="108">
        <v>20.0</v>
      </c>
      <c r="L3" s="108">
        <v>16.0</v>
      </c>
      <c r="M3" s="108">
        <v>16.0</v>
      </c>
      <c r="N3" s="108">
        <v>40.0</v>
      </c>
      <c r="O3" s="108">
        <v>10.0</v>
      </c>
      <c r="P3" s="108">
        <v>10.0</v>
      </c>
      <c r="Q3" s="108">
        <v>10.0</v>
      </c>
      <c r="R3" s="109">
        <v>0.0</v>
      </c>
      <c r="S3" s="108">
        <v>20.0</v>
      </c>
      <c r="T3" s="108">
        <v>100.0</v>
      </c>
      <c r="U3" s="109">
        <v>1.0</v>
      </c>
      <c r="V3" s="109">
        <v>6.0</v>
      </c>
      <c r="W3" s="109">
        <v>2.0</v>
      </c>
      <c r="X3" s="110">
        <v>0.0</v>
      </c>
      <c r="Y3" s="110">
        <v>0.0</v>
      </c>
      <c r="Z3" s="110">
        <v>0.0</v>
      </c>
      <c r="AA3" s="110">
        <v>0.0</v>
      </c>
      <c r="AB3" s="110">
        <v>0.0</v>
      </c>
      <c r="AC3" s="110">
        <v>0.0</v>
      </c>
      <c r="AD3" s="110">
        <v>0.0</v>
      </c>
      <c r="AE3" s="110">
        <v>0.0</v>
      </c>
      <c r="AF3" s="110">
        <v>0.0</v>
      </c>
      <c r="AG3" s="110">
        <v>0.0</v>
      </c>
      <c r="AH3" s="110">
        <v>0.0</v>
      </c>
      <c r="AI3" s="110">
        <v>0.0</v>
      </c>
      <c r="AJ3" s="109">
        <v>0.0</v>
      </c>
      <c r="AK3" s="109">
        <v>0.0</v>
      </c>
      <c r="AL3" s="109">
        <v>0.0</v>
      </c>
      <c r="AM3" s="109">
        <v>0.0</v>
      </c>
      <c r="AN3" s="109">
        <v>0.0</v>
      </c>
      <c r="AO3" s="109">
        <v>0.0</v>
      </c>
      <c r="AP3" s="109">
        <v>0.0</v>
      </c>
      <c r="AQ3" s="109">
        <v>0.0</v>
      </c>
      <c r="AR3" s="109">
        <v>0.0</v>
      </c>
      <c r="AS3" s="109">
        <v>0.0</v>
      </c>
      <c r="AT3" s="109">
        <v>0.0</v>
      </c>
      <c r="AU3" s="109">
        <v>0.0</v>
      </c>
    </row>
    <row r="4">
      <c r="A4" s="105" t="s">
        <v>131</v>
      </c>
      <c r="B4" s="105" t="s">
        <v>47</v>
      </c>
      <c r="C4" s="106">
        <v>44217.0</v>
      </c>
      <c r="D4" s="107">
        <v>4.0</v>
      </c>
      <c r="E4" s="107">
        <v>3.0</v>
      </c>
      <c r="F4" s="107">
        <v>0.0</v>
      </c>
      <c r="G4" s="108">
        <v>20.0</v>
      </c>
      <c r="H4" s="109">
        <v>0.0</v>
      </c>
      <c r="I4" s="108">
        <v>80.0</v>
      </c>
      <c r="J4" s="108">
        <v>10.0</v>
      </c>
      <c r="K4" s="108">
        <v>60.0</v>
      </c>
      <c r="L4" s="108">
        <v>60.0</v>
      </c>
      <c r="M4" s="108">
        <v>58.0</v>
      </c>
      <c r="N4" s="108">
        <v>50.0</v>
      </c>
      <c r="O4" s="108">
        <v>10.0</v>
      </c>
      <c r="P4" s="108">
        <v>40.0</v>
      </c>
      <c r="Q4" s="108">
        <v>30.0</v>
      </c>
      <c r="R4" s="109">
        <v>0.0</v>
      </c>
      <c r="S4" s="108">
        <v>20.0</v>
      </c>
      <c r="T4" s="108">
        <v>200.0</v>
      </c>
      <c r="U4" s="109">
        <v>1.0</v>
      </c>
      <c r="V4" s="109">
        <v>10.0</v>
      </c>
      <c r="W4" s="109">
        <v>2.0</v>
      </c>
      <c r="X4" s="110">
        <v>0.0</v>
      </c>
      <c r="Y4" s="110">
        <v>0.0</v>
      </c>
      <c r="Z4" s="110">
        <v>0.0</v>
      </c>
      <c r="AA4" s="110">
        <v>0.0</v>
      </c>
      <c r="AB4" s="110">
        <v>0.0</v>
      </c>
      <c r="AC4" s="110">
        <v>0.0</v>
      </c>
      <c r="AD4" s="110">
        <v>0.0</v>
      </c>
      <c r="AE4" s="110">
        <v>0.0</v>
      </c>
      <c r="AF4" s="110">
        <v>0.0</v>
      </c>
      <c r="AG4" s="110">
        <v>0.0</v>
      </c>
      <c r="AH4" s="110">
        <v>0.0</v>
      </c>
      <c r="AI4" s="110">
        <v>0.0</v>
      </c>
      <c r="AJ4" s="109">
        <v>0.0</v>
      </c>
      <c r="AK4" s="109">
        <v>0.0</v>
      </c>
      <c r="AL4" s="109">
        <v>0.0</v>
      </c>
      <c r="AM4" s="109">
        <v>0.0</v>
      </c>
      <c r="AN4" s="109">
        <v>0.0</v>
      </c>
      <c r="AO4" s="109">
        <v>0.0</v>
      </c>
      <c r="AP4" s="109">
        <v>0.0</v>
      </c>
      <c r="AQ4" s="109">
        <v>0.0</v>
      </c>
      <c r="AR4" s="109">
        <v>0.0</v>
      </c>
      <c r="AS4" s="109">
        <v>0.0</v>
      </c>
      <c r="AT4" s="109">
        <v>0.0</v>
      </c>
      <c r="AU4" s="109">
        <v>0.0</v>
      </c>
      <c r="AV4" s="111"/>
    </row>
    <row r="5">
      <c r="A5" s="105" t="s">
        <v>131</v>
      </c>
      <c r="B5" s="105" t="s">
        <v>48</v>
      </c>
      <c r="C5" s="106">
        <v>44217.0</v>
      </c>
      <c r="D5" s="107">
        <v>2.0</v>
      </c>
      <c r="E5" s="107">
        <v>1.0</v>
      </c>
      <c r="F5" s="107">
        <v>0.0</v>
      </c>
      <c r="G5" s="108">
        <v>20.0</v>
      </c>
      <c r="H5" s="109">
        <v>0.0</v>
      </c>
      <c r="I5" s="108">
        <v>100.0</v>
      </c>
      <c r="J5" s="108">
        <v>10.0</v>
      </c>
      <c r="K5" s="108">
        <v>60.0</v>
      </c>
      <c r="L5" s="108">
        <v>68.0</v>
      </c>
      <c r="M5" s="108">
        <v>68.0</v>
      </c>
      <c r="N5" s="108">
        <v>50.0</v>
      </c>
      <c r="O5" s="108">
        <v>20.0</v>
      </c>
      <c r="P5" s="108">
        <v>20.0</v>
      </c>
      <c r="Q5" s="108">
        <v>60.0</v>
      </c>
      <c r="R5" s="109">
        <v>0.0</v>
      </c>
      <c r="S5" s="108">
        <v>20.0</v>
      </c>
      <c r="T5" s="108">
        <v>200.0</v>
      </c>
      <c r="U5" s="109">
        <v>1.0</v>
      </c>
      <c r="V5" s="109">
        <v>10.0</v>
      </c>
      <c r="W5" s="109">
        <v>3.0</v>
      </c>
      <c r="X5" s="110">
        <v>0.0</v>
      </c>
      <c r="Y5" s="110">
        <v>0.0</v>
      </c>
      <c r="Z5" s="110">
        <v>0.0</v>
      </c>
      <c r="AA5" s="110">
        <v>0.0</v>
      </c>
      <c r="AB5" s="110">
        <v>0.0</v>
      </c>
      <c r="AC5" s="110">
        <v>0.0</v>
      </c>
      <c r="AD5" s="110">
        <v>0.0</v>
      </c>
      <c r="AE5" s="110">
        <v>0.0</v>
      </c>
      <c r="AF5" s="110">
        <v>0.0</v>
      </c>
      <c r="AG5" s="110">
        <v>0.0</v>
      </c>
      <c r="AH5" s="110">
        <v>0.0</v>
      </c>
      <c r="AI5" s="110">
        <v>0.0</v>
      </c>
      <c r="AJ5" s="109">
        <v>0.0</v>
      </c>
      <c r="AK5" s="109">
        <v>0.0</v>
      </c>
      <c r="AL5" s="109">
        <v>0.0</v>
      </c>
      <c r="AM5" s="109">
        <v>0.0</v>
      </c>
      <c r="AN5" s="109">
        <v>0.0</v>
      </c>
      <c r="AO5" s="109">
        <v>0.0</v>
      </c>
      <c r="AP5" s="109">
        <v>0.0</v>
      </c>
      <c r="AQ5" s="109">
        <v>0.0</v>
      </c>
      <c r="AR5" s="109">
        <v>0.0</v>
      </c>
      <c r="AS5" s="109">
        <v>0.0</v>
      </c>
      <c r="AT5" s="109">
        <v>0.0</v>
      </c>
      <c r="AU5" s="109">
        <v>0.0</v>
      </c>
      <c r="AV5" s="111"/>
    </row>
    <row r="6">
      <c r="A6" s="105" t="s">
        <v>131</v>
      </c>
      <c r="B6" s="105" t="s">
        <v>49</v>
      </c>
      <c r="C6" s="106">
        <v>44217.0</v>
      </c>
      <c r="D6" s="107">
        <v>4.0</v>
      </c>
      <c r="E6" s="107">
        <v>16.0</v>
      </c>
      <c r="F6" s="107">
        <v>0.0</v>
      </c>
      <c r="G6" s="108">
        <v>20.0</v>
      </c>
      <c r="H6" s="109">
        <v>0.0</v>
      </c>
      <c r="I6" s="108">
        <v>140.0</v>
      </c>
      <c r="J6" s="108">
        <v>30.0</v>
      </c>
      <c r="K6" s="108">
        <v>100.0</v>
      </c>
      <c r="L6" s="108">
        <v>96.0</v>
      </c>
      <c r="M6" s="108">
        <v>110.0</v>
      </c>
      <c r="N6" s="108">
        <v>90.0</v>
      </c>
      <c r="O6" s="108">
        <v>50.0</v>
      </c>
      <c r="P6" s="108">
        <v>40.0</v>
      </c>
      <c r="Q6" s="108">
        <v>60.0</v>
      </c>
      <c r="R6" s="109">
        <v>0.0</v>
      </c>
      <c r="S6" s="108">
        <v>20.0</v>
      </c>
      <c r="T6" s="108">
        <v>400.0</v>
      </c>
      <c r="U6" s="109">
        <v>1.0</v>
      </c>
      <c r="V6" s="109">
        <v>18.0</v>
      </c>
      <c r="W6" s="109">
        <v>6.0</v>
      </c>
      <c r="X6" s="110">
        <v>0.0</v>
      </c>
      <c r="Y6" s="110">
        <v>0.0</v>
      </c>
      <c r="Z6" s="110">
        <v>0.0</v>
      </c>
      <c r="AA6" s="110">
        <v>0.0</v>
      </c>
      <c r="AB6" s="110">
        <v>0.0</v>
      </c>
      <c r="AC6" s="110">
        <v>0.0</v>
      </c>
      <c r="AD6" s="110">
        <v>0.0</v>
      </c>
      <c r="AE6" s="110">
        <v>0.0</v>
      </c>
      <c r="AF6" s="110">
        <v>0.0</v>
      </c>
      <c r="AG6" s="110">
        <v>0.0</v>
      </c>
      <c r="AH6" s="110">
        <v>0.0</v>
      </c>
      <c r="AI6" s="110">
        <v>0.0</v>
      </c>
      <c r="AJ6" s="109">
        <v>0.0</v>
      </c>
      <c r="AK6" s="109">
        <v>0.0</v>
      </c>
      <c r="AL6" s="109">
        <v>0.0</v>
      </c>
      <c r="AM6" s="109">
        <v>0.0</v>
      </c>
      <c r="AN6" s="109">
        <v>0.0</v>
      </c>
      <c r="AO6" s="109">
        <v>0.0</v>
      </c>
      <c r="AP6" s="109">
        <v>0.0</v>
      </c>
      <c r="AQ6" s="109">
        <v>0.0</v>
      </c>
      <c r="AR6" s="109">
        <v>0.0</v>
      </c>
      <c r="AS6" s="109">
        <v>0.0</v>
      </c>
      <c r="AT6" s="109">
        <v>0.0</v>
      </c>
      <c r="AU6" s="109">
        <v>0.0</v>
      </c>
      <c r="AV6" s="111"/>
    </row>
    <row r="7">
      <c r="A7" s="105" t="s">
        <v>131</v>
      </c>
      <c r="B7" s="105" t="s">
        <v>50</v>
      </c>
      <c r="C7" s="106">
        <v>44217.0</v>
      </c>
      <c r="D7" s="107">
        <v>6.0</v>
      </c>
      <c r="E7" s="107">
        <v>3.0</v>
      </c>
      <c r="F7" s="107">
        <v>0.0</v>
      </c>
      <c r="G7" s="108">
        <v>40.0</v>
      </c>
      <c r="H7" s="109">
        <v>0.0</v>
      </c>
      <c r="I7" s="108">
        <v>60.0</v>
      </c>
      <c r="J7" s="108">
        <v>15.0</v>
      </c>
      <c r="K7" s="108">
        <v>110.0</v>
      </c>
      <c r="L7" s="108">
        <v>96.0</v>
      </c>
      <c r="M7" s="108">
        <v>104.0</v>
      </c>
      <c r="N7" s="108">
        <v>60.0</v>
      </c>
      <c r="O7" s="108">
        <v>30.0</v>
      </c>
      <c r="P7" s="108">
        <v>40.0</v>
      </c>
      <c r="Q7" s="108">
        <v>50.0</v>
      </c>
      <c r="R7" s="109">
        <v>0.0</v>
      </c>
      <c r="S7" s="108">
        <v>40.0</v>
      </c>
      <c r="T7" s="108">
        <v>400.0</v>
      </c>
      <c r="U7" s="109">
        <v>2.0</v>
      </c>
      <c r="V7" s="109">
        <v>13.0</v>
      </c>
      <c r="W7" s="109">
        <v>5.0</v>
      </c>
      <c r="X7" s="110">
        <v>0.0</v>
      </c>
      <c r="Y7" s="110">
        <v>0.0</v>
      </c>
      <c r="Z7" s="110">
        <v>0.0</v>
      </c>
      <c r="AA7" s="110">
        <v>0.0</v>
      </c>
      <c r="AB7" s="110">
        <v>0.0</v>
      </c>
      <c r="AC7" s="110">
        <v>0.0</v>
      </c>
      <c r="AD7" s="110">
        <v>0.0</v>
      </c>
      <c r="AE7" s="110">
        <v>0.0</v>
      </c>
      <c r="AF7" s="110">
        <v>0.0</v>
      </c>
      <c r="AG7" s="110">
        <v>0.0</v>
      </c>
      <c r="AH7" s="110">
        <v>0.0</v>
      </c>
      <c r="AI7" s="110">
        <v>0.0</v>
      </c>
      <c r="AJ7" s="109">
        <v>0.0</v>
      </c>
      <c r="AK7" s="109">
        <v>0.0</v>
      </c>
      <c r="AL7" s="109">
        <v>0.0</v>
      </c>
      <c r="AM7" s="109">
        <v>0.0</v>
      </c>
      <c r="AN7" s="109">
        <v>0.0</v>
      </c>
      <c r="AO7" s="109">
        <v>0.0</v>
      </c>
      <c r="AP7" s="109">
        <v>0.0</v>
      </c>
      <c r="AQ7" s="109">
        <v>0.0</v>
      </c>
      <c r="AR7" s="109">
        <v>0.0</v>
      </c>
      <c r="AS7" s="109">
        <v>0.0</v>
      </c>
      <c r="AT7" s="109">
        <v>0.0</v>
      </c>
      <c r="AU7" s="109">
        <v>0.0</v>
      </c>
      <c r="AV7" s="111"/>
    </row>
    <row r="8">
      <c r="A8" s="105" t="s">
        <v>131</v>
      </c>
      <c r="B8" s="105" t="s">
        <v>51</v>
      </c>
      <c r="C8" s="106">
        <v>44217.0</v>
      </c>
      <c r="D8" s="107">
        <v>3.0</v>
      </c>
      <c r="E8" s="107">
        <v>7.0</v>
      </c>
      <c r="F8" s="107">
        <v>0.0</v>
      </c>
      <c r="G8" s="108">
        <v>20.0</v>
      </c>
      <c r="H8" s="109">
        <v>0.0</v>
      </c>
      <c r="I8" s="108">
        <v>80.0</v>
      </c>
      <c r="J8" s="108">
        <v>10.0</v>
      </c>
      <c r="K8" s="108">
        <v>50.0</v>
      </c>
      <c r="L8" s="108">
        <v>44.0</v>
      </c>
      <c r="M8" s="108">
        <v>48.0</v>
      </c>
      <c r="N8" s="108">
        <v>50.0</v>
      </c>
      <c r="O8" s="108">
        <v>40.0</v>
      </c>
      <c r="P8" s="108">
        <v>40.0</v>
      </c>
      <c r="Q8" s="108">
        <v>10.0</v>
      </c>
      <c r="R8" s="109">
        <v>0.0</v>
      </c>
      <c r="S8" s="108">
        <v>20.0</v>
      </c>
      <c r="T8" s="108">
        <v>200.0</v>
      </c>
      <c r="U8" s="109">
        <v>1.0</v>
      </c>
      <c r="V8" s="109">
        <v>13.0</v>
      </c>
      <c r="W8" s="109">
        <v>4.0</v>
      </c>
      <c r="X8" s="110">
        <v>0.0</v>
      </c>
      <c r="Y8" s="110">
        <v>0.0</v>
      </c>
      <c r="Z8" s="110">
        <v>0.0</v>
      </c>
      <c r="AA8" s="110">
        <v>0.0</v>
      </c>
      <c r="AB8" s="110">
        <v>0.0</v>
      </c>
      <c r="AC8" s="110">
        <v>0.0</v>
      </c>
      <c r="AD8" s="110">
        <v>0.0</v>
      </c>
      <c r="AE8" s="110">
        <v>0.0</v>
      </c>
      <c r="AF8" s="110">
        <v>0.0</v>
      </c>
      <c r="AG8" s="110">
        <v>0.0</v>
      </c>
      <c r="AH8" s="110">
        <v>0.0</v>
      </c>
      <c r="AI8" s="110">
        <v>0.0</v>
      </c>
      <c r="AJ8" s="109">
        <v>0.0</v>
      </c>
      <c r="AK8" s="109">
        <v>0.0</v>
      </c>
      <c r="AL8" s="109">
        <v>0.0</v>
      </c>
      <c r="AM8" s="109">
        <v>0.0</v>
      </c>
      <c r="AN8" s="109">
        <v>0.0</v>
      </c>
      <c r="AO8" s="109">
        <v>0.0</v>
      </c>
      <c r="AP8" s="109">
        <v>0.0</v>
      </c>
      <c r="AQ8" s="109">
        <v>0.0</v>
      </c>
      <c r="AR8" s="109">
        <v>0.0</v>
      </c>
      <c r="AS8" s="109">
        <v>0.0</v>
      </c>
      <c r="AT8" s="109">
        <v>0.0</v>
      </c>
      <c r="AU8" s="109">
        <v>0.0</v>
      </c>
      <c r="AV8" s="111"/>
    </row>
    <row r="9">
      <c r="A9" s="105" t="s">
        <v>131</v>
      </c>
      <c r="B9" s="105" t="s">
        <v>52</v>
      </c>
      <c r="C9" s="106">
        <v>44217.0</v>
      </c>
      <c r="D9" s="107">
        <v>1.0</v>
      </c>
      <c r="E9" s="107">
        <v>3.0</v>
      </c>
      <c r="F9" s="107">
        <v>0.0</v>
      </c>
      <c r="G9" s="108">
        <v>0.0</v>
      </c>
      <c r="H9" s="109">
        <v>0.0</v>
      </c>
      <c r="I9" s="108">
        <v>0.0</v>
      </c>
      <c r="J9" s="108">
        <v>0.0</v>
      </c>
      <c r="K9" s="108">
        <v>0.0</v>
      </c>
      <c r="L9" s="108">
        <v>0.0</v>
      </c>
      <c r="M9" s="108">
        <v>0.0</v>
      </c>
      <c r="N9" s="108">
        <v>0.0</v>
      </c>
      <c r="O9" s="108">
        <v>0.0</v>
      </c>
      <c r="P9" s="108">
        <v>0.0</v>
      </c>
      <c r="Q9" s="108">
        <v>0.0</v>
      </c>
      <c r="R9" s="109">
        <v>0.0</v>
      </c>
      <c r="S9" s="108">
        <v>0.0</v>
      </c>
      <c r="T9" s="108">
        <v>0.0</v>
      </c>
      <c r="U9" s="109">
        <v>0.0</v>
      </c>
      <c r="V9" s="109">
        <v>0.0</v>
      </c>
      <c r="W9" s="109">
        <v>0.0</v>
      </c>
      <c r="X9" s="110">
        <v>0.0</v>
      </c>
      <c r="Y9" s="110">
        <v>0.0</v>
      </c>
      <c r="Z9" s="110">
        <v>0.0</v>
      </c>
      <c r="AA9" s="110">
        <v>0.0</v>
      </c>
      <c r="AB9" s="110">
        <v>0.0</v>
      </c>
      <c r="AC9" s="110">
        <v>0.0</v>
      </c>
      <c r="AD9" s="110">
        <v>0.0</v>
      </c>
      <c r="AE9" s="110">
        <v>0.0</v>
      </c>
      <c r="AF9" s="110">
        <v>0.0</v>
      </c>
      <c r="AG9" s="110">
        <v>0.0</v>
      </c>
      <c r="AH9" s="110">
        <v>0.0</v>
      </c>
      <c r="AI9" s="110">
        <v>0.0</v>
      </c>
      <c r="AJ9" s="109">
        <v>0.0</v>
      </c>
      <c r="AK9" s="109">
        <v>0.0</v>
      </c>
      <c r="AL9" s="109">
        <v>0.0</v>
      </c>
      <c r="AM9" s="109">
        <v>0.0</v>
      </c>
      <c r="AN9" s="109">
        <v>0.0</v>
      </c>
      <c r="AO9" s="109">
        <v>0.0</v>
      </c>
      <c r="AP9" s="109">
        <v>0.0</v>
      </c>
      <c r="AQ9" s="109">
        <v>0.0</v>
      </c>
      <c r="AR9" s="109">
        <v>0.0</v>
      </c>
      <c r="AS9" s="109">
        <v>0.0</v>
      </c>
      <c r="AT9" s="109">
        <v>0.0</v>
      </c>
      <c r="AU9" s="109">
        <v>0.0</v>
      </c>
      <c r="AV9" s="111"/>
    </row>
    <row r="10">
      <c r="A10" s="105" t="s">
        <v>131</v>
      </c>
      <c r="B10" s="105" t="s">
        <v>53</v>
      </c>
      <c r="C10" s="106">
        <v>44217.0</v>
      </c>
      <c r="D10" s="107">
        <v>1.0</v>
      </c>
      <c r="E10" s="107">
        <v>8.0</v>
      </c>
      <c r="F10" s="107">
        <v>0.0</v>
      </c>
      <c r="G10" s="108">
        <v>20.0</v>
      </c>
      <c r="H10" s="109">
        <v>0.0</v>
      </c>
      <c r="I10" s="108">
        <v>100.0</v>
      </c>
      <c r="J10" s="108">
        <v>15.0</v>
      </c>
      <c r="K10" s="108">
        <v>50.0</v>
      </c>
      <c r="L10" s="108">
        <v>24.0</v>
      </c>
      <c r="M10" s="108">
        <v>20.0</v>
      </c>
      <c r="N10" s="108">
        <v>60.0</v>
      </c>
      <c r="O10" s="108">
        <v>20.0</v>
      </c>
      <c r="P10" s="108">
        <v>30.0</v>
      </c>
      <c r="Q10" s="108">
        <v>20.0</v>
      </c>
      <c r="R10" s="109">
        <v>0.0</v>
      </c>
      <c r="S10" s="108">
        <v>0.0</v>
      </c>
      <c r="T10" s="108">
        <v>200.0</v>
      </c>
      <c r="U10" s="109">
        <v>1.0</v>
      </c>
      <c r="V10" s="109">
        <v>10.0</v>
      </c>
      <c r="W10" s="109">
        <v>2.0</v>
      </c>
      <c r="X10" s="110">
        <v>0.0</v>
      </c>
      <c r="Y10" s="110">
        <v>0.0</v>
      </c>
      <c r="Z10" s="110">
        <v>0.0</v>
      </c>
      <c r="AA10" s="110">
        <v>0.0</v>
      </c>
      <c r="AB10" s="110">
        <v>0.0</v>
      </c>
      <c r="AC10" s="110">
        <v>0.0</v>
      </c>
      <c r="AD10" s="110">
        <v>0.0</v>
      </c>
      <c r="AE10" s="110">
        <v>0.0</v>
      </c>
      <c r="AF10" s="110">
        <v>0.0</v>
      </c>
      <c r="AG10" s="110">
        <v>0.0</v>
      </c>
      <c r="AH10" s="110">
        <v>0.0</v>
      </c>
      <c r="AI10" s="110">
        <v>0.0</v>
      </c>
      <c r="AJ10" s="109">
        <v>0.0</v>
      </c>
      <c r="AK10" s="109">
        <v>0.0</v>
      </c>
      <c r="AL10" s="109">
        <v>0.0</v>
      </c>
      <c r="AM10" s="109">
        <v>0.0</v>
      </c>
      <c r="AN10" s="109">
        <v>0.0</v>
      </c>
      <c r="AO10" s="109">
        <v>0.0</v>
      </c>
      <c r="AP10" s="109">
        <v>0.0</v>
      </c>
      <c r="AQ10" s="109">
        <v>0.0</v>
      </c>
      <c r="AR10" s="109">
        <v>0.0</v>
      </c>
      <c r="AS10" s="109">
        <v>0.0</v>
      </c>
      <c r="AT10" s="109">
        <v>0.0</v>
      </c>
      <c r="AU10" s="109">
        <v>0.0</v>
      </c>
      <c r="AV10" s="111"/>
    </row>
    <row r="11">
      <c r="A11" s="105" t="s">
        <v>131</v>
      </c>
      <c r="B11" s="105" t="s">
        <v>54</v>
      </c>
      <c r="C11" s="106">
        <v>44217.0</v>
      </c>
      <c r="D11" s="107">
        <v>1.0</v>
      </c>
      <c r="E11" s="107">
        <v>1.0</v>
      </c>
      <c r="F11" s="107">
        <v>0.0</v>
      </c>
      <c r="G11" s="108">
        <v>20.0</v>
      </c>
      <c r="H11" s="109">
        <v>0.0</v>
      </c>
      <c r="I11" s="108">
        <v>20.0</v>
      </c>
      <c r="J11" s="108">
        <v>5.0</v>
      </c>
      <c r="K11" s="108">
        <v>10.0</v>
      </c>
      <c r="L11" s="108">
        <v>12.0</v>
      </c>
      <c r="M11" s="108">
        <v>12.0</v>
      </c>
      <c r="N11" s="108">
        <v>0.0</v>
      </c>
      <c r="O11" s="108">
        <v>0.0</v>
      </c>
      <c r="P11" s="108">
        <v>10.0</v>
      </c>
      <c r="Q11" s="108">
        <v>10.0</v>
      </c>
      <c r="R11" s="109">
        <v>0.0</v>
      </c>
      <c r="S11" s="108">
        <v>20.0</v>
      </c>
      <c r="T11" s="108">
        <v>100.0</v>
      </c>
      <c r="U11" s="109">
        <v>1.0</v>
      </c>
      <c r="V11" s="109">
        <v>1.0</v>
      </c>
      <c r="W11" s="109">
        <v>2.0</v>
      </c>
      <c r="X11" s="110">
        <v>0.0</v>
      </c>
      <c r="Y11" s="110">
        <v>0.0</v>
      </c>
      <c r="Z11" s="110">
        <v>0.0</v>
      </c>
      <c r="AA11" s="110">
        <v>0.0</v>
      </c>
      <c r="AB11" s="110">
        <v>0.0</v>
      </c>
      <c r="AC11" s="110">
        <v>0.0</v>
      </c>
      <c r="AD11" s="110">
        <v>0.0</v>
      </c>
      <c r="AE11" s="110">
        <v>0.0</v>
      </c>
      <c r="AF11" s="110">
        <v>0.0</v>
      </c>
      <c r="AG11" s="110">
        <v>0.0</v>
      </c>
      <c r="AH11" s="110">
        <v>0.0</v>
      </c>
      <c r="AI11" s="110">
        <v>0.0</v>
      </c>
      <c r="AJ11" s="109">
        <v>0.0</v>
      </c>
      <c r="AK11" s="109">
        <v>0.0</v>
      </c>
      <c r="AL11" s="109">
        <v>0.0</v>
      </c>
      <c r="AM11" s="109">
        <v>0.0</v>
      </c>
      <c r="AN11" s="109">
        <v>0.0</v>
      </c>
      <c r="AO11" s="109">
        <v>0.0</v>
      </c>
      <c r="AP11" s="109">
        <v>0.0</v>
      </c>
      <c r="AQ11" s="109">
        <v>0.0</v>
      </c>
      <c r="AR11" s="109">
        <v>0.0</v>
      </c>
      <c r="AS11" s="109">
        <v>0.0</v>
      </c>
      <c r="AT11" s="109">
        <v>0.0</v>
      </c>
      <c r="AU11" s="109">
        <v>0.0</v>
      </c>
      <c r="AV11" s="112"/>
    </row>
    <row r="12">
      <c r="A12" s="105" t="s">
        <v>131</v>
      </c>
      <c r="B12" s="105" t="s">
        <v>55</v>
      </c>
      <c r="C12" s="106">
        <v>44217.0</v>
      </c>
      <c r="D12" s="107">
        <v>5.0</v>
      </c>
      <c r="E12" s="107">
        <v>5.0</v>
      </c>
      <c r="F12" s="107">
        <v>0.0</v>
      </c>
      <c r="G12" s="108">
        <v>20.0</v>
      </c>
      <c r="H12" s="109">
        <v>0.0</v>
      </c>
      <c r="I12" s="108">
        <v>60.0</v>
      </c>
      <c r="J12" s="108">
        <v>15.0</v>
      </c>
      <c r="K12" s="108">
        <v>40.0</v>
      </c>
      <c r="L12" s="108">
        <v>44.0</v>
      </c>
      <c r="M12" s="108">
        <v>42.0</v>
      </c>
      <c r="N12" s="108">
        <v>30.0</v>
      </c>
      <c r="O12" s="108">
        <v>20.0</v>
      </c>
      <c r="P12" s="108">
        <v>20.0</v>
      </c>
      <c r="Q12" s="108">
        <v>20.0</v>
      </c>
      <c r="R12" s="109">
        <v>0.0</v>
      </c>
      <c r="S12" s="108">
        <v>20.0</v>
      </c>
      <c r="T12" s="108">
        <v>100.0</v>
      </c>
      <c r="U12" s="109">
        <v>1.0</v>
      </c>
      <c r="V12" s="109">
        <v>7.0</v>
      </c>
      <c r="W12" s="109">
        <v>3.0</v>
      </c>
      <c r="X12" s="110">
        <v>0.0</v>
      </c>
      <c r="Y12" s="110">
        <v>0.0</v>
      </c>
      <c r="Z12" s="110">
        <v>0.0</v>
      </c>
      <c r="AA12" s="110">
        <v>0.0</v>
      </c>
      <c r="AB12" s="110">
        <v>0.0</v>
      </c>
      <c r="AC12" s="110">
        <v>0.0</v>
      </c>
      <c r="AD12" s="110">
        <v>0.0</v>
      </c>
      <c r="AE12" s="110">
        <v>0.0</v>
      </c>
      <c r="AF12" s="110">
        <v>0.0</v>
      </c>
      <c r="AG12" s="110">
        <v>0.0</v>
      </c>
      <c r="AH12" s="110">
        <v>0.0</v>
      </c>
      <c r="AI12" s="110">
        <v>0.0</v>
      </c>
      <c r="AJ12" s="109">
        <v>0.0</v>
      </c>
      <c r="AK12" s="109">
        <v>0.0</v>
      </c>
      <c r="AL12" s="109">
        <v>0.0</v>
      </c>
      <c r="AM12" s="109">
        <v>0.0</v>
      </c>
      <c r="AN12" s="109">
        <v>0.0</v>
      </c>
      <c r="AO12" s="109">
        <v>0.0</v>
      </c>
      <c r="AP12" s="109">
        <v>0.0</v>
      </c>
      <c r="AQ12" s="109">
        <v>0.0</v>
      </c>
      <c r="AR12" s="109">
        <v>0.0</v>
      </c>
      <c r="AS12" s="109">
        <v>0.0</v>
      </c>
      <c r="AT12" s="109">
        <v>0.0</v>
      </c>
      <c r="AU12" s="109">
        <v>0.0</v>
      </c>
    </row>
    <row r="13">
      <c r="A13" s="105" t="s">
        <v>131</v>
      </c>
      <c r="B13" s="105" t="s">
        <v>56</v>
      </c>
      <c r="C13" s="106">
        <v>44217.0</v>
      </c>
      <c r="D13" s="107">
        <v>4.0</v>
      </c>
      <c r="E13" s="107">
        <v>8.0</v>
      </c>
      <c r="F13" s="107">
        <v>0.0</v>
      </c>
      <c r="G13" s="108">
        <v>40.0</v>
      </c>
      <c r="H13" s="109">
        <v>0.0</v>
      </c>
      <c r="I13" s="108">
        <v>80.0</v>
      </c>
      <c r="J13" s="108">
        <v>30.0</v>
      </c>
      <c r="K13" s="108">
        <v>60.0</v>
      </c>
      <c r="L13" s="108">
        <v>68.0</v>
      </c>
      <c r="M13" s="108">
        <v>70.0</v>
      </c>
      <c r="N13" s="108">
        <v>20.0</v>
      </c>
      <c r="O13" s="108">
        <v>30.0</v>
      </c>
      <c r="P13" s="108">
        <v>40.0</v>
      </c>
      <c r="Q13" s="108">
        <v>50.0</v>
      </c>
      <c r="R13" s="109">
        <v>0.0</v>
      </c>
      <c r="S13" s="108">
        <v>20.0</v>
      </c>
      <c r="T13" s="108">
        <v>300.0</v>
      </c>
      <c r="U13" s="109">
        <v>2.0</v>
      </c>
      <c r="V13" s="109">
        <v>9.0</v>
      </c>
      <c r="W13" s="109">
        <v>4.0</v>
      </c>
      <c r="X13" s="110">
        <v>0.0</v>
      </c>
      <c r="Y13" s="110">
        <v>0.0</v>
      </c>
      <c r="Z13" s="110">
        <v>0.0</v>
      </c>
      <c r="AA13" s="110">
        <v>0.0</v>
      </c>
      <c r="AB13" s="110">
        <v>0.0</v>
      </c>
      <c r="AC13" s="110">
        <v>0.0</v>
      </c>
      <c r="AD13" s="110">
        <v>0.0</v>
      </c>
      <c r="AE13" s="110">
        <v>0.0</v>
      </c>
      <c r="AF13" s="110">
        <v>0.0</v>
      </c>
      <c r="AG13" s="110">
        <v>0.0</v>
      </c>
      <c r="AH13" s="110">
        <v>0.0</v>
      </c>
      <c r="AI13" s="110">
        <v>0.0</v>
      </c>
      <c r="AJ13" s="109">
        <v>0.0</v>
      </c>
      <c r="AK13" s="109">
        <v>0.0</v>
      </c>
      <c r="AL13" s="109">
        <v>0.0</v>
      </c>
      <c r="AM13" s="109">
        <v>0.0</v>
      </c>
      <c r="AN13" s="109">
        <v>0.0</v>
      </c>
      <c r="AO13" s="109">
        <v>0.0</v>
      </c>
      <c r="AP13" s="109">
        <v>0.0</v>
      </c>
      <c r="AQ13" s="109">
        <v>0.0</v>
      </c>
      <c r="AR13" s="109">
        <v>0.0</v>
      </c>
      <c r="AS13" s="109">
        <v>0.0</v>
      </c>
      <c r="AT13" s="109">
        <v>0.0</v>
      </c>
      <c r="AU13" s="109">
        <v>0.0</v>
      </c>
    </row>
    <row r="14">
      <c r="A14" s="105" t="s">
        <v>131</v>
      </c>
      <c r="B14" s="105" t="s">
        <v>59</v>
      </c>
      <c r="C14" s="106">
        <v>44217.0</v>
      </c>
      <c r="D14" s="107">
        <v>5.0</v>
      </c>
      <c r="E14" s="107">
        <v>2.0</v>
      </c>
      <c r="F14" s="107">
        <v>0.0</v>
      </c>
      <c r="G14" s="109">
        <v>20.0</v>
      </c>
      <c r="H14" s="109">
        <v>0.0</v>
      </c>
      <c r="I14" s="108">
        <v>40.0</v>
      </c>
      <c r="J14" s="109">
        <v>15.0</v>
      </c>
      <c r="K14" s="108">
        <v>40.0</v>
      </c>
      <c r="L14" s="108">
        <v>40.0</v>
      </c>
      <c r="M14" s="108">
        <v>40.0</v>
      </c>
      <c r="N14" s="108">
        <v>30.0</v>
      </c>
      <c r="O14" s="109">
        <v>20.0</v>
      </c>
      <c r="P14" s="109">
        <v>20.0</v>
      </c>
      <c r="Q14" s="108">
        <v>10.0</v>
      </c>
      <c r="R14" s="109">
        <v>0.0</v>
      </c>
      <c r="S14" s="109">
        <v>20.0</v>
      </c>
      <c r="T14" s="108">
        <v>200.0</v>
      </c>
      <c r="U14" s="109">
        <v>1.0</v>
      </c>
      <c r="V14" s="109">
        <v>7.0</v>
      </c>
      <c r="W14" s="109">
        <v>3.0</v>
      </c>
      <c r="X14" s="110">
        <v>0.0</v>
      </c>
      <c r="Y14" s="110">
        <v>0.0</v>
      </c>
      <c r="Z14" s="110">
        <v>0.0</v>
      </c>
      <c r="AA14" s="110">
        <v>0.0</v>
      </c>
      <c r="AB14" s="110">
        <v>0.0</v>
      </c>
      <c r="AC14" s="110">
        <v>0.0</v>
      </c>
      <c r="AD14" s="110">
        <v>0.0</v>
      </c>
      <c r="AE14" s="110">
        <v>0.0</v>
      </c>
      <c r="AF14" s="110">
        <v>0.0</v>
      </c>
      <c r="AG14" s="110">
        <v>0.0</v>
      </c>
      <c r="AH14" s="110">
        <v>0.0</v>
      </c>
      <c r="AI14" s="110">
        <v>0.0</v>
      </c>
      <c r="AJ14" s="109">
        <v>0.0</v>
      </c>
      <c r="AK14" s="109">
        <v>0.0</v>
      </c>
      <c r="AL14" s="109">
        <v>0.0</v>
      </c>
      <c r="AM14" s="109">
        <v>0.0</v>
      </c>
      <c r="AN14" s="109">
        <v>0.0</v>
      </c>
      <c r="AO14" s="109">
        <v>0.0</v>
      </c>
      <c r="AP14" s="109">
        <v>0.0</v>
      </c>
      <c r="AQ14" s="109">
        <v>0.0</v>
      </c>
      <c r="AR14" s="109">
        <v>0.0</v>
      </c>
      <c r="AS14" s="109">
        <v>0.0</v>
      </c>
      <c r="AT14" s="109">
        <v>0.0</v>
      </c>
      <c r="AU14" s="109">
        <v>0.0</v>
      </c>
    </row>
    <row r="15">
      <c r="A15" s="105" t="s">
        <v>131</v>
      </c>
      <c r="B15" s="105" t="s">
        <v>60</v>
      </c>
      <c r="C15" s="106">
        <v>44217.0</v>
      </c>
      <c r="D15" s="107">
        <v>4.0</v>
      </c>
      <c r="E15" s="107">
        <v>2.0</v>
      </c>
      <c r="F15" s="107">
        <v>0.0</v>
      </c>
      <c r="G15" s="108">
        <v>20.0</v>
      </c>
      <c r="H15" s="109">
        <v>0.0</v>
      </c>
      <c r="I15" s="108">
        <v>20.0</v>
      </c>
      <c r="J15" s="108">
        <v>10.0</v>
      </c>
      <c r="K15" s="108">
        <v>40.0</v>
      </c>
      <c r="L15" s="108">
        <v>36.0</v>
      </c>
      <c r="M15" s="108">
        <v>38.0</v>
      </c>
      <c r="N15" s="108">
        <v>40.0</v>
      </c>
      <c r="O15" s="108">
        <v>20.0</v>
      </c>
      <c r="P15" s="108">
        <v>20.0</v>
      </c>
      <c r="Q15" s="108">
        <v>10.0</v>
      </c>
      <c r="R15" s="109">
        <v>0.0</v>
      </c>
      <c r="S15" s="108">
        <v>20.0</v>
      </c>
      <c r="T15" s="108">
        <v>100.0</v>
      </c>
      <c r="U15" s="109">
        <v>1.0</v>
      </c>
      <c r="V15" s="109">
        <v>5.0</v>
      </c>
      <c r="W15" s="109">
        <v>4.0</v>
      </c>
      <c r="X15" s="110">
        <v>0.0</v>
      </c>
      <c r="Y15" s="110">
        <v>0.0</v>
      </c>
      <c r="Z15" s="110">
        <v>0.0</v>
      </c>
      <c r="AA15" s="110">
        <v>0.0</v>
      </c>
      <c r="AB15" s="110">
        <v>0.0</v>
      </c>
      <c r="AC15" s="110">
        <v>0.0</v>
      </c>
      <c r="AD15" s="110">
        <v>0.0</v>
      </c>
      <c r="AE15" s="110">
        <v>0.0</v>
      </c>
      <c r="AF15" s="110">
        <v>0.0</v>
      </c>
      <c r="AG15" s="110">
        <v>0.0</v>
      </c>
      <c r="AH15" s="110">
        <v>0.0</v>
      </c>
      <c r="AI15" s="110">
        <v>0.0</v>
      </c>
      <c r="AJ15" s="109">
        <v>0.0</v>
      </c>
      <c r="AK15" s="109">
        <v>0.0</v>
      </c>
      <c r="AL15" s="109">
        <v>0.0</v>
      </c>
      <c r="AM15" s="109">
        <v>0.0</v>
      </c>
      <c r="AN15" s="109">
        <v>0.0</v>
      </c>
      <c r="AO15" s="109">
        <v>0.0</v>
      </c>
      <c r="AP15" s="109">
        <v>0.0</v>
      </c>
      <c r="AQ15" s="109">
        <v>0.0</v>
      </c>
      <c r="AR15" s="109">
        <v>0.0</v>
      </c>
      <c r="AS15" s="109">
        <v>0.0</v>
      </c>
      <c r="AT15" s="109">
        <v>0.0</v>
      </c>
      <c r="AU15" s="109">
        <v>0.0</v>
      </c>
      <c r="AV15" s="112"/>
    </row>
    <row r="16">
      <c r="A16" s="105" t="s">
        <v>131</v>
      </c>
      <c r="B16" s="105" t="s">
        <v>61</v>
      </c>
      <c r="C16" s="106">
        <v>44217.0</v>
      </c>
      <c r="D16" s="107">
        <v>3.0</v>
      </c>
      <c r="E16" s="107">
        <v>3.0</v>
      </c>
      <c r="F16" s="107">
        <v>0.0</v>
      </c>
      <c r="G16" s="109">
        <v>20.0</v>
      </c>
      <c r="H16" s="109">
        <v>0.0</v>
      </c>
      <c r="I16" s="108">
        <v>60.0</v>
      </c>
      <c r="J16" s="109">
        <v>20.0</v>
      </c>
      <c r="K16" s="108">
        <v>40.0</v>
      </c>
      <c r="L16" s="108">
        <v>84.0</v>
      </c>
      <c r="M16" s="108">
        <v>82.0</v>
      </c>
      <c r="N16" s="108">
        <v>20.0</v>
      </c>
      <c r="O16" s="109">
        <v>30.0</v>
      </c>
      <c r="P16" s="109">
        <v>20.0</v>
      </c>
      <c r="Q16" s="108">
        <v>20.0</v>
      </c>
      <c r="R16" s="109">
        <v>0.0</v>
      </c>
      <c r="S16" s="109">
        <v>0.0</v>
      </c>
      <c r="T16" s="108">
        <v>400.0</v>
      </c>
      <c r="U16" s="109">
        <v>1.0</v>
      </c>
      <c r="V16" s="109">
        <v>7.0</v>
      </c>
      <c r="W16" s="109">
        <v>2.0</v>
      </c>
      <c r="X16" s="110">
        <v>0.0</v>
      </c>
      <c r="Y16" s="110">
        <v>0.0</v>
      </c>
      <c r="Z16" s="110">
        <v>0.0</v>
      </c>
      <c r="AA16" s="110">
        <v>0.0</v>
      </c>
      <c r="AB16" s="110">
        <v>0.0</v>
      </c>
      <c r="AC16" s="110">
        <v>0.0</v>
      </c>
      <c r="AD16" s="110">
        <v>0.0</v>
      </c>
      <c r="AE16" s="110">
        <v>0.0</v>
      </c>
      <c r="AF16" s="110">
        <v>0.0</v>
      </c>
      <c r="AG16" s="110">
        <v>0.0</v>
      </c>
      <c r="AH16" s="110">
        <v>0.0</v>
      </c>
      <c r="AI16" s="110">
        <v>0.0</v>
      </c>
      <c r="AJ16" s="109">
        <v>0.0</v>
      </c>
      <c r="AK16" s="109">
        <v>0.0</v>
      </c>
      <c r="AL16" s="109">
        <v>0.0</v>
      </c>
      <c r="AM16" s="109">
        <v>0.0</v>
      </c>
      <c r="AN16" s="109">
        <v>0.0</v>
      </c>
      <c r="AO16" s="109">
        <v>0.0</v>
      </c>
      <c r="AP16" s="109">
        <v>0.0</v>
      </c>
      <c r="AQ16" s="109">
        <v>0.0</v>
      </c>
      <c r="AR16" s="109">
        <v>0.0</v>
      </c>
      <c r="AS16" s="109">
        <v>0.0</v>
      </c>
      <c r="AT16" s="109">
        <v>0.0</v>
      </c>
      <c r="AU16" s="109">
        <v>0.0</v>
      </c>
      <c r="AV16" s="112"/>
    </row>
    <row r="17">
      <c r="A17" s="105" t="s">
        <v>131</v>
      </c>
      <c r="B17" s="105" t="s">
        <v>62</v>
      </c>
      <c r="C17" s="106">
        <v>44217.0</v>
      </c>
      <c r="D17" s="107">
        <v>1.0</v>
      </c>
      <c r="E17" s="107">
        <v>0.0</v>
      </c>
      <c r="F17" s="107">
        <v>0.0</v>
      </c>
      <c r="G17" s="108">
        <v>20.0</v>
      </c>
      <c r="H17" s="109">
        <v>0.0</v>
      </c>
      <c r="I17" s="108">
        <v>40.0</v>
      </c>
      <c r="J17" s="108">
        <v>10.0</v>
      </c>
      <c r="K17" s="108">
        <v>20.0</v>
      </c>
      <c r="L17" s="108">
        <v>20.0</v>
      </c>
      <c r="M17" s="108">
        <v>20.0</v>
      </c>
      <c r="N17" s="108">
        <v>10.0</v>
      </c>
      <c r="O17" s="108">
        <v>10.0</v>
      </c>
      <c r="P17" s="108">
        <v>10.0</v>
      </c>
      <c r="Q17" s="108">
        <v>10.0</v>
      </c>
      <c r="R17" s="109">
        <v>0.0</v>
      </c>
      <c r="S17" s="108">
        <v>0.0</v>
      </c>
      <c r="T17" s="108">
        <v>100.0</v>
      </c>
      <c r="U17" s="109">
        <v>1.0</v>
      </c>
      <c r="V17" s="108">
        <v>3.0</v>
      </c>
      <c r="W17" s="109">
        <v>1.0</v>
      </c>
      <c r="X17" s="110">
        <v>0.0</v>
      </c>
      <c r="Y17" s="110">
        <v>0.0</v>
      </c>
      <c r="Z17" s="110">
        <v>0.0</v>
      </c>
      <c r="AA17" s="110">
        <v>0.0</v>
      </c>
      <c r="AB17" s="110">
        <v>0.0</v>
      </c>
      <c r="AC17" s="110">
        <v>0.0</v>
      </c>
      <c r="AD17" s="110">
        <v>0.0</v>
      </c>
      <c r="AE17" s="110">
        <v>0.0</v>
      </c>
      <c r="AF17" s="110">
        <v>0.0</v>
      </c>
      <c r="AG17" s="110">
        <v>0.0</v>
      </c>
      <c r="AH17" s="110">
        <v>0.0</v>
      </c>
      <c r="AI17" s="110">
        <v>0.0</v>
      </c>
      <c r="AJ17" s="109">
        <v>0.0</v>
      </c>
      <c r="AK17" s="109">
        <v>0.0</v>
      </c>
      <c r="AL17" s="109">
        <v>0.0</v>
      </c>
      <c r="AM17" s="109">
        <v>0.0</v>
      </c>
      <c r="AN17" s="109">
        <v>0.0</v>
      </c>
      <c r="AO17" s="109">
        <v>0.0</v>
      </c>
      <c r="AP17" s="109">
        <v>0.0</v>
      </c>
      <c r="AQ17" s="109">
        <v>0.0</v>
      </c>
      <c r="AR17" s="109">
        <v>0.0</v>
      </c>
      <c r="AS17" s="109">
        <v>0.0</v>
      </c>
      <c r="AT17" s="109">
        <v>0.0</v>
      </c>
      <c r="AU17" s="109">
        <v>0.0</v>
      </c>
    </row>
    <row r="18">
      <c r="A18" s="105" t="s">
        <v>131</v>
      </c>
      <c r="B18" s="105" t="s">
        <v>63</v>
      </c>
      <c r="C18" s="106">
        <v>44217.0</v>
      </c>
      <c r="D18" s="107">
        <v>5.0</v>
      </c>
      <c r="E18" s="107">
        <v>5.0</v>
      </c>
      <c r="F18" s="107">
        <v>0.0</v>
      </c>
      <c r="G18" s="108">
        <v>20.0</v>
      </c>
      <c r="H18" s="109">
        <v>0.0</v>
      </c>
      <c r="I18" s="108">
        <v>60.0</v>
      </c>
      <c r="J18" s="108">
        <v>20.0</v>
      </c>
      <c r="K18" s="108">
        <v>50.0</v>
      </c>
      <c r="L18" s="108">
        <v>52.0</v>
      </c>
      <c r="M18" s="108">
        <v>52.0</v>
      </c>
      <c r="N18" s="108">
        <v>20.0</v>
      </c>
      <c r="O18" s="108">
        <v>20.0</v>
      </c>
      <c r="P18" s="108">
        <v>10.0</v>
      </c>
      <c r="Q18" s="108">
        <v>40.0</v>
      </c>
      <c r="R18" s="109">
        <v>0.0</v>
      </c>
      <c r="S18" s="108">
        <v>20.0</v>
      </c>
      <c r="T18" s="108">
        <v>100.0</v>
      </c>
      <c r="U18" s="109">
        <v>1.0</v>
      </c>
      <c r="V18" s="109">
        <v>5.0</v>
      </c>
      <c r="W18" s="109">
        <v>2.0</v>
      </c>
      <c r="X18" s="110">
        <v>0.0</v>
      </c>
      <c r="Y18" s="110">
        <v>0.0</v>
      </c>
      <c r="Z18" s="110">
        <v>0.0</v>
      </c>
      <c r="AA18" s="110">
        <v>0.0</v>
      </c>
      <c r="AB18" s="110">
        <v>0.0</v>
      </c>
      <c r="AC18" s="110">
        <v>0.0</v>
      </c>
      <c r="AD18" s="110">
        <v>0.0</v>
      </c>
      <c r="AE18" s="110">
        <v>0.0</v>
      </c>
      <c r="AF18" s="110">
        <v>0.0</v>
      </c>
      <c r="AG18" s="110">
        <v>0.0</v>
      </c>
      <c r="AH18" s="110">
        <v>0.0</v>
      </c>
      <c r="AI18" s="110">
        <v>0.0</v>
      </c>
      <c r="AJ18" s="109">
        <v>0.0</v>
      </c>
      <c r="AK18" s="109">
        <v>0.0</v>
      </c>
      <c r="AL18" s="109">
        <v>0.0</v>
      </c>
      <c r="AM18" s="109">
        <v>0.0</v>
      </c>
      <c r="AN18" s="109">
        <v>0.0</v>
      </c>
      <c r="AO18" s="109">
        <v>0.0</v>
      </c>
      <c r="AP18" s="109">
        <v>0.0</v>
      </c>
      <c r="AQ18" s="109">
        <v>0.0</v>
      </c>
      <c r="AR18" s="109">
        <v>0.0</v>
      </c>
      <c r="AS18" s="109">
        <v>0.0</v>
      </c>
      <c r="AT18" s="109">
        <v>0.0</v>
      </c>
      <c r="AU18" s="109">
        <v>0.0</v>
      </c>
    </row>
    <row r="19">
      <c r="A19" s="105" t="s">
        <v>131</v>
      </c>
      <c r="B19" s="105" t="s">
        <v>45</v>
      </c>
      <c r="C19" s="106">
        <v>44248.0</v>
      </c>
      <c r="D19" s="107">
        <v>1.0</v>
      </c>
      <c r="E19" s="107">
        <v>0.0</v>
      </c>
      <c r="F19" s="107">
        <v>0.0</v>
      </c>
      <c r="G19" s="109">
        <v>20.0</v>
      </c>
      <c r="H19" s="109">
        <v>0.0</v>
      </c>
      <c r="I19" s="108">
        <v>20.0</v>
      </c>
      <c r="J19" s="109">
        <v>10.0</v>
      </c>
      <c r="K19" s="108">
        <v>40.0</v>
      </c>
      <c r="L19" s="108">
        <v>24.0</v>
      </c>
      <c r="M19" s="108">
        <v>24.0</v>
      </c>
      <c r="N19" s="108">
        <v>0.0</v>
      </c>
      <c r="O19" s="109">
        <v>10.0</v>
      </c>
      <c r="P19" s="109">
        <v>10.0</v>
      </c>
      <c r="Q19" s="108">
        <v>10.0</v>
      </c>
      <c r="R19" s="109">
        <v>0.0</v>
      </c>
      <c r="S19" s="109">
        <v>20.0</v>
      </c>
      <c r="T19" s="108">
        <v>100.0</v>
      </c>
      <c r="U19" s="109">
        <v>1.0</v>
      </c>
      <c r="V19" s="109">
        <v>2.0</v>
      </c>
      <c r="W19" s="109">
        <v>3.0</v>
      </c>
      <c r="X19" s="110">
        <v>0.0</v>
      </c>
      <c r="Y19" s="110">
        <v>0.0</v>
      </c>
      <c r="Z19" s="110">
        <v>0.0</v>
      </c>
      <c r="AA19" s="110">
        <v>0.0</v>
      </c>
      <c r="AB19" s="110">
        <v>0.0</v>
      </c>
      <c r="AC19" s="110">
        <v>0.0</v>
      </c>
      <c r="AD19" s="110">
        <v>0.0</v>
      </c>
      <c r="AE19" s="110">
        <v>0.0</v>
      </c>
      <c r="AF19" s="110">
        <v>0.0</v>
      </c>
      <c r="AG19" s="110">
        <v>0.0</v>
      </c>
      <c r="AH19" s="110">
        <v>0.0</v>
      </c>
      <c r="AI19" s="110">
        <v>0.0</v>
      </c>
      <c r="AJ19" s="109">
        <v>0.0</v>
      </c>
      <c r="AK19" s="109">
        <v>0.0</v>
      </c>
      <c r="AL19" s="109">
        <v>0.0</v>
      </c>
      <c r="AM19" s="109">
        <v>0.0</v>
      </c>
      <c r="AN19" s="109">
        <v>0.0</v>
      </c>
      <c r="AO19" s="109">
        <v>0.0</v>
      </c>
      <c r="AP19" s="109">
        <v>0.0</v>
      </c>
      <c r="AQ19" s="109">
        <v>0.0</v>
      </c>
      <c r="AR19" s="109">
        <v>0.0</v>
      </c>
      <c r="AS19" s="109">
        <v>0.0</v>
      </c>
      <c r="AT19" s="109">
        <v>0.0</v>
      </c>
      <c r="AU19" s="109">
        <v>0.0</v>
      </c>
    </row>
    <row r="20">
      <c r="A20" s="105" t="s">
        <v>131</v>
      </c>
      <c r="B20" s="105" t="s">
        <v>47</v>
      </c>
      <c r="C20" s="106">
        <v>44248.0</v>
      </c>
      <c r="D20" s="107">
        <v>3.0</v>
      </c>
      <c r="E20" s="107">
        <v>2.0</v>
      </c>
      <c r="F20" s="107">
        <v>0.0</v>
      </c>
      <c r="G20" s="108">
        <v>20.0</v>
      </c>
      <c r="H20" s="109">
        <v>0.0</v>
      </c>
      <c r="I20" s="108">
        <v>60.0</v>
      </c>
      <c r="J20" s="108">
        <v>30.0</v>
      </c>
      <c r="K20" s="108">
        <v>50.0</v>
      </c>
      <c r="L20" s="108">
        <v>52.0</v>
      </c>
      <c r="M20" s="108">
        <v>54.0</v>
      </c>
      <c r="N20" s="108">
        <v>20.0</v>
      </c>
      <c r="O20" s="108">
        <v>10.0</v>
      </c>
      <c r="P20" s="108">
        <v>10.0</v>
      </c>
      <c r="Q20" s="108">
        <v>10.0</v>
      </c>
      <c r="R20" s="109">
        <v>0.0</v>
      </c>
      <c r="S20" s="108">
        <v>20.0</v>
      </c>
      <c r="T20" s="108">
        <v>200.0</v>
      </c>
      <c r="U20" s="109">
        <v>1.0</v>
      </c>
      <c r="V20" s="109">
        <v>4.0</v>
      </c>
      <c r="W20" s="109">
        <v>3.0</v>
      </c>
      <c r="X20" s="110">
        <v>0.0</v>
      </c>
      <c r="Y20" s="110">
        <v>0.0</v>
      </c>
      <c r="Z20" s="110">
        <v>0.0</v>
      </c>
      <c r="AA20" s="110">
        <v>0.0</v>
      </c>
      <c r="AB20" s="110">
        <v>0.0</v>
      </c>
      <c r="AC20" s="110">
        <v>0.0</v>
      </c>
      <c r="AD20" s="110">
        <v>0.0</v>
      </c>
      <c r="AE20" s="110">
        <v>0.0</v>
      </c>
      <c r="AF20" s="110">
        <v>0.0</v>
      </c>
      <c r="AG20" s="110">
        <v>0.0</v>
      </c>
      <c r="AH20" s="110">
        <v>0.0</v>
      </c>
      <c r="AI20" s="110">
        <v>0.0</v>
      </c>
      <c r="AJ20" s="109">
        <v>0.0</v>
      </c>
      <c r="AK20" s="109">
        <v>0.0</v>
      </c>
      <c r="AL20" s="109">
        <v>0.0</v>
      </c>
      <c r="AM20" s="109">
        <v>0.0</v>
      </c>
      <c r="AN20" s="109">
        <v>0.0</v>
      </c>
      <c r="AO20" s="109">
        <v>0.0</v>
      </c>
      <c r="AP20" s="109">
        <v>0.0</v>
      </c>
      <c r="AQ20" s="109">
        <v>0.0</v>
      </c>
      <c r="AR20" s="109">
        <v>0.0</v>
      </c>
      <c r="AS20" s="109">
        <v>0.0</v>
      </c>
      <c r="AT20" s="109">
        <v>0.0</v>
      </c>
      <c r="AU20" s="109">
        <v>0.0</v>
      </c>
    </row>
    <row r="21" ht="15.75" customHeight="1">
      <c r="A21" s="105" t="s">
        <v>131</v>
      </c>
      <c r="B21" s="105" t="s">
        <v>48</v>
      </c>
      <c r="C21" s="106">
        <v>44248.0</v>
      </c>
      <c r="D21" s="107">
        <v>1.0</v>
      </c>
      <c r="E21" s="107">
        <v>1.0</v>
      </c>
      <c r="F21" s="107">
        <v>0.0</v>
      </c>
      <c r="G21" s="108">
        <v>20.0</v>
      </c>
      <c r="H21" s="109">
        <v>0.0</v>
      </c>
      <c r="I21" s="108">
        <v>40.0</v>
      </c>
      <c r="J21" s="108">
        <v>15.0</v>
      </c>
      <c r="K21" s="108">
        <v>20.0</v>
      </c>
      <c r="L21" s="108">
        <v>20.0</v>
      </c>
      <c r="M21" s="108">
        <v>18.0</v>
      </c>
      <c r="N21" s="108">
        <v>40.0</v>
      </c>
      <c r="O21" s="108">
        <v>30.0</v>
      </c>
      <c r="P21" s="108">
        <v>20.0</v>
      </c>
      <c r="Q21" s="108">
        <v>10.0</v>
      </c>
      <c r="R21" s="109">
        <v>0.0</v>
      </c>
      <c r="S21" s="108">
        <v>20.0</v>
      </c>
      <c r="T21" s="108">
        <v>100.0</v>
      </c>
      <c r="U21" s="109">
        <v>1.0</v>
      </c>
      <c r="V21" s="109">
        <v>9.0</v>
      </c>
      <c r="W21" s="109">
        <v>2.0</v>
      </c>
      <c r="X21" s="110">
        <v>0.0</v>
      </c>
      <c r="Y21" s="110">
        <v>0.0</v>
      </c>
      <c r="Z21" s="110">
        <v>0.0</v>
      </c>
      <c r="AA21" s="110">
        <v>0.0</v>
      </c>
      <c r="AB21" s="110">
        <v>0.0</v>
      </c>
      <c r="AC21" s="110">
        <v>0.0</v>
      </c>
      <c r="AD21" s="110">
        <v>0.0</v>
      </c>
      <c r="AE21" s="110">
        <v>0.0</v>
      </c>
      <c r="AF21" s="110">
        <v>0.0</v>
      </c>
      <c r="AG21" s="110">
        <v>0.0</v>
      </c>
      <c r="AH21" s="110">
        <v>0.0</v>
      </c>
      <c r="AI21" s="110">
        <v>0.0</v>
      </c>
      <c r="AJ21" s="109">
        <v>0.0</v>
      </c>
      <c r="AK21" s="109">
        <v>0.0</v>
      </c>
      <c r="AL21" s="109">
        <v>0.0</v>
      </c>
      <c r="AM21" s="109">
        <v>0.0</v>
      </c>
      <c r="AN21" s="109">
        <v>0.0</v>
      </c>
      <c r="AO21" s="109">
        <v>0.0</v>
      </c>
      <c r="AP21" s="109">
        <v>0.0</v>
      </c>
      <c r="AQ21" s="109">
        <v>0.0</v>
      </c>
      <c r="AR21" s="109">
        <v>0.0</v>
      </c>
      <c r="AS21" s="109">
        <v>0.0</v>
      </c>
      <c r="AT21" s="109">
        <v>0.0</v>
      </c>
      <c r="AU21" s="109">
        <v>0.0</v>
      </c>
    </row>
    <row r="22" ht="15.75" customHeight="1">
      <c r="A22" s="105" t="s">
        <v>131</v>
      </c>
      <c r="B22" s="105" t="s">
        <v>49</v>
      </c>
      <c r="C22" s="106">
        <v>44248.0</v>
      </c>
      <c r="D22" s="107">
        <v>4.0</v>
      </c>
      <c r="E22" s="107">
        <v>18.0</v>
      </c>
      <c r="F22" s="107">
        <v>0.0</v>
      </c>
      <c r="G22" s="109">
        <v>60.0</v>
      </c>
      <c r="H22" s="109">
        <v>0.0</v>
      </c>
      <c r="I22" s="108">
        <v>120.0</v>
      </c>
      <c r="J22" s="109">
        <v>25.0</v>
      </c>
      <c r="K22" s="108">
        <v>70.0</v>
      </c>
      <c r="L22" s="108">
        <v>88.0</v>
      </c>
      <c r="M22" s="109">
        <v>80.0</v>
      </c>
      <c r="N22" s="109">
        <v>90.0</v>
      </c>
      <c r="O22" s="109">
        <v>40.0</v>
      </c>
      <c r="P22" s="109">
        <v>40.0</v>
      </c>
      <c r="Q22" s="108">
        <v>80.0</v>
      </c>
      <c r="R22" s="109">
        <v>0.0</v>
      </c>
      <c r="S22" s="109">
        <v>60.0</v>
      </c>
      <c r="T22" s="108">
        <v>400.0</v>
      </c>
      <c r="U22" s="109">
        <v>3.0</v>
      </c>
      <c r="V22" s="109">
        <v>18.0</v>
      </c>
      <c r="W22" s="109">
        <v>6.0</v>
      </c>
      <c r="X22" s="110">
        <v>0.0</v>
      </c>
      <c r="Y22" s="110">
        <v>0.0</v>
      </c>
      <c r="Z22" s="110">
        <v>0.0</v>
      </c>
      <c r="AA22" s="110">
        <v>0.0</v>
      </c>
      <c r="AB22" s="110">
        <v>0.0</v>
      </c>
      <c r="AC22" s="110">
        <v>0.0</v>
      </c>
      <c r="AD22" s="110">
        <v>0.0</v>
      </c>
      <c r="AE22" s="110">
        <v>0.0</v>
      </c>
      <c r="AF22" s="110">
        <v>0.0</v>
      </c>
      <c r="AG22" s="110">
        <v>0.0</v>
      </c>
      <c r="AH22" s="110">
        <v>0.0</v>
      </c>
      <c r="AI22" s="110">
        <v>0.0</v>
      </c>
      <c r="AJ22" s="109">
        <v>0.0</v>
      </c>
      <c r="AK22" s="109">
        <v>0.0</v>
      </c>
      <c r="AL22" s="109">
        <v>0.0</v>
      </c>
      <c r="AM22" s="109">
        <v>0.0</v>
      </c>
      <c r="AN22" s="109">
        <v>0.0</v>
      </c>
      <c r="AO22" s="109">
        <v>0.0</v>
      </c>
      <c r="AP22" s="109">
        <v>0.0</v>
      </c>
      <c r="AQ22" s="109">
        <v>0.0</v>
      </c>
      <c r="AR22" s="109">
        <v>0.0</v>
      </c>
      <c r="AS22" s="109">
        <v>0.0</v>
      </c>
      <c r="AT22" s="109">
        <v>0.0</v>
      </c>
      <c r="AU22" s="109">
        <v>0.0</v>
      </c>
    </row>
    <row r="23" ht="15.75" customHeight="1">
      <c r="A23" s="105" t="s">
        <v>131</v>
      </c>
      <c r="B23" s="105" t="s">
        <v>50</v>
      </c>
      <c r="C23" s="106">
        <v>44248.0</v>
      </c>
      <c r="D23" s="107">
        <v>6.0</v>
      </c>
      <c r="E23" s="107">
        <v>3.0</v>
      </c>
      <c r="F23" s="107">
        <v>0.0</v>
      </c>
      <c r="G23" s="108">
        <v>40.0</v>
      </c>
      <c r="H23" s="109">
        <v>0.0</v>
      </c>
      <c r="I23" s="108">
        <v>120.0</v>
      </c>
      <c r="J23" s="108">
        <v>30.0</v>
      </c>
      <c r="K23" s="108">
        <v>100.0</v>
      </c>
      <c r="L23" s="108">
        <v>96.0</v>
      </c>
      <c r="M23" s="108">
        <v>96.0</v>
      </c>
      <c r="N23" s="108">
        <v>50.0</v>
      </c>
      <c r="O23" s="108">
        <v>30.0</v>
      </c>
      <c r="P23" s="108">
        <v>30.0</v>
      </c>
      <c r="Q23" s="108">
        <v>40.0</v>
      </c>
      <c r="R23" s="109">
        <v>0.0</v>
      </c>
      <c r="S23" s="108">
        <v>0.0</v>
      </c>
      <c r="T23" s="108">
        <v>100.0</v>
      </c>
      <c r="U23" s="109">
        <v>2.0</v>
      </c>
      <c r="V23" s="109">
        <v>11.0</v>
      </c>
      <c r="W23" s="109">
        <v>2.0</v>
      </c>
      <c r="X23" s="110">
        <v>0.0</v>
      </c>
      <c r="Y23" s="110">
        <v>0.0</v>
      </c>
      <c r="Z23" s="110">
        <v>0.0</v>
      </c>
      <c r="AA23" s="110">
        <v>0.0</v>
      </c>
      <c r="AB23" s="110">
        <v>0.0</v>
      </c>
      <c r="AC23" s="110">
        <v>0.0</v>
      </c>
      <c r="AD23" s="110">
        <v>0.0</v>
      </c>
      <c r="AE23" s="110">
        <v>0.0</v>
      </c>
      <c r="AF23" s="110">
        <v>0.0</v>
      </c>
      <c r="AG23" s="110">
        <v>0.0</v>
      </c>
      <c r="AH23" s="110">
        <v>0.0</v>
      </c>
      <c r="AI23" s="110">
        <v>0.0</v>
      </c>
      <c r="AJ23" s="109">
        <v>0.0</v>
      </c>
      <c r="AK23" s="109">
        <v>0.0</v>
      </c>
      <c r="AL23" s="109">
        <v>0.0</v>
      </c>
      <c r="AM23" s="109">
        <v>0.0</v>
      </c>
      <c r="AN23" s="109">
        <v>0.0</v>
      </c>
      <c r="AO23" s="109">
        <v>0.0</v>
      </c>
      <c r="AP23" s="109">
        <v>0.0</v>
      </c>
      <c r="AQ23" s="109">
        <v>0.0</v>
      </c>
      <c r="AR23" s="109">
        <v>0.0</v>
      </c>
      <c r="AS23" s="109">
        <v>0.0</v>
      </c>
      <c r="AT23" s="109">
        <v>0.0</v>
      </c>
      <c r="AU23" s="109">
        <v>0.0</v>
      </c>
    </row>
    <row r="24" ht="15.75" customHeight="1">
      <c r="A24" s="105" t="s">
        <v>131</v>
      </c>
      <c r="B24" s="105" t="s">
        <v>51</v>
      </c>
      <c r="C24" s="106">
        <v>44248.0</v>
      </c>
      <c r="D24" s="107">
        <v>3.0</v>
      </c>
      <c r="E24" s="107">
        <v>7.0</v>
      </c>
      <c r="F24" s="107">
        <v>0.0</v>
      </c>
      <c r="G24" s="108">
        <v>20.0</v>
      </c>
      <c r="H24" s="109">
        <v>0.0</v>
      </c>
      <c r="I24" s="108">
        <v>80.0</v>
      </c>
      <c r="J24" s="108">
        <v>15.0</v>
      </c>
      <c r="K24" s="108">
        <v>70.0</v>
      </c>
      <c r="L24" s="108">
        <v>64.0</v>
      </c>
      <c r="M24" s="108">
        <v>72.0</v>
      </c>
      <c r="N24" s="108">
        <v>50.0</v>
      </c>
      <c r="O24" s="108">
        <v>40.0</v>
      </c>
      <c r="P24" s="108">
        <v>20.0</v>
      </c>
      <c r="Q24" s="108">
        <v>50.0</v>
      </c>
      <c r="R24" s="109">
        <v>0.0</v>
      </c>
      <c r="S24" s="108">
        <v>0.0</v>
      </c>
      <c r="T24" s="108">
        <v>300.0</v>
      </c>
      <c r="U24" s="109">
        <v>1.0</v>
      </c>
      <c r="V24" s="109">
        <v>11.0</v>
      </c>
      <c r="W24" s="109">
        <v>4.0</v>
      </c>
      <c r="X24" s="110">
        <v>0.0</v>
      </c>
      <c r="Y24" s="110">
        <v>0.0</v>
      </c>
      <c r="Z24" s="110">
        <v>0.0</v>
      </c>
      <c r="AA24" s="110">
        <v>0.0</v>
      </c>
      <c r="AB24" s="110">
        <v>0.0</v>
      </c>
      <c r="AC24" s="110">
        <v>0.0</v>
      </c>
      <c r="AD24" s="110">
        <v>0.0</v>
      </c>
      <c r="AE24" s="110">
        <v>0.0</v>
      </c>
      <c r="AF24" s="110">
        <v>0.0</v>
      </c>
      <c r="AG24" s="110">
        <v>0.0</v>
      </c>
      <c r="AH24" s="110">
        <v>0.0</v>
      </c>
      <c r="AI24" s="110">
        <v>0.0</v>
      </c>
      <c r="AJ24" s="109">
        <v>0.0</v>
      </c>
      <c r="AK24" s="109">
        <v>0.0</v>
      </c>
      <c r="AL24" s="109">
        <v>0.0</v>
      </c>
      <c r="AM24" s="109">
        <v>0.0</v>
      </c>
      <c r="AN24" s="109">
        <v>0.0</v>
      </c>
      <c r="AO24" s="109">
        <v>0.0</v>
      </c>
      <c r="AP24" s="109">
        <v>0.0</v>
      </c>
      <c r="AQ24" s="109">
        <v>0.0</v>
      </c>
      <c r="AR24" s="109">
        <v>0.0</v>
      </c>
      <c r="AS24" s="109">
        <v>0.0</v>
      </c>
      <c r="AT24" s="109">
        <v>0.0</v>
      </c>
      <c r="AU24" s="109">
        <v>0.0</v>
      </c>
    </row>
    <row r="25" ht="15.75" customHeight="1">
      <c r="A25" s="105" t="s">
        <v>131</v>
      </c>
      <c r="B25" s="105" t="s">
        <v>52</v>
      </c>
      <c r="C25" s="106">
        <v>44248.0</v>
      </c>
      <c r="D25" s="107">
        <v>1.0</v>
      </c>
      <c r="E25" s="107">
        <v>3.0</v>
      </c>
      <c r="F25" s="107">
        <v>0.0</v>
      </c>
      <c r="G25" s="108">
        <v>20.0</v>
      </c>
      <c r="H25" s="109">
        <v>0.0</v>
      </c>
      <c r="I25" s="108">
        <v>80.0</v>
      </c>
      <c r="J25" s="108">
        <v>10.0</v>
      </c>
      <c r="K25" s="108">
        <v>70.0</v>
      </c>
      <c r="L25" s="108">
        <v>72.0</v>
      </c>
      <c r="M25" s="108">
        <v>72.0</v>
      </c>
      <c r="N25" s="108">
        <v>30.0</v>
      </c>
      <c r="O25" s="108">
        <v>20.0</v>
      </c>
      <c r="P25" s="108">
        <v>10.0</v>
      </c>
      <c r="Q25" s="108">
        <v>70.0</v>
      </c>
      <c r="R25" s="109">
        <v>0.0</v>
      </c>
      <c r="S25" s="108">
        <v>20.0</v>
      </c>
      <c r="T25" s="108">
        <v>300.0</v>
      </c>
      <c r="U25" s="109">
        <v>1.0</v>
      </c>
      <c r="V25" s="109">
        <v>6.0</v>
      </c>
      <c r="W25" s="109">
        <v>5.0</v>
      </c>
      <c r="X25" s="110">
        <v>0.0</v>
      </c>
      <c r="Y25" s="110">
        <v>0.0</v>
      </c>
      <c r="Z25" s="110">
        <v>0.0</v>
      </c>
      <c r="AA25" s="110">
        <v>0.0</v>
      </c>
      <c r="AB25" s="110">
        <v>0.0</v>
      </c>
      <c r="AC25" s="110">
        <v>0.0</v>
      </c>
      <c r="AD25" s="110">
        <v>0.0</v>
      </c>
      <c r="AE25" s="110">
        <v>0.0</v>
      </c>
      <c r="AF25" s="110">
        <v>0.0</v>
      </c>
      <c r="AG25" s="110">
        <v>0.0</v>
      </c>
      <c r="AH25" s="110">
        <v>0.0</v>
      </c>
      <c r="AI25" s="110">
        <v>0.0</v>
      </c>
      <c r="AJ25" s="109">
        <v>0.0</v>
      </c>
      <c r="AK25" s="109">
        <v>0.0</v>
      </c>
      <c r="AL25" s="109">
        <v>0.0</v>
      </c>
      <c r="AM25" s="109">
        <v>0.0</v>
      </c>
      <c r="AN25" s="109">
        <v>0.0</v>
      </c>
      <c r="AO25" s="109">
        <v>0.0</v>
      </c>
      <c r="AP25" s="109">
        <v>0.0</v>
      </c>
      <c r="AQ25" s="109">
        <v>0.0</v>
      </c>
      <c r="AR25" s="109">
        <v>0.0</v>
      </c>
      <c r="AS25" s="109">
        <v>0.0</v>
      </c>
      <c r="AT25" s="109">
        <v>0.0</v>
      </c>
      <c r="AU25" s="109">
        <v>0.0</v>
      </c>
    </row>
    <row r="26" ht="15.75" customHeight="1">
      <c r="A26" s="105" t="s">
        <v>131</v>
      </c>
      <c r="B26" s="105" t="s">
        <v>53</v>
      </c>
      <c r="C26" s="106">
        <v>44248.0</v>
      </c>
      <c r="D26" s="107">
        <v>1.0</v>
      </c>
      <c r="E26" s="107">
        <v>8.0</v>
      </c>
      <c r="F26" s="107">
        <v>0.0</v>
      </c>
      <c r="G26" s="108">
        <v>20.0</v>
      </c>
      <c r="H26" s="109">
        <v>0.0</v>
      </c>
      <c r="I26" s="108">
        <v>60.0</v>
      </c>
      <c r="J26" s="108">
        <v>20.0</v>
      </c>
      <c r="K26" s="108">
        <v>40.0</v>
      </c>
      <c r="L26" s="108">
        <v>48.0</v>
      </c>
      <c r="M26" s="108">
        <v>50.0</v>
      </c>
      <c r="N26" s="108">
        <v>40.0</v>
      </c>
      <c r="O26" s="108">
        <v>30.0</v>
      </c>
      <c r="P26" s="108">
        <v>30.0</v>
      </c>
      <c r="Q26" s="108">
        <v>30.0</v>
      </c>
      <c r="R26" s="109">
        <v>0.0</v>
      </c>
      <c r="S26" s="108">
        <v>20.0</v>
      </c>
      <c r="T26" s="108">
        <v>200.0</v>
      </c>
      <c r="U26" s="109">
        <v>1.0</v>
      </c>
      <c r="V26" s="109">
        <v>10.0</v>
      </c>
      <c r="W26" s="109">
        <v>3.0</v>
      </c>
      <c r="X26" s="110">
        <v>0.0</v>
      </c>
      <c r="Y26" s="110">
        <v>0.0</v>
      </c>
      <c r="Z26" s="110">
        <v>0.0</v>
      </c>
      <c r="AA26" s="110">
        <v>0.0</v>
      </c>
      <c r="AB26" s="110">
        <v>0.0</v>
      </c>
      <c r="AC26" s="110">
        <v>0.0</v>
      </c>
      <c r="AD26" s="110">
        <v>0.0</v>
      </c>
      <c r="AE26" s="110">
        <v>0.0</v>
      </c>
      <c r="AF26" s="110">
        <v>0.0</v>
      </c>
      <c r="AG26" s="110">
        <v>0.0</v>
      </c>
      <c r="AH26" s="110">
        <v>0.0</v>
      </c>
      <c r="AI26" s="110">
        <v>0.0</v>
      </c>
      <c r="AJ26" s="109">
        <v>0.0</v>
      </c>
      <c r="AK26" s="109">
        <v>0.0</v>
      </c>
      <c r="AL26" s="109">
        <v>0.0</v>
      </c>
      <c r="AM26" s="109">
        <v>0.0</v>
      </c>
      <c r="AN26" s="109">
        <v>0.0</v>
      </c>
      <c r="AO26" s="109">
        <v>0.0</v>
      </c>
      <c r="AP26" s="109">
        <v>0.0</v>
      </c>
      <c r="AQ26" s="109">
        <v>0.0</v>
      </c>
      <c r="AR26" s="109">
        <v>0.0</v>
      </c>
      <c r="AS26" s="109">
        <v>0.0</v>
      </c>
      <c r="AT26" s="109">
        <v>0.0</v>
      </c>
      <c r="AU26" s="109">
        <v>0.0</v>
      </c>
    </row>
    <row r="27" ht="15.75" customHeight="1">
      <c r="A27" s="105" t="s">
        <v>131</v>
      </c>
      <c r="B27" s="105" t="s">
        <v>54</v>
      </c>
      <c r="C27" s="106">
        <v>44248.0</v>
      </c>
      <c r="D27" s="107">
        <v>1.0</v>
      </c>
      <c r="E27" s="107">
        <v>1.0</v>
      </c>
      <c r="F27" s="107">
        <v>0.0</v>
      </c>
      <c r="G27" s="109">
        <v>20.0</v>
      </c>
      <c r="H27" s="109">
        <v>0.0</v>
      </c>
      <c r="I27" s="108">
        <v>20.0</v>
      </c>
      <c r="J27" s="109">
        <v>10.0</v>
      </c>
      <c r="K27" s="108">
        <v>20.0</v>
      </c>
      <c r="L27" s="108">
        <v>20.0</v>
      </c>
      <c r="M27" s="108">
        <v>18.0</v>
      </c>
      <c r="N27" s="108">
        <v>10.0</v>
      </c>
      <c r="O27" s="109">
        <v>20.0</v>
      </c>
      <c r="P27" s="109">
        <v>10.0</v>
      </c>
      <c r="Q27" s="108">
        <v>10.0</v>
      </c>
      <c r="R27" s="109">
        <v>0.0</v>
      </c>
      <c r="S27" s="108">
        <v>0.0</v>
      </c>
      <c r="T27" s="108">
        <v>0.0</v>
      </c>
      <c r="U27" s="109">
        <v>1.0</v>
      </c>
      <c r="V27" s="109">
        <v>4.0</v>
      </c>
      <c r="W27" s="109">
        <v>1.0</v>
      </c>
      <c r="X27" s="110">
        <v>0.0</v>
      </c>
      <c r="Y27" s="110">
        <v>0.0</v>
      </c>
      <c r="Z27" s="110">
        <v>0.0</v>
      </c>
      <c r="AA27" s="110">
        <v>0.0</v>
      </c>
      <c r="AB27" s="110">
        <v>0.0</v>
      </c>
      <c r="AC27" s="110">
        <v>0.0</v>
      </c>
      <c r="AD27" s="110">
        <v>0.0</v>
      </c>
      <c r="AE27" s="110">
        <v>0.0</v>
      </c>
      <c r="AF27" s="110">
        <v>0.0</v>
      </c>
      <c r="AG27" s="110">
        <v>0.0</v>
      </c>
      <c r="AH27" s="110">
        <v>0.0</v>
      </c>
      <c r="AI27" s="110">
        <v>0.0</v>
      </c>
      <c r="AJ27" s="109">
        <v>0.0</v>
      </c>
      <c r="AK27" s="109">
        <v>0.0</v>
      </c>
      <c r="AL27" s="109">
        <v>0.0</v>
      </c>
      <c r="AM27" s="109">
        <v>0.0</v>
      </c>
      <c r="AN27" s="109">
        <v>0.0</v>
      </c>
      <c r="AO27" s="109">
        <v>0.0</v>
      </c>
      <c r="AP27" s="109">
        <v>0.0</v>
      </c>
      <c r="AQ27" s="109">
        <v>0.0</v>
      </c>
      <c r="AR27" s="109">
        <v>0.0</v>
      </c>
      <c r="AS27" s="109">
        <v>0.0</v>
      </c>
      <c r="AT27" s="109">
        <v>0.0</v>
      </c>
      <c r="AU27" s="109">
        <v>0.0</v>
      </c>
    </row>
    <row r="28" ht="15.75" customHeight="1">
      <c r="A28" s="105" t="s">
        <v>131</v>
      </c>
      <c r="B28" s="105" t="s">
        <v>55</v>
      </c>
      <c r="C28" s="106">
        <v>44248.0</v>
      </c>
      <c r="D28" s="107">
        <v>1.0</v>
      </c>
      <c r="E28" s="107">
        <v>4.0</v>
      </c>
      <c r="F28" s="107">
        <v>0.0</v>
      </c>
      <c r="G28" s="109">
        <v>20.0</v>
      </c>
      <c r="H28" s="109">
        <v>0.0</v>
      </c>
      <c r="I28" s="108">
        <v>60.0</v>
      </c>
      <c r="J28" s="109">
        <v>10.0</v>
      </c>
      <c r="K28" s="108">
        <v>50.0</v>
      </c>
      <c r="L28" s="108">
        <v>44.0</v>
      </c>
      <c r="M28" s="108">
        <v>42.0</v>
      </c>
      <c r="N28" s="108">
        <v>40.0</v>
      </c>
      <c r="O28" s="109">
        <v>20.0</v>
      </c>
      <c r="P28" s="109">
        <v>20.0</v>
      </c>
      <c r="Q28" s="108">
        <v>10.0</v>
      </c>
      <c r="R28" s="109">
        <v>0.0</v>
      </c>
      <c r="S28" s="109">
        <v>20.0</v>
      </c>
      <c r="T28" s="108">
        <v>200.0</v>
      </c>
      <c r="U28" s="109">
        <v>1.0</v>
      </c>
      <c r="V28" s="109">
        <v>8.0</v>
      </c>
      <c r="W28" s="109">
        <v>3.0</v>
      </c>
      <c r="X28" s="110">
        <v>0.0</v>
      </c>
      <c r="Y28" s="110">
        <v>0.0</v>
      </c>
      <c r="Z28" s="110">
        <v>0.0</v>
      </c>
      <c r="AA28" s="110">
        <v>0.0</v>
      </c>
      <c r="AB28" s="110">
        <v>0.0</v>
      </c>
      <c r="AC28" s="110">
        <v>0.0</v>
      </c>
      <c r="AD28" s="110">
        <v>0.0</v>
      </c>
      <c r="AE28" s="110">
        <v>0.0</v>
      </c>
      <c r="AF28" s="110">
        <v>0.0</v>
      </c>
      <c r="AG28" s="110">
        <v>0.0</v>
      </c>
      <c r="AH28" s="110">
        <v>0.0</v>
      </c>
      <c r="AI28" s="110">
        <v>0.0</v>
      </c>
      <c r="AJ28" s="109">
        <v>0.0</v>
      </c>
      <c r="AK28" s="109">
        <v>0.0</v>
      </c>
      <c r="AL28" s="109">
        <v>0.0</v>
      </c>
      <c r="AM28" s="109">
        <v>0.0</v>
      </c>
      <c r="AN28" s="109">
        <v>0.0</v>
      </c>
      <c r="AO28" s="109">
        <v>0.0</v>
      </c>
      <c r="AP28" s="109">
        <v>0.0</v>
      </c>
      <c r="AQ28" s="109">
        <v>0.0</v>
      </c>
      <c r="AR28" s="109">
        <v>0.0</v>
      </c>
      <c r="AS28" s="109">
        <v>0.0</v>
      </c>
      <c r="AT28" s="109">
        <v>0.0</v>
      </c>
      <c r="AU28" s="109">
        <v>0.0</v>
      </c>
    </row>
    <row r="29" ht="15.75" customHeight="1">
      <c r="A29" s="105" t="s">
        <v>131</v>
      </c>
      <c r="B29" s="105" t="s">
        <v>56</v>
      </c>
      <c r="C29" s="106">
        <v>44248.0</v>
      </c>
      <c r="D29" s="107">
        <v>4.0</v>
      </c>
      <c r="E29" s="107">
        <v>8.0</v>
      </c>
      <c r="F29" s="107">
        <v>0.0</v>
      </c>
      <c r="G29" s="108">
        <v>20.0</v>
      </c>
      <c r="H29" s="109">
        <v>0.0</v>
      </c>
      <c r="I29" s="108">
        <v>80.0</v>
      </c>
      <c r="J29" s="108">
        <v>20.0</v>
      </c>
      <c r="K29" s="108">
        <v>60.0</v>
      </c>
      <c r="L29" s="108">
        <v>48.0</v>
      </c>
      <c r="M29" s="108">
        <v>50.0</v>
      </c>
      <c r="N29" s="108">
        <v>60.0</v>
      </c>
      <c r="O29" s="108">
        <v>40.0</v>
      </c>
      <c r="P29" s="108">
        <v>10.0</v>
      </c>
      <c r="Q29" s="108">
        <v>40.0</v>
      </c>
      <c r="R29" s="109">
        <v>0.0</v>
      </c>
      <c r="S29" s="108">
        <v>20.0</v>
      </c>
      <c r="T29" s="108">
        <v>200.0</v>
      </c>
      <c r="U29" s="109">
        <v>1.0</v>
      </c>
      <c r="V29" s="109">
        <v>8.0</v>
      </c>
      <c r="W29" s="109">
        <v>3.0</v>
      </c>
      <c r="X29" s="110">
        <v>0.0</v>
      </c>
      <c r="Y29" s="110">
        <v>0.0</v>
      </c>
      <c r="Z29" s="110">
        <v>0.0</v>
      </c>
      <c r="AA29" s="110">
        <v>0.0</v>
      </c>
      <c r="AB29" s="110">
        <v>0.0</v>
      </c>
      <c r="AC29" s="110">
        <v>0.0</v>
      </c>
      <c r="AD29" s="110">
        <v>0.0</v>
      </c>
      <c r="AE29" s="110">
        <v>0.0</v>
      </c>
      <c r="AF29" s="110">
        <v>0.0</v>
      </c>
      <c r="AG29" s="110">
        <v>0.0</v>
      </c>
      <c r="AH29" s="110">
        <v>0.0</v>
      </c>
      <c r="AI29" s="110">
        <v>0.0</v>
      </c>
      <c r="AJ29" s="109">
        <v>0.0</v>
      </c>
      <c r="AK29" s="109">
        <v>0.0</v>
      </c>
      <c r="AL29" s="109">
        <v>0.0</v>
      </c>
      <c r="AM29" s="109">
        <v>0.0</v>
      </c>
      <c r="AN29" s="109">
        <v>0.0</v>
      </c>
      <c r="AO29" s="109">
        <v>0.0</v>
      </c>
      <c r="AP29" s="109">
        <v>0.0</v>
      </c>
      <c r="AQ29" s="109">
        <v>0.0</v>
      </c>
      <c r="AR29" s="109">
        <v>0.0</v>
      </c>
      <c r="AS29" s="109">
        <v>0.0</v>
      </c>
      <c r="AT29" s="109">
        <v>0.0</v>
      </c>
      <c r="AU29" s="109">
        <v>0.0</v>
      </c>
    </row>
    <row r="30" ht="15.75" customHeight="1">
      <c r="A30" s="105" t="s">
        <v>131</v>
      </c>
      <c r="B30" s="105" t="s">
        <v>59</v>
      </c>
      <c r="C30" s="106">
        <v>44248.0</v>
      </c>
      <c r="D30" s="107">
        <v>4.0</v>
      </c>
      <c r="E30" s="107">
        <v>2.0</v>
      </c>
      <c r="F30" s="107">
        <v>0.0</v>
      </c>
      <c r="G30" s="108">
        <v>20.0</v>
      </c>
      <c r="H30" s="109">
        <v>0.0</v>
      </c>
      <c r="I30" s="108">
        <v>100.0</v>
      </c>
      <c r="J30" s="108">
        <v>20.0</v>
      </c>
      <c r="K30" s="108">
        <v>70.0</v>
      </c>
      <c r="L30" s="108">
        <v>60.0</v>
      </c>
      <c r="M30" s="108">
        <v>58.0</v>
      </c>
      <c r="N30" s="108">
        <v>40.0</v>
      </c>
      <c r="O30" s="108">
        <v>40.0</v>
      </c>
      <c r="P30" s="108">
        <v>30.0</v>
      </c>
      <c r="Q30" s="108">
        <v>30.0</v>
      </c>
      <c r="R30" s="109">
        <v>0.0</v>
      </c>
      <c r="S30" s="108">
        <v>30.0</v>
      </c>
      <c r="T30" s="108">
        <v>200.0</v>
      </c>
      <c r="U30" s="109">
        <v>1.0</v>
      </c>
      <c r="V30" s="109">
        <v>11.0</v>
      </c>
      <c r="W30" s="109">
        <v>3.0</v>
      </c>
      <c r="X30" s="110">
        <v>0.0</v>
      </c>
      <c r="Y30" s="110">
        <v>0.0</v>
      </c>
      <c r="Z30" s="110">
        <v>0.0</v>
      </c>
      <c r="AA30" s="110">
        <v>0.0</v>
      </c>
      <c r="AB30" s="110">
        <v>0.0</v>
      </c>
      <c r="AC30" s="110">
        <v>0.0</v>
      </c>
      <c r="AD30" s="110">
        <v>0.0</v>
      </c>
      <c r="AE30" s="110">
        <v>0.0</v>
      </c>
      <c r="AF30" s="110">
        <v>0.0</v>
      </c>
      <c r="AG30" s="110">
        <v>0.0</v>
      </c>
      <c r="AH30" s="110">
        <v>0.0</v>
      </c>
      <c r="AI30" s="110">
        <v>0.0</v>
      </c>
      <c r="AJ30" s="109">
        <v>0.0</v>
      </c>
      <c r="AK30" s="109">
        <v>0.0</v>
      </c>
      <c r="AL30" s="109">
        <v>0.0</v>
      </c>
      <c r="AM30" s="109">
        <v>0.0</v>
      </c>
      <c r="AN30" s="109">
        <v>0.0</v>
      </c>
      <c r="AO30" s="109">
        <v>0.0</v>
      </c>
      <c r="AP30" s="109">
        <v>0.0</v>
      </c>
      <c r="AQ30" s="109">
        <v>0.0</v>
      </c>
      <c r="AR30" s="109">
        <v>0.0</v>
      </c>
      <c r="AS30" s="109">
        <v>0.0</v>
      </c>
      <c r="AT30" s="109">
        <v>0.0</v>
      </c>
      <c r="AU30" s="109">
        <v>0.0</v>
      </c>
    </row>
    <row r="31" ht="15.75" customHeight="1">
      <c r="A31" s="105" t="s">
        <v>131</v>
      </c>
      <c r="B31" s="105" t="s">
        <v>60</v>
      </c>
      <c r="C31" s="106">
        <v>44248.0</v>
      </c>
      <c r="D31" s="107">
        <v>4.0</v>
      </c>
      <c r="E31" s="107">
        <v>2.0</v>
      </c>
      <c r="F31" s="107">
        <v>0.0</v>
      </c>
      <c r="G31" s="108">
        <v>20.0</v>
      </c>
      <c r="H31" s="109">
        <v>0.0</v>
      </c>
      <c r="I31" s="108">
        <v>60.0</v>
      </c>
      <c r="J31" s="108">
        <v>20.0</v>
      </c>
      <c r="K31" s="108">
        <v>40.0</v>
      </c>
      <c r="L31" s="108">
        <v>44.0</v>
      </c>
      <c r="M31" s="108">
        <v>46.0</v>
      </c>
      <c r="N31" s="108">
        <v>50.0</v>
      </c>
      <c r="O31" s="108">
        <v>20.0</v>
      </c>
      <c r="P31" s="108">
        <v>20.0</v>
      </c>
      <c r="Q31" s="108">
        <v>40.0</v>
      </c>
      <c r="R31" s="109">
        <v>0.0</v>
      </c>
      <c r="S31" s="108">
        <v>20.0</v>
      </c>
      <c r="T31" s="108">
        <v>300.0</v>
      </c>
      <c r="U31" s="109">
        <v>1.0</v>
      </c>
      <c r="V31" s="108">
        <v>9.0</v>
      </c>
      <c r="W31" s="109">
        <v>4.0</v>
      </c>
      <c r="X31" s="110">
        <v>0.0</v>
      </c>
      <c r="Y31" s="110">
        <v>0.0</v>
      </c>
      <c r="Z31" s="110">
        <v>0.0</v>
      </c>
      <c r="AA31" s="110">
        <v>0.0</v>
      </c>
      <c r="AB31" s="110">
        <v>0.0</v>
      </c>
      <c r="AC31" s="110">
        <v>0.0</v>
      </c>
      <c r="AD31" s="110">
        <v>0.0</v>
      </c>
      <c r="AE31" s="110">
        <v>0.0</v>
      </c>
      <c r="AF31" s="110">
        <v>0.0</v>
      </c>
      <c r="AG31" s="110">
        <v>0.0</v>
      </c>
      <c r="AH31" s="110">
        <v>0.0</v>
      </c>
      <c r="AI31" s="110">
        <v>0.0</v>
      </c>
      <c r="AJ31" s="109">
        <v>0.0</v>
      </c>
      <c r="AK31" s="109">
        <v>0.0</v>
      </c>
      <c r="AL31" s="109">
        <v>0.0</v>
      </c>
      <c r="AM31" s="109">
        <v>0.0</v>
      </c>
      <c r="AN31" s="109">
        <v>0.0</v>
      </c>
      <c r="AO31" s="109">
        <v>0.0</v>
      </c>
      <c r="AP31" s="109">
        <v>0.0</v>
      </c>
      <c r="AQ31" s="109">
        <v>0.0</v>
      </c>
      <c r="AR31" s="109">
        <v>0.0</v>
      </c>
      <c r="AS31" s="109">
        <v>0.0</v>
      </c>
      <c r="AT31" s="109">
        <v>0.0</v>
      </c>
      <c r="AU31" s="109">
        <v>0.0</v>
      </c>
    </row>
    <row r="32" ht="15.75" customHeight="1">
      <c r="A32" s="105" t="s">
        <v>131</v>
      </c>
      <c r="B32" s="105" t="s">
        <v>61</v>
      </c>
      <c r="C32" s="106">
        <v>44248.0</v>
      </c>
      <c r="D32" s="107">
        <v>2.0</v>
      </c>
      <c r="E32" s="107">
        <v>1.0</v>
      </c>
      <c r="F32" s="107">
        <v>0.0</v>
      </c>
      <c r="G32" s="108">
        <v>40.0</v>
      </c>
      <c r="H32" s="109">
        <v>0.0</v>
      </c>
      <c r="I32" s="108">
        <v>60.0</v>
      </c>
      <c r="J32" s="108">
        <v>10.0</v>
      </c>
      <c r="K32" s="108">
        <v>40.0</v>
      </c>
      <c r="L32" s="108">
        <v>16.0</v>
      </c>
      <c r="M32" s="108">
        <v>24.0</v>
      </c>
      <c r="N32" s="108">
        <v>20.0</v>
      </c>
      <c r="O32" s="108">
        <v>20.0</v>
      </c>
      <c r="P32" s="108">
        <v>20.0</v>
      </c>
      <c r="Q32" s="108">
        <v>20.0</v>
      </c>
      <c r="R32" s="109">
        <v>0.0</v>
      </c>
      <c r="S32" s="108">
        <v>40.0</v>
      </c>
      <c r="T32" s="108">
        <v>100.0</v>
      </c>
      <c r="U32" s="109">
        <v>2.0</v>
      </c>
      <c r="V32" s="109">
        <v>6.0</v>
      </c>
      <c r="W32" s="109">
        <v>2.0</v>
      </c>
      <c r="X32" s="110">
        <v>0.0</v>
      </c>
      <c r="Y32" s="110">
        <v>0.0</v>
      </c>
      <c r="Z32" s="110">
        <v>0.0</v>
      </c>
      <c r="AA32" s="110">
        <v>0.0</v>
      </c>
      <c r="AB32" s="110">
        <v>0.0</v>
      </c>
      <c r="AC32" s="110">
        <v>0.0</v>
      </c>
      <c r="AD32" s="110">
        <v>0.0</v>
      </c>
      <c r="AE32" s="110">
        <v>0.0</v>
      </c>
      <c r="AF32" s="110">
        <v>0.0</v>
      </c>
      <c r="AG32" s="110">
        <v>0.0</v>
      </c>
      <c r="AH32" s="110">
        <v>0.0</v>
      </c>
      <c r="AI32" s="110">
        <v>0.0</v>
      </c>
      <c r="AJ32" s="109">
        <v>0.0</v>
      </c>
      <c r="AK32" s="109">
        <v>0.0</v>
      </c>
      <c r="AL32" s="109">
        <v>0.0</v>
      </c>
      <c r="AM32" s="109">
        <v>0.0</v>
      </c>
      <c r="AN32" s="109">
        <v>0.0</v>
      </c>
      <c r="AO32" s="109">
        <v>0.0</v>
      </c>
      <c r="AP32" s="109">
        <v>0.0</v>
      </c>
      <c r="AQ32" s="109">
        <v>0.0</v>
      </c>
      <c r="AR32" s="109">
        <v>0.0</v>
      </c>
      <c r="AS32" s="109">
        <v>0.0</v>
      </c>
      <c r="AT32" s="109">
        <v>0.0</v>
      </c>
      <c r="AU32" s="109">
        <v>0.0</v>
      </c>
    </row>
    <row r="33" ht="15.75" customHeight="1">
      <c r="A33" s="105" t="s">
        <v>131</v>
      </c>
      <c r="B33" s="105" t="s">
        <v>62</v>
      </c>
      <c r="C33" s="106">
        <v>44248.0</v>
      </c>
      <c r="D33" s="107">
        <v>1.0</v>
      </c>
      <c r="E33" s="107">
        <v>0.0</v>
      </c>
      <c r="F33" s="107">
        <v>0.0</v>
      </c>
      <c r="G33" s="108">
        <v>20.0</v>
      </c>
      <c r="H33" s="109">
        <v>0.0</v>
      </c>
      <c r="I33" s="108">
        <v>20.0</v>
      </c>
      <c r="J33" s="108">
        <v>5.0</v>
      </c>
      <c r="K33" s="108">
        <v>20.0</v>
      </c>
      <c r="L33" s="108">
        <v>16.0</v>
      </c>
      <c r="M33" s="108">
        <v>16.0</v>
      </c>
      <c r="N33" s="108">
        <v>10.0</v>
      </c>
      <c r="O33" s="108">
        <v>10.0</v>
      </c>
      <c r="P33" s="108">
        <v>10.0</v>
      </c>
      <c r="Q33" s="108">
        <v>20.0</v>
      </c>
      <c r="R33" s="109">
        <v>0.0</v>
      </c>
      <c r="S33" s="108">
        <v>20.0</v>
      </c>
      <c r="T33" s="108">
        <v>100.0</v>
      </c>
      <c r="U33" s="109">
        <v>1.0</v>
      </c>
      <c r="V33" s="109">
        <v>3.0</v>
      </c>
      <c r="W33" s="109">
        <v>2.0</v>
      </c>
      <c r="X33" s="110">
        <v>0.0</v>
      </c>
      <c r="Y33" s="110">
        <v>0.0</v>
      </c>
      <c r="Z33" s="110">
        <v>0.0</v>
      </c>
      <c r="AA33" s="110">
        <v>0.0</v>
      </c>
      <c r="AB33" s="110">
        <v>0.0</v>
      </c>
      <c r="AC33" s="110">
        <v>0.0</v>
      </c>
      <c r="AD33" s="110">
        <v>0.0</v>
      </c>
      <c r="AE33" s="110">
        <v>0.0</v>
      </c>
      <c r="AF33" s="110">
        <v>0.0</v>
      </c>
      <c r="AG33" s="110">
        <v>0.0</v>
      </c>
      <c r="AH33" s="110">
        <v>0.0</v>
      </c>
      <c r="AI33" s="110">
        <v>0.0</v>
      </c>
      <c r="AJ33" s="109">
        <v>0.0</v>
      </c>
      <c r="AK33" s="109">
        <v>0.0</v>
      </c>
      <c r="AL33" s="109">
        <v>0.0</v>
      </c>
      <c r="AM33" s="109">
        <v>0.0</v>
      </c>
      <c r="AN33" s="109">
        <v>0.0</v>
      </c>
      <c r="AO33" s="109">
        <v>0.0</v>
      </c>
      <c r="AP33" s="109">
        <v>0.0</v>
      </c>
      <c r="AQ33" s="109">
        <v>0.0</v>
      </c>
      <c r="AR33" s="109">
        <v>0.0</v>
      </c>
      <c r="AS33" s="109">
        <v>0.0</v>
      </c>
      <c r="AT33" s="109">
        <v>0.0</v>
      </c>
      <c r="AU33" s="109">
        <v>0.0</v>
      </c>
    </row>
    <row r="34" ht="15.75" customHeight="1">
      <c r="A34" s="105" t="s">
        <v>131</v>
      </c>
      <c r="B34" s="105" t="s">
        <v>63</v>
      </c>
      <c r="C34" s="106">
        <v>44248.0</v>
      </c>
      <c r="D34" s="107">
        <v>5.0</v>
      </c>
      <c r="E34" s="107">
        <v>5.0</v>
      </c>
      <c r="F34" s="107">
        <v>0.0</v>
      </c>
      <c r="G34" s="108">
        <v>40.0</v>
      </c>
      <c r="H34" s="109">
        <v>0.0</v>
      </c>
      <c r="I34" s="108">
        <v>80.0</v>
      </c>
      <c r="J34" s="108">
        <v>5.0</v>
      </c>
      <c r="K34" s="108">
        <v>40.0</v>
      </c>
      <c r="L34" s="108">
        <v>28.0</v>
      </c>
      <c r="M34" s="108">
        <v>36.0</v>
      </c>
      <c r="N34" s="108">
        <v>60.0</v>
      </c>
      <c r="O34" s="108">
        <v>30.0</v>
      </c>
      <c r="P34" s="108">
        <v>10.0</v>
      </c>
      <c r="Q34" s="108">
        <v>50.0</v>
      </c>
      <c r="R34" s="109">
        <v>0.0</v>
      </c>
      <c r="S34" s="108">
        <v>40.0</v>
      </c>
      <c r="T34" s="108">
        <v>230.0</v>
      </c>
      <c r="U34" s="109">
        <v>2.0</v>
      </c>
      <c r="V34" s="109">
        <v>10.0</v>
      </c>
      <c r="W34" s="109"/>
      <c r="X34" s="110">
        <v>0.0</v>
      </c>
      <c r="Y34" s="110">
        <v>0.0</v>
      </c>
      <c r="Z34" s="110">
        <v>0.0</v>
      </c>
      <c r="AA34" s="110">
        <v>0.0</v>
      </c>
      <c r="AB34" s="110">
        <v>0.0</v>
      </c>
      <c r="AC34" s="110">
        <v>0.0</v>
      </c>
      <c r="AD34" s="110">
        <v>0.0</v>
      </c>
      <c r="AE34" s="110">
        <v>0.0</v>
      </c>
      <c r="AF34" s="110">
        <v>0.0</v>
      </c>
      <c r="AG34" s="110">
        <v>0.0</v>
      </c>
      <c r="AH34" s="110">
        <v>0.0</v>
      </c>
      <c r="AI34" s="110">
        <v>0.0</v>
      </c>
      <c r="AJ34" s="109">
        <v>0.0</v>
      </c>
      <c r="AK34" s="109">
        <v>0.0</v>
      </c>
      <c r="AL34" s="109">
        <v>0.0</v>
      </c>
      <c r="AM34" s="109">
        <v>0.0</v>
      </c>
      <c r="AN34" s="109">
        <v>0.0</v>
      </c>
      <c r="AO34" s="109">
        <v>0.0</v>
      </c>
      <c r="AP34" s="109">
        <v>0.0</v>
      </c>
      <c r="AQ34" s="109">
        <v>0.0</v>
      </c>
      <c r="AR34" s="109">
        <v>0.0</v>
      </c>
      <c r="AS34" s="109">
        <v>0.0</v>
      </c>
      <c r="AT34" s="109">
        <v>0.0</v>
      </c>
      <c r="AU34" s="109">
        <v>0.0</v>
      </c>
    </row>
    <row r="35" ht="15.75" customHeight="1">
      <c r="A35" s="105" t="s">
        <v>131</v>
      </c>
      <c r="B35" s="105" t="s">
        <v>45</v>
      </c>
      <c r="C35" s="106">
        <v>44276.0</v>
      </c>
      <c r="D35" s="107">
        <v>1.0</v>
      </c>
      <c r="E35" s="107">
        <v>0.0</v>
      </c>
      <c r="F35" s="107">
        <v>0.0</v>
      </c>
      <c r="G35" s="108">
        <v>20.0</v>
      </c>
      <c r="H35" s="109">
        <v>0.0</v>
      </c>
      <c r="I35" s="108">
        <v>40.0</v>
      </c>
      <c r="J35" s="108">
        <v>0.0</v>
      </c>
      <c r="K35" s="108">
        <v>30.0</v>
      </c>
      <c r="L35" s="108">
        <v>24.0</v>
      </c>
      <c r="M35" s="108">
        <v>26.0</v>
      </c>
      <c r="N35" s="108">
        <v>20.0</v>
      </c>
      <c r="O35" s="108">
        <v>10.0</v>
      </c>
      <c r="P35" s="108">
        <v>10.0</v>
      </c>
      <c r="Q35" s="108">
        <v>10.0</v>
      </c>
      <c r="R35" s="109">
        <v>0.0</v>
      </c>
      <c r="S35" s="108">
        <v>10.0</v>
      </c>
      <c r="T35" s="108">
        <v>100.0</v>
      </c>
      <c r="U35" s="109">
        <v>1.0</v>
      </c>
      <c r="V35" s="109">
        <v>4.0</v>
      </c>
      <c r="W35" s="109">
        <v>2.0</v>
      </c>
      <c r="X35" s="110">
        <v>0.0</v>
      </c>
      <c r="Y35" s="110">
        <v>0.0</v>
      </c>
      <c r="Z35" s="110">
        <v>0.0</v>
      </c>
      <c r="AA35" s="110">
        <v>0.0</v>
      </c>
      <c r="AB35" s="110">
        <v>0.0</v>
      </c>
      <c r="AC35" s="110">
        <v>0.0</v>
      </c>
      <c r="AD35" s="110">
        <v>0.0</v>
      </c>
      <c r="AE35" s="110">
        <v>0.0</v>
      </c>
      <c r="AF35" s="110">
        <v>0.0</v>
      </c>
      <c r="AG35" s="110">
        <v>0.0</v>
      </c>
      <c r="AH35" s="110">
        <v>0.0</v>
      </c>
      <c r="AI35" s="110">
        <v>0.0</v>
      </c>
      <c r="AJ35" s="109">
        <v>0.0</v>
      </c>
      <c r="AK35" s="109">
        <v>0.0</v>
      </c>
      <c r="AL35" s="109">
        <v>0.0</v>
      </c>
      <c r="AM35" s="109">
        <v>0.0</v>
      </c>
      <c r="AN35" s="109">
        <v>0.0</v>
      </c>
      <c r="AO35" s="109">
        <v>0.0</v>
      </c>
      <c r="AP35" s="109">
        <v>0.0</v>
      </c>
      <c r="AQ35" s="109">
        <v>0.0</v>
      </c>
      <c r="AR35" s="109">
        <v>0.0</v>
      </c>
      <c r="AS35" s="109">
        <v>0.0</v>
      </c>
      <c r="AT35" s="109">
        <v>0.0</v>
      </c>
      <c r="AU35" s="109">
        <v>0.0</v>
      </c>
    </row>
    <row r="36" ht="15.75" customHeight="1">
      <c r="A36" s="105" t="s">
        <v>131</v>
      </c>
      <c r="B36" s="105" t="s">
        <v>47</v>
      </c>
      <c r="C36" s="106">
        <v>44276.0</v>
      </c>
      <c r="D36" s="107">
        <v>3.0</v>
      </c>
      <c r="E36" s="107">
        <v>3.0</v>
      </c>
      <c r="F36" s="107">
        <v>0.0</v>
      </c>
      <c r="G36" s="108">
        <v>20.0</v>
      </c>
      <c r="H36" s="109">
        <v>0.0</v>
      </c>
      <c r="I36" s="108">
        <v>80.0</v>
      </c>
      <c r="J36" s="108">
        <v>20.0</v>
      </c>
      <c r="K36" s="108">
        <v>60.0</v>
      </c>
      <c r="L36" s="108">
        <v>52.0</v>
      </c>
      <c r="M36" s="108">
        <v>50.0</v>
      </c>
      <c r="N36" s="108">
        <v>50.0</v>
      </c>
      <c r="O36" s="108">
        <v>30.0</v>
      </c>
      <c r="P36" s="108">
        <v>20.0</v>
      </c>
      <c r="Q36" s="108">
        <v>30.0</v>
      </c>
      <c r="R36" s="109">
        <v>0.0</v>
      </c>
      <c r="S36" s="108">
        <v>0.0</v>
      </c>
      <c r="T36" s="108">
        <v>940.0</v>
      </c>
      <c r="U36" s="109">
        <v>1.0</v>
      </c>
      <c r="V36" s="109">
        <v>10.0</v>
      </c>
      <c r="W36" s="109">
        <v>9.0</v>
      </c>
      <c r="X36" s="110">
        <v>0.0</v>
      </c>
      <c r="Y36" s="110">
        <v>0.0</v>
      </c>
      <c r="Z36" s="110">
        <v>0.0</v>
      </c>
      <c r="AA36" s="110">
        <v>0.0</v>
      </c>
      <c r="AB36" s="110">
        <v>0.0</v>
      </c>
      <c r="AC36" s="110">
        <v>0.0</v>
      </c>
      <c r="AD36" s="110">
        <v>0.0</v>
      </c>
      <c r="AE36" s="110">
        <v>0.0</v>
      </c>
      <c r="AF36" s="110">
        <v>0.0</v>
      </c>
      <c r="AG36" s="110">
        <v>0.0</v>
      </c>
      <c r="AH36" s="110">
        <v>0.0</v>
      </c>
      <c r="AI36" s="110">
        <v>0.0</v>
      </c>
      <c r="AJ36" s="109">
        <v>0.0</v>
      </c>
      <c r="AK36" s="109">
        <v>0.0</v>
      </c>
      <c r="AL36" s="109">
        <v>0.0</v>
      </c>
      <c r="AM36" s="109">
        <v>0.0</v>
      </c>
      <c r="AN36" s="109">
        <v>0.0</v>
      </c>
      <c r="AO36" s="109">
        <v>0.0</v>
      </c>
      <c r="AP36" s="109">
        <v>0.0</v>
      </c>
      <c r="AQ36" s="109">
        <v>0.0</v>
      </c>
      <c r="AR36" s="109">
        <v>0.0</v>
      </c>
      <c r="AS36" s="109">
        <v>0.0</v>
      </c>
      <c r="AT36" s="109">
        <v>0.0</v>
      </c>
      <c r="AU36" s="109">
        <v>0.0</v>
      </c>
    </row>
    <row r="37" ht="15.75" customHeight="1">
      <c r="A37" s="105" t="s">
        <v>131</v>
      </c>
      <c r="B37" s="105" t="s">
        <v>48</v>
      </c>
      <c r="C37" s="106">
        <v>44276.0</v>
      </c>
      <c r="D37" s="107">
        <v>1.0</v>
      </c>
      <c r="E37" s="107">
        <v>1.0</v>
      </c>
      <c r="F37" s="107">
        <v>0.0</v>
      </c>
      <c r="G37" s="109">
        <v>20.0</v>
      </c>
      <c r="H37" s="109">
        <v>0.0</v>
      </c>
      <c r="I37" s="108">
        <v>40.0</v>
      </c>
      <c r="J37" s="109">
        <v>15.0</v>
      </c>
      <c r="K37" s="108">
        <v>30.0</v>
      </c>
      <c r="L37" s="108">
        <v>30.0</v>
      </c>
      <c r="M37" s="108">
        <v>30.0</v>
      </c>
      <c r="N37" s="108">
        <v>20.0</v>
      </c>
      <c r="O37" s="109">
        <v>10.0</v>
      </c>
      <c r="P37" s="109">
        <v>20.0</v>
      </c>
      <c r="Q37" s="108">
        <v>0.0</v>
      </c>
      <c r="R37" s="109">
        <v>0.0</v>
      </c>
      <c r="S37" s="108">
        <v>20.0</v>
      </c>
      <c r="T37" s="108">
        <v>425.0</v>
      </c>
      <c r="U37" s="109">
        <v>1.0</v>
      </c>
      <c r="V37" s="109">
        <v>5.0</v>
      </c>
      <c r="W37" s="109">
        <v>4.0</v>
      </c>
      <c r="X37" s="110">
        <v>0.0</v>
      </c>
      <c r="Y37" s="110">
        <v>0.0</v>
      </c>
      <c r="Z37" s="110">
        <v>0.0</v>
      </c>
      <c r="AA37" s="110">
        <v>0.0</v>
      </c>
      <c r="AB37" s="110">
        <v>0.0</v>
      </c>
      <c r="AC37" s="110">
        <v>0.0</v>
      </c>
      <c r="AD37" s="110">
        <v>0.0</v>
      </c>
      <c r="AE37" s="110">
        <v>0.0</v>
      </c>
      <c r="AF37" s="110">
        <v>0.0</v>
      </c>
      <c r="AG37" s="110">
        <v>0.0</v>
      </c>
      <c r="AH37" s="110">
        <v>0.0</v>
      </c>
      <c r="AI37" s="110">
        <v>0.0</v>
      </c>
      <c r="AJ37" s="109">
        <v>0.0</v>
      </c>
      <c r="AK37" s="109">
        <v>0.0</v>
      </c>
      <c r="AL37" s="109">
        <v>0.0</v>
      </c>
      <c r="AM37" s="109">
        <v>0.0</v>
      </c>
      <c r="AN37" s="109">
        <v>0.0</v>
      </c>
      <c r="AO37" s="109">
        <v>0.0</v>
      </c>
      <c r="AP37" s="109">
        <v>0.0</v>
      </c>
      <c r="AQ37" s="109">
        <v>0.0</v>
      </c>
      <c r="AR37" s="109">
        <v>0.0</v>
      </c>
      <c r="AS37" s="109">
        <v>0.0</v>
      </c>
      <c r="AT37" s="109">
        <v>0.0</v>
      </c>
      <c r="AU37" s="109">
        <v>0.0</v>
      </c>
    </row>
    <row r="38" ht="15.75" customHeight="1">
      <c r="A38" s="105" t="s">
        <v>131</v>
      </c>
      <c r="B38" s="105" t="s">
        <v>49</v>
      </c>
      <c r="C38" s="106">
        <v>44276.0</v>
      </c>
      <c r="D38" s="107">
        <v>6.0</v>
      </c>
      <c r="E38" s="107">
        <v>19.0</v>
      </c>
      <c r="F38" s="107">
        <v>0.0</v>
      </c>
      <c r="G38" s="108">
        <v>20.0</v>
      </c>
      <c r="H38" s="109">
        <v>0.0</v>
      </c>
      <c r="I38" s="108">
        <v>100.0</v>
      </c>
      <c r="J38" s="108">
        <v>25.0</v>
      </c>
      <c r="K38" s="108">
        <v>90.0</v>
      </c>
      <c r="L38" s="108">
        <v>92.0</v>
      </c>
      <c r="M38" s="108">
        <v>94.0</v>
      </c>
      <c r="N38" s="108">
        <v>70.0</v>
      </c>
      <c r="O38" s="108">
        <v>40.0</v>
      </c>
      <c r="P38" s="108">
        <v>30.0</v>
      </c>
      <c r="Q38" s="108">
        <v>40.0</v>
      </c>
      <c r="R38" s="109">
        <v>0.0</v>
      </c>
      <c r="S38" s="108">
        <v>20.0</v>
      </c>
      <c r="T38" s="108">
        <v>400.0</v>
      </c>
      <c r="U38" s="109">
        <v>1.0</v>
      </c>
      <c r="V38" s="108">
        <v>14.0</v>
      </c>
      <c r="W38" s="109">
        <v>4.0</v>
      </c>
      <c r="X38" s="110">
        <v>0.0</v>
      </c>
      <c r="Y38" s="110">
        <v>0.0</v>
      </c>
      <c r="Z38" s="110">
        <v>0.0</v>
      </c>
      <c r="AA38" s="110">
        <v>0.0</v>
      </c>
      <c r="AB38" s="110">
        <v>0.0</v>
      </c>
      <c r="AC38" s="110">
        <v>0.0</v>
      </c>
      <c r="AD38" s="110">
        <v>0.0</v>
      </c>
      <c r="AE38" s="110">
        <v>0.0</v>
      </c>
      <c r="AF38" s="110">
        <v>0.0</v>
      </c>
      <c r="AG38" s="110">
        <v>0.0</v>
      </c>
      <c r="AH38" s="110">
        <v>0.0</v>
      </c>
      <c r="AI38" s="110">
        <v>0.0</v>
      </c>
      <c r="AJ38" s="109">
        <v>0.0</v>
      </c>
      <c r="AK38" s="109">
        <v>0.0</v>
      </c>
      <c r="AL38" s="109">
        <v>0.0</v>
      </c>
      <c r="AM38" s="109">
        <v>0.0</v>
      </c>
      <c r="AN38" s="109">
        <v>0.0</v>
      </c>
      <c r="AO38" s="109">
        <v>0.0</v>
      </c>
      <c r="AP38" s="109">
        <v>0.0</v>
      </c>
      <c r="AQ38" s="109">
        <v>0.0</v>
      </c>
      <c r="AR38" s="109">
        <v>0.0</v>
      </c>
      <c r="AS38" s="109">
        <v>0.0</v>
      </c>
      <c r="AT38" s="109">
        <v>0.0</v>
      </c>
      <c r="AU38" s="109">
        <v>0.0</v>
      </c>
    </row>
    <row r="39" ht="15.75" customHeight="1">
      <c r="A39" s="105" t="s">
        <v>131</v>
      </c>
      <c r="B39" s="105" t="s">
        <v>50</v>
      </c>
      <c r="C39" s="106">
        <v>44276.0</v>
      </c>
      <c r="D39" s="107">
        <v>6.0</v>
      </c>
      <c r="E39" s="107">
        <v>3.0</v>
      </c>
      <c r="F39" s="107">
        <v>0.0</v>
      </c>
      <c r="G39" s="108">
        <v>0.0</v>
      </c>
      <c r="H39" s="109">
        <v>0.0</v>
      </c>
      <c r="I39" s="108">
        <v>100.0</v>
      </c>
      <c r="J39" s="108">
        <v>40.0</v>
      </c>
      <c r="K39" s="108">
        <v>80.0</v>
      </c>
      <c r="L39" s="108">
        <v>84.0</v>
      </c>
      <c r="M39" s="108">
        <v>90.0</v>
      </c>
      <c r="N39" s="108">
        <v>70.0</v>
      </c>
      <c r="O39" s="108">
        <v>40.0</v>
      </c>
      <c r="P39" s="108">
        <v>30.0</v>
      </c>
      <c r="Q39" s="108">
        <v>30.0</v>
      </c>
      <c r="R39" s="109">
        <v>0.0</v>
      </c>
      <c r="S39" s="108">
        <v>0.0</v>
      </c>
      <c r="T39" s="108">
        <v>300.0</v>
      </c>
      <c r="U39" s="109">
        <v>0.0</v>
      </c>
      <c r="V39" s="109">
        <v>14.0</v>
      </c>
      <c r="W39" s="109">
        <v>4.0</v>
      </c>
      <c r="X39" s="110">
        <v>0.0</v>
      </c>
      <c r="Y39" s="110">
        <v>0.0</v>
      </c>
      <c r="Z39" s="110">
        <v>0.0</v>
      </c>
      <c r="AA39" s="110">
        <v>0.0</v>
      </c>
      <c r="AB39" s="110">
        <v>0.0</v>
      </c>
      <c r="AC39" s="110">
        <v>0.0</v>
      </c>
      <c r="AD39" s="110">
        <v>0.0</v>
      </c>
      <c r="AE39" s="110">
        <v>0.0</v>
      </c>
      <c r="AF39" s="110">
        <v>0.0</v>
      </c>
      <c r="AG39" s="110">
        <v>0.0</v>
      </c>
      <c r="AH39" s="110">
        <v>0.0</v>
      </c>
      <c r="AI39" s="110">
        <v>0.0</v>
      </c>
      <c r="AJ39" s="109">
        <v>0.0</v>
      </c>
      <c r="AK39" s="109">
        <v>0.0</v>
      </c>
      <c r="AL39" s="109">
        <v>0.0</v>
      </c>
      <c r="AM39" s="109">
        <v>0.0</v>
      </c>
      <c r="AN39" s="109">
        <v>0.0</v>
      </c>
      <c r="AO39" s="109">
        <v>0.0</v>
      </c>
      <c r="AP39" s="109">
        <v>0.0</v>
      </c>
      <c r="AQ39" s="109">
        <v>0.0</v>
      </c>
      <c r="AR39" s="109">
        <v>0.0</v>
      </c>
      <c r="AS39" s="109">
        <v>0.0</v>
      </c>
      <c r="AT39" s="109">
        <v>0.0</v>
      </c>
      <c r="AU39" s="109">
        <v>0.0</v>
      </c>
    </row>
    <row r="40" ht="15.75" customHeight="1">
      <c r="A40" s="105" t="s">
        <v>131</v>
      </c>
      <c r="B40" s="105" t="s">
        <v>51</v>
      </c>
      <c r="C40" s="106">
        <v>44276.0</v>
      </c>
      <c r="D40" s="107">
        <v>3.0</v>
      </c>
      <c r="E40" s="107">
        <v>8.0</v>
      </c>
      <c r="F40" s="107">
        <v>0.0</v>
      </c>
      <c r="G40" s="108">
        <v>20.0</v>
      </c>
      <c r="H40" s="109">
        <v>0.0</v>
      </c>
      <c r="I40" s="108">
        <v>80.0</v>
      </c>
      <c r="J40" s="108">
        <v>20.0</v>
      </c>
      <c r="K40" s="108">
        <v>50.0</v>
      </c>
      <c r="L40" s="108">
        <v>48.0</v>
      </c>
      <c r="M40" s="108">
        <v>56.0</v>
      </c>
      <c r="N40" s="108">
        <v>50.0</v>
      </c>
      <c r="O40" s="108">
        <v>40.0</v>
      </c>
      <c r="P40" s="108">
        <v>20.0</v>
      </c>
      <c r="Q40" s="108">
        <v>20.0</v>
      </c>
      <c r="R40" s="109">
        <v>0.0</v>
      </c>
      <c r="S40" s="108">
        <v>20.0</v>
      </c>
      <c r="T40" s="108">
        <v>300.0</v>
      </c>
      <c r="U40" s="109">
        <v>1.0</v>
      </c>
      <c r="V40" s="109">
        <v>11.0</v>
      </c>
      <c r="W40" s="109">
        <v>4.0</v>
      </c>
      <c r="X40" s="110">
        <v>0.0</v>
      </c>
      <c r="Y40" s="110">
        <v>0.0</v>
      </c>
      <c r="Z40" s="110">
        <v>0.0</v>
      </c>
      <c r="AA40" s="110">
        <v>0.0</v>
      </c>
      <c r="AB40" s="110">
        <v>0.0</v>
      </c>
      <c r="AC40" s="110">
        <v>0.0</v>
      </c>
      <c r="AD40" s="110">
        <v>0.0</v>
      </c>
      <c r="AE40" s="110">
        <v>0.0</v>
      </c>
      <c r="AF40" s="110">
        <v>0.0</v>
      </c>
      <c r="AG40" s="110">
        <v>0.0</v>
      </c>
      <c r="AH40" s="110">
        <v>0.0</v>
      </c>
      <c r="AI40" s="110">
        <v>0.0</v>
      </c>
      <c r="AJ40" s="109">
        <v>0.0</v>
      </c>
      <c r="AK40" s="109">
        <v>0.0</v>
      </c>
      <c r="AL40" s="109">
        <v>0.0</v>
      </c>
      <c r="AM40" s="109">
        <v>0.0</v>
      </c>
      <c r="AN40" s="109">
        <v>0.0</v>
      </c>
      <c r="AO40" s="109">
        <v>0.0</v>
      </c>
      <c r="AP40" s="109">
        <v>0.0</v>
      </c>
      <c r="AQ40" s="109">
        <v>0.0</v>
      </c>
      <c r="AR40" s="109">
        <v>0.0</v>
      </c>
      <c r="AS40" s="109">
        <v>0.0</v>
      </c>
      <c r="AT40" s="109">
        <v>0.0</v>
      </c>
      <c r="AU40" s="109">
        <v>0.0</v>
      </c>
    </row>
    <row r="41" ht="15.75" customHeight="1">
      <c r="A41" s="105" t="s">
        <v>131</v>
      </c>
      <c r="B41" s="105" t="s">
        <v>52</v>
      </c>
      <c r="C41" s="106">
        <v>44276.0</v>
      </c>
      <c r="D41" s="107">
        <v>1.0</v>
      </c>
      <c r="E41" s="107">
        <v>3.0</v>
      </c>
      <c r="F41" s="107">
        <v>0.0</v>
      </c>
      <c r="G41" s="109">
        <v>60.0</v>
      </c>
      <c r="H41" s="109">
        <v>0.0</v>
      </c>
      <c r="I41" s="108">
        <v>120.0</v>
      </c>
      <c r="J41" s="109">
        <v>35.0</v>
      </c>
      <c r="K41" s="108">
        <v>80.0</v>
      </c>
      <c r="L41" s="108">
        <v>76.0</v>
      </c>
      <c r="M41" s="108">
        <v>76.0</v>
      </c>
      <c r="N41" s="108">
        <v>50.0</v>
      </c>
      <c r="O41" s="109">
        <v>40.0</v>
      </c>
      <c r="P41" s="109">
        <v>40.0</v>
      </c>
      <c r="Q41" s="108">
        <v>50.0</v>
      </c>
      <c r="R41" s="109">
        <v>0.0</v>
      </c>
      <c r="S41" s="108">
        <v>40.0</v>
      </c>
      <c r="T41" s="108">
        <v>200.0</v>
      </c>
      <c r="U41" s="109">
        <v>3.0</v>
      </c>
      <c r="V41" s="109">
        <v>13.0</v>
      </c>
      <c r="W41" s="109">
        <v>4.0</v>
      </c>
      <c r="X41" s="110">
        <v>0.0</v>
      </c>
      <c r="Y41" s="110">
        <v>0.0</v>
      </c>
      <c r="Z41" s="110">
        <v>0.0</v>
      </c>
      <c r="AA41" s="110">
        <v>0.0</v>
      </c>
      <c r="AB41" s="110">
        <v>0.0</v>
      </c>
      <c r="AC41" s="110">
        <v>0.0</v>
      </c>
      <c r="AD41" s="110">
        <v>0.0</v>
      </c>
      <c r="AE41" s="110">
        <v>0.0</v>
      </c>
      <c r="AF41" s="110">
        <v>0.0</v>
      </c>
      <c r="AG41" s="110">
        <v>0.0</v>
      </c>
      <c r="AH41" s="110">
        <v>0.0</v>
      </c>
      <c r="AI41" s="110">
        <v>0.0</v>
      </c>
      <c r="AJ41" s="109">
        <v>0.0</v>
      </c>
      <c r="AK41" s="109">
        <v>0.0</v>
      </c>
      <c r="AL41" s="109">
        <v>0.0</v>
      </c>
      <c r="AM41" s="109">
        <v>0.0</v>
      </c>
      <c r="AN41" s="109">
        <v>0.0</v>
      </c>
      <c r="AO41" s="109">
        <v>0.0</v>
      </c>
      <c r="AP41" s="109">
        <v>0.0</v>
      </c>
      <c r="AQ41" s="109">
        <v>0.0</v>
      </c>
      <c r="AR41" s="109">
        <v>0.0</v>
      </c>
      <c r="AS41" s="109">
        <v>0.0</v>
      </c>
      <c r="AT41" s="109">
        <v>0.0</v>
      </c>
      <c r="AU41" s="109">
        <v>0.0</v>
      </c>
    </row>
    <row r="42" ht="15.75" customHeight="1">
      <c r="A42" s="105" t="s">
        <v>131</v>
      </c>
      <c r="B42" s="105" t="s">
        <v>53</v>
      </c>
      <c r="C42" s="113">
        <v>44276.0</v>
      </c>
      <c r="D42" s="107">
        <v>1.0</v>
      </c>
      <c r="E42" s="107">
        <v>8.0</v>
      </c>
      <c r="F42" s="107">
        <v>0.0</v>
      </c>
      <c r="G42" s="108">
        <v>20.0</v>
      </c>
      <c r="H42" s="109">
        <v>0.0</v>
      </c>
      <c r="I42" s="108">
        <v>60.0</v>
      </c>
      <c r="J42" s="108">
        <v>25.0</v>
      </c>
      <c r="K42" s="108">
        <v>40.0</v>
      </c>
      <c r="L42" s="108">
        <v>48.0</v>
      </c>
      <c r="M42" s="108">
        <v>50.0</v>
      </c>
      <c r="N42" s="108">
        <v>40.0</v>
      </c>
      <c r="O42" s="108">
        <v>30.0</v>
      </c>
      <c r="P42" s="108">
        <v>20.0</v>
      </c>
      <c r="Q42" s="108">
        <v>20.0</v>
      </c>
      <c r="R42" s="109">
        <v>0.0</v>
      </c>
      <c r="S42" s="108">
        <v>20.0</v>
      </c>
      <c r="T42" s="108">
        <v>200.0</v>
      </c>
      <c r="U42" s="109">
        <v>1.0</v>
      </c>
      <c r="V42" s="109">
        <v>9.0</v>
      </c>
      <c r="W42" s="109">
        <v>2.0</v>
      </c>
      <c r="X42" s="110">
        <v>0.0</v>
      </c>
      <c r="Y42" s="110">
        <v>0.0</v>
      </c>
      <c r="Z42" s="110">
        <v>0.0</v>
      </c>
      <c r="AA42" s="110">
        <v>0.0</v>
      </c>
      <c r="AB42" s="110">
        <v>0.0</v>
      </c>
      <c r="AC42" s="110">
        <v>0.0</v>
      </c>
      <c r="AD42" s="110">
        <v>0.0</v>
      </c>
      <c r="AE42" s="110">
        <v>0.0</v>
      </c>
      <c r="AF42" s="110">
        <v>0.0</v>
      </c>
      <c r="AG42" s="110">
        <v>0.0</v>
      </c>
      <c r="AH42" s="110">
        <v>0.0</v>
      </c>
      <c r="AI42" s="110">
        <v>0.0</v>
      </c>
      <c r="AJ42" s="109">
        <v>0.0</v>
      </c>
      <c r="AK42" s="109">
        <v>0.0</v>
      </c>
      <c r="AL42" s="109">
        <v>0.0</v>
      </c>
      <c r="AM42" s="109">
        <v>0.0</v>
      </c>
      <c r="AN42" s="109">
        <v>0.0</v>
      </c>
      <c r="AO42" s="109">
        <v>0.0</v>
      </c>
      <c r="AP42" s="109">
        <v>0.0</v>
      </c>
      <c r="AQ42" s="109">
        <v>0.0</v>
      </c>
      <c r="AR42" s="109">
        <v>0.0</v>
      </c>
      <c r="AS42" s="109">
        <v>0.0</v>
      </c>
      <c r="AT42" s="109">
        <v>0.0</v>
      </c>
      <c r="AU42" s="109">
        <v>0.0</v>
      </c>
    </row>
    <row r="43" ht="15.75" customHeight="1">
      <c r="A43" s="105" t="s">
        <v>131</v>
      </c>
      <c r="B43" s="105" t="s">
        <v>54</v>
      </c>
      <c r="C43" s="113">
        <v>44276.0</v>
      </c>
      <c r="D43" s="107">
        <v>1.0</v>
      </c>
      <c r="E43" s="107">
        <v>1.0</v>
      </c>
      <c r="F43" s="107">
        <v>0.0</v>
      </c>
      <c r="G43" s="108">
        <v>20.0</v>
      </c>
      <c r="H43" s="109">
        <v>0.0</v>
      </c>
      <c r="I43" s="108">
        <v>40.0</v>
      </c>
      <c r="J43" s="108">
        <v>5.0</v>
      </c>
      <c r="K43" s="108">
        <v>20.0</v>
      </c>
      <c r="L43" s="108">
        <v>16.0</v>
      </c>
      <c r="M43" s="108">
        <v>16.0</v>
      </c>
      <c r="N43" s="108">
        <v>20.0</v>
      </c>
      <c r="O43" s="108">
        <v>20.0</v>
      </c>
      <c r="P43" s="108">
        <v>10.0</v>
      </c>
      <c r="Q43" s="108">
        <v>10.0</v>
      </c>
      <c r="R43" s="109">
        <v>0.0</v>
      </c>
      <c r="S43" s="108">
        <v>20.0</v>
      </c>
      <c r="T43" s="108">
        <v>100.0</v>
      </c>
      <c r="U43" s="109">
        <v>1.0</v>
      </c>
      <c r="V43" s="109">
        <v>5.0</v>
      </c>
      <c r="W43" s="109">
        <v>2.0</v>
      </c>
      <c r="X43" s="110">
        <v>0.0</v>
      </c>
      <c r="Y43" s="110">
        <v>0.0</v>
      </c>
      <c r="Z43" s="110">
        <v>0.0</v>
      </c>
      <c r="AA43" s="110">
        <v>0.0</v>
      </c>
      <c r="AB43" s="110">
        <v>0.0</v>
      </c>
      <c r="AC43" s="110">
        <v>0.0</v>
      </c>
      <c r="AD43" s="110">
        <v>0.0</v>
      </c>
      <c r="AE43" s="110">
        <v>0.0</v>
      </c>
      <c r="AF43" s="110">
        <v>0.0</v>
      </c>
      <c r="AG43" s="110">
        <v>0.0</v>
      </c>
      <c r="AH43" s="110">
        <v>0.0</v>
      </c>
      <c r="AI43" s="110">
        <v>0.0</v>
      </c>
      <c r="AJ43" s="109">
        <v>0.0</v>
      </c>
      <c r="AK43" s="109">
        <v>0.0</v>
      </c>
      <c r="AL43" s="109">
        <v>0.0</v>
      </c>
      <c r="AM43" s="109">
        <v>0.0</v>
      </c>
      <c r="AN43" s="109">
        <v>0.0</v>
      </c>
      <c r="AO43" s="109">
        <v>0.0</v>
      </c>
      <c r="AP43" s="109">
        <v>0.0</v>
      </c>
      <c r="AQ43" s="109">
        <v>0.0</v>
      </c>
      <c r="AR43" s="109">
        <v>0.0</v>
      </c>
      <c r="AS43" s="109">
        <v>0.0</v>
      </c>
      <c r="AT43" s="109">
        <v>0.0</v>
      </c>
      <c r="AU43" s="109">
        <v>0.0</v>
      </c>
    </row>
    <row r="44" ht="15.75" customHeight="1">
      <c r="A44" s="105" t="s">
        <v>131</v>
      </c>
      <c r="B44" s="105" t="s">
        <v>55</v>
      </c>
      <c r="C44" s="113">
        <v>44276.0</v>
      </c>
      <c r="D44" s="107">
        <v>1.0</v>
      </c>
      <c r="E44" s="107">
        <v>4.0</v>
      </c>
      <c r="F44" s="107">
        <v>0.0</v>
      </c>
      <c r="G44" s="108">
        <v>40.0</v>
      </c>
      <c r="H44" s="109">
        <v>0.0</v>
      </c>
      <c r="I44" s="108">
        <v>60.0</v>
      </c>
      <c r="J44" s="108">
        <v>20.0</v>
      </c>
      <c r="K44" s="108">
        <v>40.0</v>
      </c>
      <c r="L44" s="108">
        <v>48.0</v>
      </c>
      <c r="M44" s="108">
        <v>50.0</v>
      </c>
      <c r="N44" s="108">
        <v>30.0</v>
      </c>
      <c r="O44" s="108">
        <v>20.0</v>
      </c>
      <c r="P44" s="108">
        <v>20.0</v>
      </c>
      <c r="Q44" s="108">
        <v>20.0</v>
      </c>
      <c r="R44" s="109">
        <v>0.0</v>
      </c>
      <c r="S44" s="108">
        <v>40.0</v>
      </c>
      <c r="T44" s="108">
        <v>200.0</v>
      </c>
      <c r="U44" s="109">
        <v>2.0</v>
      </c>
      <c r="V44" s="109">
        <v>7.0</v>
      </c>
      <c r="W44" s="109">
        <v>3.0</v>
      </c>
      <c r="X44" s="110">
        <v>0.0</v>
      </c>
      <c r="Y44" s="110">
        <v>0.0</v>
      </c>
      <c r="Z44" s="110">
        <v>0.0</v>
      </c>
      <c r="AA44" s="110">
        <v>0.0</v>
      </c>
      <c r="AB44" s="110">
        <v>0.0</v>
      </c>
      <c r="AC44" s="110">
        <v>0.0</v>
      </c>
      <c r="AD44" s="110">
        <v>0.0</v>
      </c>
      <c r="AE44" s="110">
        <v>0.0</v>
      </c>
      <c r="AF44" s="110">
        <v>0.0</v>
      </c>
      <c r="AG44" s="110">
        <v>0.0</v>
      </c>
      <c r="AH44" s="110">
        <v>0.0</v>
      </c>
      <c r="AI44" s="110">
        <v>0.0</v>
      </c>
      <c r="AJ44" s="109">
        <v>0.0</v>
      </c>
      <c r="AK44" s="109">
        <v>0.0</v>
      </c>
      <c r="AL44" s="109">
        <v>0.0</v>
      </c>
      <c r="AM44" s="109">
        <v>0.0</v>
      </c>
      <c r="AN44" s="109">
        <v>0.0</v>
      </c>
      <c r="AO44" s="109">
        <v>0.0</v>
      </c>
      <c r="AP44" s="109">
        <v>0.0</v>
      </c>
      <c r="AQ44" s="109">
        <v>0.0</v>
      </c>
      <c r="AR44" s="109">
        <v>0.0</v>
      </c>
      <c r="AS44" s="109">
        <v>0.0</v>
      </c>
      <c r="AT44" s="109">
        <v>0.0</v>
      </c>
      <c r="AU44" s="109">
        <v>0.0</v>
      </c>
    </row>
    <row r="45" ht="15.75" customHeight="1">
      <c r="A45" s="105" t="s">
        <v>131</v>
      </c>
      <c r="B45" s="105" t="s">
        <v>56</v>
      </c>
      <c r="C45" s="113">
        <v>44276.0</v>
      </c>
      <c r="D45" s="107">
        <v>4.0</v>
      </c>
      <c r="E45" s="107">
        <v>8.0</v>
      </c>
      <c r="F45" s="107">
        <v>0.0</v>
      </c>
      <c r="G45" s="109">
        <v>20.0</v>
      </c>
      <c r="H45" s="109">
        <v>0.0</v>
      </c>
      <c r="I45" s="108">
        <v>100.0</v>
      </c>
      <c r="J45" s="109">
        <v>35.0</v>
      </c>
      <c r="K45" s="108">
        <v>60.0</v>
      </c>
      <c r="L45" s="108">
        <v>60.0</v>
      </c>
      <c r="M45" s="108">
        <v>62.0</v>
      </c>
      <c r="N45" s="108">
        <v>60.0</v>
      </c>
      <c r="O45" s="109">
        <v>50.0</v>
      </c>
      <c r="P45" s="109">
        <v>30.0</v>
      </c>
      <c r="Q45" s="108">
        <v>50.0</v>
      </c>
      <c r="R45" s="109">
        <v>0.0</v>
      </c>
      <c r="S45" s="109">
        <v>10.0</v>
      </c>
      <c r="T45" s="108">
        <v>314.0</v>
      </c>
      <c r="U45" s="109">
        <v>1.0</v>
      </c>
      <c r="V45" s="109">
        <v>13.0</v>
      </c>
      <c r="W45" s="109">
        <v>4.0</v>
      </c>
      <c r="X45" s="110">
        <v>0.0</v>
      </c>
      <c r="Y45" s="110">
        <v>0.0</v>
      </c>
      <c r="Z45" s="110">
        <v>0.0</v>
      </c>
      <c r="AA45" s="110">
        <v>0.0</v>
      </c>
      <c r="AB45" s="110">
        <v>0.0</v>
      </c>
      <c r="AC45" s="110">
        <v>0.0</v>
      </c>
      <c r="AD45" s="110">
        <v>0.0</v>
      </c>
      <c r="AE45" s="110">
        <v>0.0</v>
      </c>
      <c r="AF45" s="110">
        <v>0.0</v>
      </c>
      <c r="AG45" s="110">
        <v>0.0</v>
      </c>
      <c r="AH45" s="110">
        <v>0.0</v>
      </c>
      <c r="AI45" s="110">
        <v>0.0</v>
      </c>
      <c r="AJ45" s="109">
        <v>0.0</v>
      </c>
      <c r="AK45" s="109">
        <v>0.0</v>
      </c>
      <c r="AL45" s="109">
        <v>0.0</v>
      </c>
      <c r="AM45" s="109">
        <v>0.0</v>
      </c>
      <c r="AN45" s="109">
        <v>0.0</v>
      </c>
      <c r="AO45" s="109">
        <v>0.0</v>
      </c>
      <c r="AP45" s="109">
        <v>0.0</v>
      </c>
      <c r="AQ45" s="109">
        <v>0.0</v>
      </c>
      <c r="AR45" s="109">
        <v>0.0</v>
      </c>
      <c r="AS45" s="109">
        <v>0.0</v>
      </c>
      <c r="AT45" s="109">
        <v>0.0</v>
      </c>
      <c r="AU45" s="109">
        <v>0.0</v>
      </c>
    </row>
    <row r="46" ht="15.75" customHeight="1">
      <c r="A46" s="105" t="s">
        <v>131</v>
      </c>
      <c r="B46" s="105" t="s">
        <v>59</v>
      </c>
      <c r="C46" s="113">
        <v>44276.0</v>
      </c>
      <c r="D46" s="107">
        <v>4.0</v>
      </c>
      <c r="E46" s="107">
        <v>2.0</v>
      </c>
      <c r="F46" s="107">
        <v>0.0</v>
      </c>
      <c r="G46" s="108">
        <v>20.0</v>
      </c>
      <c r="H46" s="109">
        <v>0.0</v>
      </c>
      <c r="I46" s="108">
        <v>60.0</v>
      </c>
      <c r="J46" s="108">
        <v>15.0</v>
      </c>
      <c r="K46" s="108">
        <v>40.0</v>
      </c>
      <c r="L46" s="108">
        <v>36.0</v>
      </c>
      <c r="M46" s="108">
        <v>36.0</v>
      </c>
      <c r="N46" s="108">
        <v>30.0</v>
      </c>
      <c r="O46" s="108">
        <v>20.0</v>
      </c>
      <c r="P46" s="108">
        <v>10.0</v>
      </c>
      <c r="Q46" s="108">
        <v>20.0</v>
      </c>
      <c r="R46" s="109">
        <v>0.0</v>
      </c>
      <c r="S46" s="108">
        <v>10.0</v>
      </c>
      <c r="T46" s="108">
        <v>200.0</v>
      </c>
      <c r="U46" s="109">
        <v>1.0</v>
      </c>
      <c r="V46" s="109">
        <v>6.0</v>
      </c>
      <c r="W46" s="109">
        <v>2.0</v>
      </c>
      <c r="X46" s="110">
        <v>0.0</v>
      </c>
      <c r="Y46" s="110">
        <v>0.0</v>
      </c>
      <c r="Z46" s="110">
        <v>0.0</v>
      </c>
      <c r="AA46" s="110">
        <v>0.0</v>
      </c>
      <c r="AB46" s="110">
        <v>0.0</v>
      </c>
      <c r="AC46" s="110">
        <v>0.0</v>
      </c>
      <c r="AD46" s="110">
        <v>0.0</v>
      </c>
      <c r="AE46" s="110">
        <v>0.0</v>
      </c>
      <c r="AF46" s="110">
        <v>0.0</v>
      </c>
      <c r="AG46" s="110">
        <v>0.0</v>
      </c>
      <c r="AH46" s="110">
        <v>0.0</v>
      </c>
      <c r="AI46" s="110">
        <v>0.0</v>
      </c>
      <c r="AJ46" s="109">
        <v>0.0</v>
      </c>
      <c r="AK46" s="109">
        <v>0.0</v>
      </c>
      <c r="AL46" s="109">
        <v>0.0</v>
      </c>
      <c r="AM46" s="109">
        <v>0.0</v>
      </c>
      <c r="AN46" s="109">
        <v>0.0</v>
      </c>
      <c r="AO46" s="109">
        <v>0.0</v>
      </c>
      <c r="AP46" s="109">
        <v>0.0</v>
      </c>
      <c r="AQ46" s="109">
        <v>0.0</v>
      </c>
      <c r="AR46" s="109">
        <v>0.0</v>
      </c>
      <c r="AS46" s="109">
        <v>0.0</v>
      </c>
      <c r="AT46" s="109">
        <v>0.0</v>
      </c>
      <c r="AU46" s="109">
        <v>0.0</v>
      </c>
    </row>
    <row r="47" ht="15.75" customHeight="1">
      <c r="A47" s="105" t="s">
        <v>131</v>
      </c>
      <c r="B47" s="105" t="s">
        <v>60</v>
      </c>
      <c r="C47" s="113">
        <v>44276.0</v>
      </c>
      <c r="D47" s="107">
        <v>4.0</v>
      </c>
      <c r="E47" s="107">
        <v>2.0</v>
      </c>
      <c r="F47" s="107">
        <v>0.0</v>
      </c>
      <c r="G47" s="108">
        <v>20.0</v>
      </c>
      <c r="H47" s="109">
        <v>0.0</v>
      </c>
      <c r="I47" s="108">
        <v>20.0</v>
      </c>
      <c r="J47" s="108">
        <v>15.0</v>
      </c>
      <c r="K47" s="108">
        <v>40.0</v>
      </c>
      <c r="L47" s="108">
        <v>28.0</v>
      </c>
      <c r="M47" s="108">
        <v>32.0</v>
      </c>
      <c r="N47" s="108">
        <v>20.0</v>
      </c>
      <c r="O47" s="108">
        <v>10.0</v>
      </c>
      <c r="P47" s="108">
        <v>10.0</v>
      </c>
      <c r="Q47" s="108">
        <v>30.0</v>
      </c>
      <c r="R47" s="109">
        <v>0.0</v>
      </c>
      <c r="S47" s="108">
        <v>20.0</v>
      </c>
      <c r="T47" s="108">
        <v>100.0</v>
      </c>
      <c r="U47" s="109">
        <v>1.0</v>
      </c>
      <c r="V47" s="108">
        <v>4.0</v>
      </c>
      <c r="W47" s="109">
        <v>3.0</v>
      </c>
      <c r="X47" s="110">
        <v>0.0</v>
      </c>
      <c r="Y47" s="110">
        <v>0.0</v>
      </c>
      <c r="Z47" s="110">
        <v>0.0</v>
      </c>
      <c r="AA47" s="110">
        <v>0.0</v>
      </c>
      <c r="AB47" s="110">
        <v>0.0</v>
      </c>
      <c r="AC47" s="110">
        <v>0.0</v>
      </c>
      <c r="AD47" s="110">
        <v>0.0</v>
      </c>
      <c r="AE47" s="110">
        <v>0.0</v>
      </c>
      <c r="AF47" s="110">
        <v>0.0</v>
      </c>
      <c r="AG47" s="110">
        <v>0.0</v>
      </c>
      <c r="AH47" s="110">
        <v>0.0</v>
      </c>
      <c r="AI47" s="110">
        <v>0.0</v>
      </c>
      <c r="AJ47" s="109">
        <v>0.0</v>
      </c>
      <c r="AK47" s="109">
        <v>0.0</v>
      </c>
      <c r="AL47" s="109">
        <v>0.0</v>
      </c>
      <c r="AM47" s="109">
        <v>0.0</v>
      </c>
      <c r="AN47" s="109">
        <v>0.0</v>
      </c>
      <c r="AO47" s="109">
        <v>0.0</v>
      </c>
      <c r="AP47" s="109">
        <v>0.0</v>
      </c>
      <c r="AQ47" s="109">
        <v>0.0</v>
      </c>
      <c r="AR47" s="109">
        <v>0.0</v>
      </c>
      <c r="AS47" s="109">
        <v>0.0</v>
      </c>
      <c r="AT47" s="109">
        <v>0.0</v>
      </c>
      <c r="AU47" s="109">
        <v>0.0</v>
      </c>
    </row>
    <row r="48" ht="15.75" customHeight="1">
      <c r="A48" s="105" t="s">
        <v>131</v>
      </c>
      <c r="B48" s="105" t="s">
        <v>61</v>
      </c>
      <c r="C48" s="113">
        <v>44276.0</v>
      </c>
      <c r="D48" s="107">
        <v>1.0</v>
      </c>
      <c r="E48" s="107">
        <v>2.0</v>
      </c>
      <c r="F48" s="107">
        <v>0.0</v>
      </c>
      <c r="G48" s="109">
        <v>40.0</v>
      </c>
      <c r="H48" s="109">
        <v>0.0</v>
      </c>
      <c r="I48" s="108">
        <v>80.0</v>
      </c>
      <c r="J48" s="109">
        <v>10.0</v>
      </c>
      <c r="K48" s="108">
        <v>80.0</v>
      </c>
      <c r="L48" s="108">
        <v>40.0</v>
      </c>
      <c r="M48" s="108">
        <v>46.0</v>
      </c>
      <c r="N48" s="108">
        <v>20.0</v>
      </c>
      <c r="O48" s="109">
        <v>20.0</v>
      </c>
      <c r="P48" s="109">
        <v>20.0</v>
      </c>
      <c r="Q48" s="108">
        <v>20.0</v>
      </c>
      <c r="R48" s="109">
        <v>0.0</v>
      </c>
      <c r="S48" s="109">
        <v>20.0</v>
      </c>
      <c r="T48" s="108">
        <v>100.0</v>
      </c>
      <c r="U48" s="109">
        <v>2.0</v>
      </c>
      <c r="V48" s="109">
        <v>6.0</v>
      </c>
      <c r="W48" s="109">
        <v>3.0</v>
      </c>
      <c r="X48" s="110">
        <v>0.0</v>
      </c>
      <c r="Y48" s="110">
        <v>0.0</v>
      </c>
      <c r="Z48" s="110">
        <v>0.0</v>
      </c>
      <c r="AA48" s="110">
        <v>0.0</v>
      </c>
      <c r="AB48" s="110">
        <v>0.0</v>
      </c>
      <c r="AC48" s="110">
        <v>0.0</v>
      </c>
      <c r="AD48" s="110">
        <v>0.0</v>
      </c>
      <c r="AE48" s="110">
        <v>0.0</v>
      </c>
      <c r="AF48" s="110">
        <v>0.0</v>
      </c>
      <c r="AG48" s="110">
        <v>0.0</v>
      </c>
      <c r="AH48" s="110">
        <v>0.0</v>
      </c>
      <c r="AI48" s="110">
        <v>0.0</v>
      </c>
      <c r="AJ48" s="109">
        <v>0.0</v>
      </c>
      <c r="AK48" s="109">
        <v>0.0</v>
      </c>
      <c r="AL48" s="109">
        <v>0.0</v>
      </c>
      <c r="AM48" s="109">
        <v>0.0</v>
      </c>
      <c r="AN48" s="109">
        <v>0.0</v>
      </c>
      <c r="AO48" s="109">
        <v>0.0</v>
      </c>
      <c r="AP48" s="109">
        <v>0.0</v>
      </c>
      <c r="AQ48" s="109">
        <v>0.0</v>
      </c>
      <c r="AR48" s="109">
        <v>0.0</v>
      </c>
      <c r="AS48" s="109">
        <v>0.0</v>
      </c>
      <c r="AT48" s="109">
        <v>0.0</v>
      </c>
      <c r="AU48" s="109">
        <v>0.0</v>
      </c>
    </row>
    <row r="49" ht="15.75" customHeight="1">
      <c r="A49" s="105" t="s">
        <v>131</v>
      </c>
      <c r="B49" s="105" t="s">
        <v>62</v>
      </c>
      <c r="C49" s="113">
        <v>44276.0</v>
      </c>
      <c r="D49" s="107">
        <v>1.0</v>
      </c>
      <c r="E49" s="107">
        <v>0.0</v>
      </c>
      <c r="F49" s="107">
        <v>0.0</v>
      </c>
      <c r="G49" s="108">
        <v>20.0</v>
      </c>
      <c r="H49" s="109">
        <v>0.0</v>
      </c>
      <c r="I49" s="108">
        <v>20.0</v>
      </c>
      <c r="J49" s="108">
        <v>10.0</v>
      </c>
      <c r="K49" s="108">
        <v>20.0</v>
      </c>
      <c r="L49" s="108">
        <v>12.0</v>
      </c>
      <c r="M49" s="108">
        <v>14.0</v>
      </c>
      <c r="N49" s="108">
        <v>10.0</v>
      </c>
      <c r="O49" s="108">
        <v>10.0</v>
      </c>
      <c r="P49" s="108">
        <v>10.0</v>
      </c>
      <c r="Q49" s="108">
        <v>20.0</v>
      </c>
      <c r="R49" s="109">
        <v>0.0</v>
      </c>
      <c r="S49" s="108">
        <v>20.0</v>
      </c>
      <c r="T49" s="108">
        <v>100.0</v>
      </c>
      <c r="U49" s="109">
        <v>1.0</v>
      </c>
      <c r="V49" s="109">
        <v>3.0</v>
      </c>
      <c r="W49" s="109">
        <v>1.0</v>
      </c>
      <c r="X49" s="110">
        <v>0.0</v>
      </c>
      <c r="Y49" s="110">
        <v>0.0</v>
      </c>
      <c r="Z49" s="110">
        <v>0.0</v>
      </c>
      <c r="AA49" s="110">
        <v>0.0</v>
      </c>
      <c r="AB49" s="110">
        <v>0.0</v>
      </c>
      <c r="AC49" s="110">
        <v>0.0</v>
      </c>
      <c r="AD49" s="110">
        <v>0.0</v>
      </c>
      <c r="AE49" s="110">
        <v>0.0</v>
      </c>
      <c r="AF49" s="110">
        <v>0.0</v>
      </c>
      <c r="AG49" s="110">
        <v>0.0</v>
      </c>
      <c r="AH49" s="110">
        <v>0.0</v>
      </c>
      <c r="AI49" s="110">
        <v>0.0</v>
      </c>
      <c r="AJ49" s="109">
        <v>0.0</v>
      </c>
      <c r="AK49" s="109">
        <v>0.0</v>
      </c>
      <c r="AL49" s="109">
        <v>0.0</v>
      </c>
      <c r="AM49" s="109">
        <v>0.0</v>
      </c>
      <c r="AN49" s="109">
        <v>0.0</v>
      </c>
      <c r="AO49" s="109">
        <v>0.0</v>
      </c>
      <c r="AP49" s="109">
        <v>0.0</v>
      </c>
      <c r="AQ49" s="109">
        <v>0.0</v>
      </c>
      <c r="AR49" s="109">
        <v>0.0</v>
      </c>
      <c r="AS49" s="109">
        <v>0.0</v>
      </c>
      <c r="AT49" s="109">
        <v>0.0</v>
      </c>
      <c r="AU49" s="109">
        <v>0.0</v>
      </c>
    </row>
    <row r="50" ht="15.75" customHeight="1">
      <c r="A50" s="105" t="s">
        <v>131</v>
      </c>
      <c r="B50" s="105" t="s">
        <v>63</v>
      </c>
      <c r="C50" s="106">
        <v>44276.0</v>
      </c>
      <c r="D50" s="107">
        <v>5.0</v>
      </c>
      <c r="E50" s="107">
        <v>5.0</v>
      </c>
      <c r="F50" s="107">
        <v>0.0</v>
      </c>
      <c r="G50" s="108">
        <v>40.0</v>
      </c>
      <c r="H50" s="109">
        <v>0.0</v>
      </c>
      <c r="I50" s="108">
        <v>100.0</v>
      </c>
      <c r="J50" s="108">
        <v>25.0</v>
      </c>
      <c r="K50" s="108">
        <v>70.0</v>
      </c>
      <c r="L50" s="108">
        <v>72.0</v>
      </c>
      <c r="M50" s="108">
        <v>70.0</v>
      </c>
      <c r="N50" s="108">
        <v>50.0</v>
      </c>
      <c r="O50" s="108">
        <v>30.0</v>
      </c>
      <c r="P50" s="108">
        <v>20.0</v>
      </c>
      <c r="Q50" s="108">
        <v>40.0</v>
      </c>
      <c r="R50" s="109">
        <v>0.0</v>
      </c>
      <c r="S50" s="108">
        <v>40.0</v>
      </c>
      <c r="T50" s="108">
        <v>300.0</v>
      </c>
      <c r="U50" s="109">
        <v>2.0</v>
      </c>
      <c r="V50" s="109">
        <v>5.0</v>
      </c>
      <c r="W50" s="109">
        <v>4.0</v>
      </c>
      <c r="X50" s="110">
        <v>0.0</v>
      </c>
      <c r="Y50" s="110">
        <v>0.0</v>
      </c>
      <c r="Z50" s="110">
        <v>0.0</v>
      </c>
      <c r="AA50" s="110">
        <v>0.0</v>
      </c>
      <c r="AB50" s="110">
        <v>0.0</v>
      </c>
      <c r="AC50" s="110">
        <v>0.0</v>
      </c>
      <c r="AD50" s="110">
        <v>0.0</v>
      </c>
      <c r="AE50" s="110">
        <v>0.0</v>
      </c>
      <c r="AF50" s="110">
        <v>0.0</v>
      </c>
      <c r="AG50" s="110">
        <v>0.0</v>
      </c>
      <c r="AH50" s="110">
        <v>0.0</v>
      </c>
      <c r="AI50" s="110">
        <v>0.0</v>
      </c>
      <c r="AJ50" s="109">
        <v>0.0</v>
      </c>
      <c r="AK50" s="109">
        <v>0.0</v>
      </c>
      <c r="AL50" s="109">
        <v>0.0</v>
      </c>
      <c r="AM50" s="109">
        <v>0.0</v>
      </c>
      <c r="AN50" s="109">
        <v>0.0</v>
      </c>
      <c r="AO50" s="109">
        <v>0.0</v>
      </c>
      <c r="AP50" s="109">
        <v>0.0</v>
      </c>
      <c r="AQ50" s="109">
        <v>0.0</v>
      </c>
      <c r="AR50" s="109">
        <v>0.0</v>
      </c>
      <c r="AS50" s="109">
        <v>0.0</v>
      </c>
      <c r="AT50" s="109">
        <v>0.0</v>
      </c>
      <c r="AU50" s="109">
        <v>0.0</v>
      </c>
    </row>
    <row r="51" ht="15.75" customHeight="1">
      <c r="A51" s="105" t="s">
        <v>131</v>
      </c>
      <c r="B51" s="105" t="s">
        <v>45</v>
      </c>
      <c r="C51" s="106">
        <v>44307.0</v>
      </c>
      <c r="D51" s="107">
        <v>1.0</v>
      </c>
      <c r="E51" s="107">
        <v>0.0</v>
      </c>
      <c r="F51" s="107">
        <v>0.0</v>
      </c>
      <c r="G51" s="108">
        <v>20.0</v>
      </c>
      <c r="H51" s="109">
        <v>0.0</v>
      </c>
      <c r="I51" s="108">
        <v>20.0</v>
      </c>
      <c r="J51" s="108">
        <v>10.0</v>
      </c>
      <c r="K51" s="108">
        <v>20.0</v>
      </c>
      <c r="L51" s="108">
        <v>36.0</v>
      </c>
      <c r="M51" s="108">
        <v>34.0</v>
      </c>
      <c r="N51" s="108">
        <v>10.0</v>
      </c>
      <c r="O51" s="108">
        <v>10.0</v>
      </c>
      <c r="P51" s="108">
        <v>10.0</v>
      </c>
      <c r="Q51" s="108">
        <v>20.0</v>
      </c>
      <c r="R51" s="109">
        <v>0.0</v>
      </c>
      <c r="S51" s="108">
        <v>10.0</v>
      </c>
      <c r="T51" s="108">
        <v>100.0</v>
      </c>
      <c r="U51" s="109">
        <v>1.0</v>
      </c>
      <c r="V51" s="109">
        <v>3.0</v>
      </c>
      <c r="W51" s="109">
        <v>2.0</v>
      </c>
      <c r="X51" s="110">
        <v>0.0</v>
      </c>
      <c r="Y51" s="110">
        <v>0.0</v>
      </c>
      <c r="Z51" s="110">
        <v>0.0</v>
      </c>
      <c r="AA51" s="110">
        <v>0.0</v>
      </c>
      <c r="AB51" s="110">
        <v>0.0</v>
      </c>
      <c r="AC51" s="110">
        <v>0.0</v>
      </c>
      <c r="AD51" s="110">
        <v>0.0</v>
      </c>
      <c r="AE51" s="110">
        <v>0.0</v>
      </c>
      <c r="AF51" s="110">
        <v>0.0</v>
      </c>
      <c r="AG51" s="110">
        <v>0.0</v>
      </c>
      <c r="AH51" s="110">
        <v>0.0</v>
      </c>
      <c r="AI51" s="110">
        <v>0.0</v>
      </c>
      <c r="AJ51" s="109">
        <v>0.0</v>
      </c>
      <c r="AK51" s="109">
        <v>0.0</v>
      </c>
      <c r="AL51" s="109">
        <v>0.0</v>
      </c>
      <c r="AM51" s="109">
        <v>0.0</v>
      </c>
      <c r="AN51" s="109">
        <v>0.0</v>
      </c>
      <c r="AO51" s="109">
        <v>0.0</v>
      </c>
      <c r="AP51" s="109">
        <v>0.0</v>
      </c>
      <c r="AQ51" s="109">
        <v>0.0</v>
      </c>
      <c r="AR51" s="109">
        <v>0.0</v>
      </c>
      <c r="AS51" s="109">
        <v>0.0</v>
      </c>
      <c r="AT51" s="109">
        <v>0.0</v>
      </c>
      <c r="AU51" s="109">
        <v>0.0</v>
      </c>
    </row>
    <row r="52" ht="15.75" customHeight="1">
      <c r="A52" s="105" t="s">
        <v>131</v>
      </c>
      <c r="B52" s="105" t="s">
        <v>47</v>
      </c>
      <c r="C52" s="106">
        <v>44307.0</v>
      </c>
      <c r="D52" s="107">
        <v>3.0</v>
      </c>
      <c r="E52" s="107">
        <v>1.0</v>
      </c>
      <c r="F52" s="107">
        <v>0.0</v>
      </c>
      <c r="G52" s="108">
        <v>20.0</v>
      </c>
      <c r="H52" s="109">
        <v>0.0</v>
      </c>
      <c r="I52" s="108">
        <v>40.0</v>
      </c>
      <c r="J52" s="108">
        <v>15.0</v>
      </c>
      <c r="K52" s="108">
        <v>40.0</v>
      </c>
      <c r="L52" s="108">
        <v>36.0</v>
      </c>
      <c r="M52" s="108">
        <v>38.0</v>
      </c>
      <c r="N52" s="108">
        <v>20.0</v>
      </c>
      <c r="O52" s="108">
        <v>10.0</v>
      </c>
      <c r="P52" s="108">
        <v>10.0</v>
      </c>
      <c r="Q52" s="108">
        <v>20.0</v>
      </c>
      <c r="R52" s="109">
        <v>0.0</v>
      </c>
      <c r="S52" s="108">
        <v>15.0</v>
      </c>
      <c r="T52" s="108">
        <v>0.0</v>
      </c>
      <c r="U52" s="109">
        <v>1.0</v>
      </c>
      <c r="V52" s="109">
        <v>4.0</v>
      </c>
      <c r="W52" s="109">
        <v>1.0</v>
      </c>
      <c r="X52" s="110">
        <v>0.0</v>
      </c>
      <c r="Y52" s="110">
        <v>0.0</v>
      </c>
      <c r="Z52" s="110">
        <v>0.0</v>
      </c>
      <c r="AA52" s="110">
        <v>0.0</v>
      </c>
      <c r="AB52" s="110">
        <v>0.0</v>
      </c>
      <c r="AC52" s="110">
        <v>0.0</v>
      </c>
      <c r="AD52" s="110">
        <v>0.0</v>
      </c>
      <c r="AE52" s="110">
        <v>0.0</v>
      </c>
      <c r="AF52" s="110">
        <v>0.0</v>
      </c>
      <c r="AG52" s="110">
        <v>0.0</v>
      </c>
      <c r="AH52" s="110">
        <v>0.0</v>
      </c>
      <c r="AI52" s="110">
        <v>0.0</v>
      </c>
      <c r="AJ52" s="109">
        <v>0.0</v>
      </c>
      <c r="AK52" s="109">
        <v>0.0</v>
      </c>
      <c r="AL52" s="109">
        <v>0.0</v>
      </c>
      <c r="AM52" s="109">
        <v>0.0</v>
      </c>
      <c r="AN52" s="109">
        <v>0.0</v>
      </c>
      <c r="AO52" s="109">
        <v>0.0</v>
      </c>
      <c r="AP52" s="109">
        <v>0.0</v>
      </c>
      <c r="AQ52" s="109">
        <v>0.0</v>
      </c>
      <c r="AR52" s="109">
        <v>0.0</v>
      </c>
      <c r="AS52" s="109">
        <v>0.0</v>
      </c>
      <c r="AT52" s="109">
        <v>0.0</v>
      </c>
      <c r="AU52" s="109">
        <v>0.0</v>
      </c>
    </row>
    <row r="53" ht="15.75" customHeight="1">
      <c r="A53" s="105" t="s">
        <v>131</v>
      </c>
      <c r="B53" s="105" t="s">
        <v>48</v>
      </c>
      <c r="C53" s="106">
        <v>44307.0</v>
      </c>
      <c r="D53" s="107">
        <v>1.0</v>
      </c>
      <c r="E53" s="107">
        <v>1.0</v>
      </c>
      <c r="F53" s="107">
        <v>0.0</v>
      </c>
      <c r="G53" s="109">
        <v>20.0</v>
      </c>
      <c r="H53" s="109">
        <v>0.0</v>
      </c>
      <c r="I53" s="108">
        <v>60.0</v>
      </c>
      <c r="J53" s="109">
        <v>10.0</v>
      </c>
      <c r="K53" s="108">
        <v>40.0</v>
      </c>
      <c r="L53" s="108">
        <v>44.0</v>
      </c>
      <c r="M53" s="108">
        <v>42.0</v>
      </c>
      <c r="N53" s="108">
        <v>20.0</v>
      </c>
      <c r="O53" s="109">
        <v>20.0</v>
      </c>
      <c r="P53" s="109">
        <v>20.0</v>
      </c>
      <c r="Q53" s="108">
        <v>0.0</v>
      </c>
      <c r="R53" s="109">
        <v>0.0</v>
      </c>
      <c r="S53" s="109">
        <v>0.0</v>
      </c>
      <c r="T53" s="108">
        <v>200.0</v>
      </c>
      <c r="U53" s="109">
        <v>1.0</v>
      </c>
      <c r="V53" s="109">
        <v>6.0</v>
      </c>
      <c r="W53" s="109">
        <v>3.0</v>
      </c>
      <c r="X53" s="110">
        <v>0.0</v>
      </c>
      <c r="Y53" s="110">
        <v>0.0</v>
      </c>
      <c r="Z53" s="110">
        <v>0.0</v>
      </c>
      <c r="AA53" s="110">
        <v>0.0</v>
      </c>
      <c r="AB53" s="110">
        <v>0.0</v>
      </c>
      <c r="AC53" s="110">
        <v>0.0</v>
      </c>
      <c r="AD53" s="110">
        <v>0.0</v>
      </c>
      <c r="AE53" s="110">
        <v>0.0</v>
      </c>
      <c r="AF53" s="110">
        <v>0.0</v>
      </c>
      <c r="AG53" s="110">
        <v>0.0</v>
      </c>
      <c r="AH53" s="110">
        <v>0.0</v>
      </c>
      <c r="AI53" s="110">
        <v>0.0</v>
      </c>
      <c r="AJ53" s="109">
        <v>0.0</v>
      </c>
      <c r="AK53" s="109">
        <v>0.0</v>
      </c>
      <c r="AL53" s="109">
        <v>0.0</v>
      </c>
      <c r="AM53" s="109">
        <v>0.0</v>
      </c>
      <c r="AN53" s="109">
        <v>0.0</v>
      </c>
      <c r="AO53" s="109">
        <v>0.0</v>
      </c>
      <c r="AP53" s="109">
        <v>0.0</v>
      </c>
      <c r="AQ53" s="109">
        <v>0.0</v>
      </c>
      <c r="AR53" s="109">
        <v>0.0</v>
      </c>
      <c r="AS53" s="109">
        <v>0.0</v>
      </c>
      <c r="AT53" s="109">
        <v>0.0</v>
      </c>
      <c r="AU53" s="109">
        <v>0.0</v>
      </c>
    </row>
    <row r="54" ht="15.75" customHeight="1">
      <c r="A54" s="105" t="s">
        <v>131</v>
      </c>
      <c r="B54" s="105" t="s">
        <v>49</v>
      </c>
      <c r="C54" s="106">
        <v>44307.0</v>
      </c>
      <c r="D54" s="107">
        <v>5.0</v>
      </c>
      <c r="E54" s="107">
        <v>19.0</v>
      </c>
      <c r="F54" s="107">
        <v>0.0</v>
      </c>
      <c r="G54" s="108">
        <v>40.0</v>
      </c>
      <c r="H54" s="109">
        <v>0.0</v>
      </c>
      <c r="I54" s="108">
        <v>160.0</v>
      </c>
      <c r="J54" s="108">
        <v>35.0</v>
      </c>
      <c r="K54" s="108">
        <v>100.0</v>
      </c>
      <c r="L54" s="108">
        <v>72.0</v>
      </c>
      <c r="M54" s="108">
        <v>100.0</v>
      </c>
      <c r="N54" s="108">
        <v>100.0</v>
      </c>
      <c r="O54" s="108">
        <v>50.0</v>
      </c>
      <c r="P54" s="108">
        <v>50.0</v>
      </c>
      <c r="Q54" s="108">
        <v>40.0</v>
      </c>
      <c r="R54" s="109">
        <v>0.0</v>
      </c>
      <c r="S54" s="108">
        <v>0.0</v>
      </c>
      <c r="T54" s="108">
        <v>400.0</v>
      </c>
      <c r="U54" s="109">
        <v>2.0</v>
      </c>
      <c r="V54" s="109">
        <v>20.0</v>
      </c>
      <c r="W54" s="109">
        <v>5.0</v>
      </c>
      <c r="X54" s="110">
        <v>0.0</v>
      </c>
      <c r="Y54" s="110">
        <v>0.0</v>
      </c>
      <c r="Z54" s="110">
        <v>0.0</v>
      </c>
      <c r="AA54" s="110">
        <v>0.0</v>
      </c>
      <c r="AB54" s="110">
        <v>0.0</v>
      </c>
      <c r="AC54" s="110">
        <v>0.0</v>
      </c>
      <c r="AD54" s="110">
        <v>0.0</v>
      </c>
      <c r="AE54" s="110">
        <v>0.0</v>
      </c>
      <c r="AF54" s="110">
        <v>0.0</v>
      </c>
      <c r="AG54" s="110">
        <v>0.0</v>
      </c>
      <c r="AH54" s="110">
        <v>0.0</v>
      </c>
      <c r="AI54" s="110">
        <v>0.0</v>
      </c>
      <c r="AJ54" s="109">
        <v>0.0</v>
      </c>
      <c r="AK54" s="109">
        <v>0.0</v>
      </c>
      <c r="AL54" s="109">
        <v>0.0</v>
      </c>
      <c r="AM54" s="109">
        <v>0.0</v>
      </c>
      <c r="AN54" s="109">
        <v>0.0</v>
      </c>
      <c r="AO54" s="109">
        <v>0.0</v>
      </c>
      <c r="AP54" s="109">
        <v>0.0</v>
      </c>
      <c r="AQ54" s="109">
        <v>0.0</v>
      </c>
      <c r="AR54" s="109">
        <v>0.0</v>
      </c>
      <c r="AS54" s="109">
        <v>0.0</v>
      </c>
      <c r="AT54" s="109">
        <v>0.0</v>
      </c>
      <c r="AU54" s="109">
        <v>0.0</v>
      </c>
    </row>
    <row r="55" ht="15.75" customHeight="1">
      <c r="A55" s="105" t="s">
        <v>131</v>
      </c>
      <c r="B55" s="105" t="s">
        <v>50</v>
      </c>
      <c r="C55" s="106">
        <v>44307.0</v>
      </c>
      <c r="D55" s="107">
        <v>6.0</v>
      </c>
      <c r="E55" s="107">
        <v>3.0</v>
      </c>
      <c r="F55" s="107">
        <v>0.0</v>
      </c>
      <c r="G55" s="109">
        <v>20.0</v>
      </c>
      <c r="H55" s="109">
        <v>0.0</v>
      </c>
      <c r="I55" s="108">
        <v>100.0</v>
      </c>
      <c r="J55" s="109">
        <v>15.0</v>
      </c>
      <c r="K55" s="108">
        <v>80.0</v>
      </c>
      <c r="L55" s="108">
        <v>72.0</v>
      </c>
      <c r="M55" s="108">
        <v>76.0</v>
      </c>
      <c r="N55" s="108">
        <v>50.0</v>
      </c>
      <c r="O55" s="109">
        <v>30.0</v>
      </c>
      <c r="P55" s="109">
        <v>20.0</v>
      </c>
      <c r="Q55" s="108">
        <v>20.0</v>
      </c>
      <c r="R55" s="109">
        <v>0.0</v>
      </c>
      <c r="S55" s="109">
        <v>0.0</v>
      </c>
      <c r="T55" s="108">
        <v>300.0</v>
      </c>
      <c r="U55" s="109">
        <v>1.0</v>
      </c>
      <c r="V55" s="109">
        <v>10.0</v>
      </c>
      <c r="W55" s="109">
        <v>4.0</v>
      </c>
      <c r="X55" s="110">
        <v>0.0</v>
      </c>
      <c r="Y55" s="110">
        <v>0.0</v>
      </c>
      <c r="Z55" s="110">
        <v>0.0</v>
      </c>
      <c r="AA55" s="110">
        <v>0.0</v>
      </c>
      <c r="AB55" s="110">
        <v>0.0</v>
      </c>
      <c r="AC55" s="110">
        <v>0.0</v>
      </c>
      <c r="AD55" s="110">
        <v>0.0</v>
      </c>
      <c r="AE55" s="110">
        <v>0.0</v>
      </c>
      <c r="AF55" s="110">
        <v>0.0</v>
      </c>
      <c r="AG55" s="110">
        <v>0.0</v>
      </c>
      <c r="AH55" s="110">
        <v>0.0</v>
      </c>
      <c r="AI55" s="110">
        <v>0.0</v>
      </c>
      <c r="AJ55" s="109">
        <v>0.0</v>
      </c>
      <c r="AK55" s="109">
        <v>0.0</v>
      </c>
      <c r="AL55" s="109">
        <v>0.0</v>
      </c>
      <c r="AM55" s="109">
        <v>0.0</v>
      </c>
      <c r="AN55" s="109">
        <v>0.0</v>
      </c>
      <c r="AO55" s="109">
        <v>0.0</v>
      </c>
      <c r="AP55" s="109">
        <v>0.0</v>
      </c>
      <c r="AQ55" s="109">
        <v>0.0</v>
      </c>
      <c r="AR55" s="109">
        <v>0.0</v>
      </c>
      <c r="AS55" s="109">
        <v>0.0</v>
      </c>
      <c r="AT55" s="109">
        <v>0.0</v>
      </c>
      <c r="AU55" s="109">
        <v>0.0</v>
      </c>
    </row>
    <row r="56" ht="15.75" customHeight="1">
      <c r="A56" s="105" t="s">
        <v>131</v>
      </c>
      <c r="B56" s="105" t="s">
        <v>51</v>
      </c>
      <c r="C56" s="106">
        <v>44307.0</v>
      </c>
      <c r="D56" s="107">
        <v>8.0</v>
      </c>
      <c r="E56" s="107">
        <v>8.0</v>
      </c>
      <c r="F56" s="107">
        <v>0.0</v>
      </c>
      <c r="G56" s="108">
        <v>40.0</v>
      </c>
      <c r="H56" s="109">
        <v>0.0</v>
      </c>
      <c r="I56" s="108">
        <v>80.0</v>
      </c>
      <c r="J56" s="108">
        <v>25.0</v>
      </c>
      <c r="K56" s="108">
        <v>40.0</v>
      </c>
      <c r="L56" s="108">
        <v>16.0</v>
      </c>
      <c r="M56" s="108">
        <v>40.0</v>
      </c>
      <c r="N56" s="108">
        <v>40.0</v>
      </c>
      <c r="O56" s="108">
        <v>30.0</v>
      </c>
      <c r="P56" s="108">
        <v>20.0</v>
      </c>
      <c r="Q56" s="108">
        <v>20.0</v>
      </c>
      <c r="R56" s="109">
        <v>0.0</v>
      </c>
      <c r="S56" s="108">
        <v>10.0</v>
      </c>
      <c r="T56" s="108">
        <v>200.0</v>
      </c>
      <c r="U56" s="109">
        <v>2.0</v>
      </c>
      <c r="V56" s="108">
        <v>9.0</v>
      </c>
      <c r="W56" s="109">
        <v>3.0</v>
      </c>
      <c r="X56" s="110">
        <v>0.0</v>
      </c>
      <c r="Y56" s="110">
        <v>0.0</v>
      </c>
      <c r="Z56" s="110">
        <v>0.0</v>
      </c>
      <c r="AA56" s="110">
        <v>0.0</v>
      </c>
      <c r="AB56" s="110">
        <v>0.0</v>
      </c>
      <c r="AC56" s="110">
        <v>0.0</v>
      </c>
      <c r="AD56" s="110">
        <v>0.0</v>
      </c>
      <c r="AE56" s="110">
        <v>0.0</v>
      </c>
      <c r="AF56" s="110">
        <v>0.0</v>
      </c>
      <c r="AG56" s="110">
        <v>0.0</v>
      </c>
      <c r="AH56" s="110">
        <v>0.0</v>
      </c>
      <c r="AI56" s="110">
        <v>0.0</v>
      </c>
      <c r="AJ56" s="109">
        <v>0.0</v>
      </c>
      <c r="AK56" s="109">
        <v>0.0</v>
      </c>
      <c r="AL56" s="109">
        <v>0.0</v>
      </c>
      <c r="AM56" s="109">
        <v>0.0</v>
      </c>
      <c r="AN56" s="109">
        <v>0.0</v>
      </c>
      <c r="AO56" s="109">
        <v>0.0</v>
      </c>
      <c r="AP56" s="109">
        <v>0.0</v>
      </c>
      <c r="AQ56" s="109">
        <v>0.0</v>
      </c>
      <c r="AR56" s="109">
        <v>0.0</v>
      </c>
      <c r="AS56" s="109">
        <v>0.0</v>
      </c>
      <c r="AT56" s="109">
        <v>0.0</v>
      </c>
      <c r="AU56" s="109">
        <v>0.0</v>
      </c>
    </row>
    <row r="57" ht="15.75" customHeight="1">
      <c r="A57" s="105" t="s">
        <v>131</v>
      </c>
      <c r="B57" s="105" t="s">
        <v>52</v>
      </c>
      <c r="C57" s="106">
        <v>44307.0</v>
      </c>
      <c r="D57" s="107">
        <v>1.0</v>
      </c>
      <c r="E57" s="107">
        <v>3.0</v>
      </c>
      <c r="F57" s="107">
        <v>0.0</v>
      </c>
      <c r="G57" s="108">
        <v>40.0</v>
      </c>
      <c r="H57" s="109">
        <v>0.0</v>
      </c>
      <c r="I57" s="108">
        <v>40.0</v>
      </c>
      <c r="J57" s="108">
        <v>0.0</v>
      </c>
      <c r="K57" s="108">
        <v>30.0</v>
      </c>
      <c r="L57" s="108">
        <v>28.0</v>
      </c>
      <c r="M57" s="108">
        <v>24.0</v>
      </c>
      <c r="N57" s="108">
        <v>40.0</v>
      </c>
      <c r="O57" s="108">
        <v>30.0</v>
      </c>
      <c r="P57" s="108">
        <v>30.0</v>
      </c>
      <c r="Q57" s="108">
        <v>20.0</v>
      </c>
      <c r="R57" s="109">
        <v>0.0</v>
      </c>
      <c r="S57" s="108">
        <v>0.0</v>
      </c>
      <c r="T57" s="108">
        <v>200.0</v>
      </c>
      <c r="U57" s="109">
        <v>2.0</v>
      </c>
      <c r="V57" s="109">
        <v>10.0</v>
      </c>
      <c r="W57" s="109">
        <v>3.0</v>
      </c>
      <c r="X57" s="110">
        <v>0.0</v>
      </c>
      <c r="Y57" s="110">
        <v>0.0</v>
      </c>
      <c r="Z57" s="110">
        <v>0.0</v>
      </c>
      <c r="AA57" s="110">
        <v>0.0</v>
      </c>
      <c r="AB57" s="110">
        <v>0.0</v>
      </c>
      <c r="AC57" s="110">
        <v>0.0</v>
      </c>
      <c r="AD57" s="110">
        <v>0.0</v>
      </c>
      <c r="AE57" s="110">
        <v>0.0</v>
      </c>
      <c r="AF57" s="110">
        <v>0.0</v>
      </c>
      <c r="AG57" s="110">
        <v>0.0</v>
      </c>
      <c r="AH57" s="110">
        <v>0.0</v>
      </c>
      <c r="AI57" s="110">
        <v>0.0</v>
      </c>
      <c r="AJ57" s="109">
        <v>0.0</v>
      </c>
      <c r="AK57" s="109">
        <v>0.0</v>
      </c>
      <c r="AL57" s="109">
        <v>0.0</v>
      </c>
      <c r="AM57" s="109">
        <v>0.0</v>
      </c>
      <c r="AN57" s="109">
        <v>0.0</v>
      </c>
      <c r="AO57" s="109">
        <v>0.0</v>
      </c>
      <c r="AP57" s="109">
        <v>0.0</v>
      </c>
      <c r="AQ57" s="109">
        <v>0.0</v>
      </c>
      <c r="AR57" s="109">
        <v>0.0</v>
      </c>
      <c r="AS57" s="109">
        <v>0.0</v>
      </c>
      <c r="AT57" s="109">
        <v>0.0</v>
      </c>
      <c r="AU57" s="109">
        <v>0.0</v>
      </c>
    </row>
    <row r="58" ht="15.75" customHeight="1">
      <c r="A58" s="105" t="s">
        <v>131</v>
      </c>
      <c r="B58" s="105" t="s">
        <v>53</v>
      </c>
      <c r="C58" s="106">
        <v>44307.0</v>
      </c>
      <c r="D58" s="107">
        <v>1.0</v>
      </c>
      <c r="E58" s="107">
        <v>8.0</v>
      </c>
      <c r="F58" s="107">
        <v>0.0</v>
      </c>
      <c r="G58" s="108">
        <v>20.0</v>
      </c>
      <c r="H58" s="109">
        <v>0.0</v>
      </c>
      <c r="I58" s="108">
        <v>40.0</v>
      </c>
      <c r="J58" s="108">
        <v>15.0</v>
      </c>
      <c r="K58" s="108">
        <v>40.0</v>
      </c>
      <c r="L58" s="108">
        <v>48.0</v>
      </c>
      <c r="M58" s="108">
        <v>46.0</v>
      </c>
      <c r="N58" s="108">
        <v>20.0</v>
      </c>
      <c r="O58" s="108">
        <v>20.0</v>
      </c>
      <c r="P58" s="108">
        <v>0.0</v>
      </c>
      <c r="Q58" s="108">
        <v>20.0</v>
      </c>
      <c r="R58" s="109">
        <v>0.0</v>
      </c>
      <c r="S58" s="108">
        <v>10.0</v>
      </c>
      <c r="T58" s="108">
        <v>200.0</v>
      </c>
      <c r="U58" s="109">
        <v>1.0</v>
      </c>
      <c r="V58" s="109">
        <v>4.0</v>
      </c>
      <c r="W58" s="109">
        <v>2.0</v>
      </c>
      <c r="X58" s="110">
        <v>0.0</v>
      </c>
      <c r="Y58" s="110">
        <v>0.0</v>
      </c>
      <c r="Z58" s="110">
        <v>0.0</v>
      </c>
      <c r="AA58" s="110">
        <v>0.0</v>
      </c>
      <c r="AB58" s="110">
        <v>0.0</v>
      </c>
      <c r="AC58" s="110">
        <v>0.0</v>
      </c>
      <c r="AD58" s="110">
        <v>0.0</v>
      </c>
      <c r="AE58" s="110">
        <v>0.0</v>
      </c>
      <c r="AF58" s="110">
        <v>0.0</v>
      </c>
      <c r="AG58" s="110">
        <v>0.0</v>
      </c>
      <c r="AH58" s="110">
        <v>0.0</v>
      </c>
      <c r="AI58" s="110">
        <v>0.0</v>
      </c>
      <c r="AJ58" s="109">
        <v>0.0</v>
      </c>
      <c r="AK58" s="109">
        <v>0.0</v>
      </c>
      <c r="AL58" s="109">
        <v>0.0</v>
      </c>
      <c r="AM58" s="109">
        <v>0.0</v>
      </c>
      <c r="AN58" s="109">
        <v>0.0</v>
      </c>
      <c r="AO58" s="109">
        <v>0.0</v>
      </c>
      <c r="AP58" s="109">
        <v>0.0</v>
      </c>
      <c r="AQ58" s="109">
        <v>0.0</v>
      </c>
      <c r="AR58" s="109">
        <v>0.0</v>
      </c>
      <c r="AS58" s="109">
        <v>0.0</v>
      </c>
      <c r="AT58" s="109">
        <v>0.0</v>
      </c>
      <c r="AU58" s="109">
        <v>0.0</v>
      </c>
    </row>
    <row r="59" ht="15.75" customHeight="1">
      <c r="A59" s="105" t="s">
        <v>131</v>
      </c>
      <c r="B59" s="105" t="s">
        <v>54</v>
      </c>
      <c r="C59" s="106">
        <v>44307.0</v>
      </c>
      <c r="D59" s="107">
        <v>1.0</v>
      </c>
      <c r="E59" s="107">
        <v>1.0</v>
      </c>
      <c r="F59" s="107">
        <v>0.0</v>
      </c>
      <c r="G59" s="108">
        <v>20.0</v>
      </c>
      <c r="H59" s="109">
        <v>0.0</v>
      </c>
      <c r="I59" s="108">
        <v>20.0</v>
      </c>
      <c r="J59" s="108">
        <v>5.0</v>
      </c>
      <c r="K59" s="108">
        <v>20.0</v>
      </c>
      <c r="L59" s="108">
        <v>16.0</v>
      </c>
      <c r="M59" s="108">
        <v>16.0</v>
      </c>
      <c r="N59" s="108">
        <v>20.0</v>
      </c>
      <c r="O59" s="108">
        <v>10.0</v>
      </c>
      <c r="P59" s="108">
        <v>10.0</v>
      </c>
      <c r="Q59" s="108">
        <v>20.0</v>
      </c>
      <c r="R59" s="109">
        <v>0.0</v>
      </c>
      <c r="S59" s="108">
        <v>0.0</v>
      </c>
      <c r="T59" s="108">
        <v>100.0</v>
      </c>
      <c r="U59" s="109">
        <v>1.0</v>
      </c>
      <c r="V59" s="109">
        <v>4.0</v>
      </c>
      <c r="W59" s="109">
        <v>1.0</v>
      </c>
      <c r="X59" s="110">
        <v>0.0</v>
      </c>
      <c r="Y59" s="110">
        <v>0.0</v>
      </c>
      <c r="Z59" s="110">
        <v>0.0</v>
      </c>
      <c r="AA59" s="110">
        <v>0.0</v>
      </c>
      <c r="AB59" s="110">
        <v>0.0</v>
      </c>
      <c r="AC59" s="110">
        <v>0.0</v>
      </c>
      <c r="AD59" s="110">
        <v>0.0</v>
      </c>
      <c r="AE59" s="110">
        <v>0.0</v>
      </c>
      <c r="AF59" s="110">
        <v>0.0</v>
      </c>
      <c r="AG59" s="110">
        <v>0.0</v>
      </c>
      <c r="AH59" s="110">
        <v>0.0</v>
      </c>
      <c r="AI59" s="110">
        <v>0.0</v>
      </c>
      <c r="AJ59" s="109">
        <v>0.0</v>
      </c>
      <c r="AK59" s="109">
        <v>0.0</v>
      </c>
      <c r="AL59" s="109">
        <v>0.0</v>
      </c>
      <c r="AM59" s="109">
        <v>0.0</v>
      </c>
      <c r="AN59" s="109">
        <v>0.0</v>
      </c>
      <c r="AO59" s="109">
        <v>0.0</v>
      </c>
      <c r="AP59" s="109">
        <v>0.0</v>
      </c>
      <c r="AQ59" s="109">
        <v>0.0</v>
      </c>
      <c r="AR59" s="109">
        <v>0.0</v>
      </c>
      <c r="AS59" s="109">
        <v>0.0</v>
      </c>
      <c r="AT59" s="109">
        <v>0.0</v>
      </c>
      <c r="AU59" s="109">
        <v>0.0</v>
      </c>
    </row>
    <row r="60" ht="15.75" customHeight="1">
      <c r="A60" s="105" t="s">
        <v>131</v>
      </c>
      <c r="B60" s="105" t="s">
        <v>55</v>
      </c>
      <c r="C60" s="106">
        <v>44307.0</v>
      </c>
      <c r="D60" s="107">
        <v>2.0</v>
      </c>
      <c r="E60" s="107">
        <v>3.0</v>
      </c>
      <c r="F60" s="107">
        <v>0.0</v>
      </c>
      <c r="G60" s="109">
        <v>20.0</v>
      </c>
      <c r="H60" s="109">
        <v>0.0</v>
      </c>
      <c r="I60" s="108">
        <v>60.0</v>
      </c>
      <c r="J60" s="109">
        <v>15.0</v>
      </c>
      <c r="K60" s="108">
        <v>30.0</v>
      </c>
      <c r="L60" s="108">
        <v>40.0</v>
      </c>
      <c r="M60" s="108">
        <v>42.0</v>
      </c>
      <c r="N60" s="108">
        <v>20.0</v>
      </c>
      <c r="O60" s="109">
        <v>10.0</v>
      </c>
      <c r="P60" s="109">
        <v>20.0</v>
      </c>
      <c r="Q60" s="108">
        <v>10.0</v>
      </c>
      <c r="R60" s="109">
        <v>0.0</v>
      </c>
      <c r="S60" s="109">
        <v>20.0</v>
      </c>
      <c r="T60" s="108">
        <v>100.0</v>
      </c>
      <c r="U60" s="109">
        <v>1.0</v>
      </c>
      <c r="V60" s="109">
        <v>5.0</v>
      </c>
      <c r="W60" s="109">
        <v>3.0</v>
      </c>
      <c r="X60" s="110">
        <v>0.0</v>
      </c>
      <c r="Y60" s="110">
        <v>0.0</v>
      </c>
      <c r="Z60" s="110">
        <v>0.0</v>
      </c>
      <c r="AA60" s="110">
        <v>0.0</v>
      </c>
      <c r="AB60" s="110">
        <v>0.0</v>
      </c>
      <c r="AC60" s="110">
        <v>0.0</v>
      </c>
      <c r="AD60" s="110">
        <v>0.0</v>
      </c>
      <c r="AE60" s="110">
        <v>0.0</v>
      </c>
      <c r="AF60" s="110">
        <v>0.0</v>
      </c>
      <c r="AG60" s="110">
        <v>0.0</v>
      </c>
      <c r="AH60" s="110">
        <v>0.0</v>
      </c>
      <c r="AI60" s="110">
        <v>0.0</v>
      </c>
      <c r="AJ60" s="109">
        <v>0.0</v>
      </c>
      <c r="AK60" s="109">
        <v>0.0</v>
      </c>
      <c r="AL60" s="109">
        <v>0.0</v>
      </c>
      <c r="AM60" s="109">
        <v>0.0</v>
      </c>
      <c r="AN60" s="109">
        <v>0.0</v>
      </c>
      <c r="AO60" s="109">
        <v>0.0</v>
      </c>
      <c r="AP60" s="109">
        <v>0.0</v>
      </c>
      <c r="AQ60" s="109">
        <v>0.0</v>
      </c>
      <c r="AR60" s="109">
        <v>0.0</v>
      </c>
      <c r="AS60" s="109">
        <v>0.0</v>
      </c>
      <c r="AT60" s="109">
        <v>0.0</v>
      </c>
      <c r="AU60" s="109">
        <v>0.0</v>
      </c>
    </row>
    <row r="61" ht="15.75" customHeight="1">
      <c r="A61" s="105" t="s">
        <v>131</v>
      </c>
      <c r="B61" s="105" t="s">
        <v>56</v>
      </c>
      <c r="C61" s="106">
        <v>44307.0</v>
      </c>
      <c r="D61" s="107">
        <v>4.0</v>
      </c>
      <c r="E61" s="107">
        <v>8.0</v>
      </c>
      <c r="F61" s="107">
        <v>0.0</v>
      </c>
      <c r="G61" s="108">
        <v>20.0</v>
      </c>
      <c r="H61" s="109">
        <v>0.0</v>
      </c>
      <c r="I61" s="108">
        <v>60.0</v>
      </c>
      <c r="J61" s="108">
        <v>20.0</v>
      </c>
      <c r="K61" s="108">
        <v>70.0</v>
      </c>
      <c r="L61" s="108">
        <v>68.0</v>
      </c>
      <c r="M61" s="108">
        <v>70.0</v>
      </c>
      <c r="N61" s="108">
        <v>80.0</v>
      </c>
      <c r="O61" s="108">
        <v>40.0</v>
      </c>
      <c r="P61" s="108">
        <v>30.0</v>
      </c>
      <c r="Q61" s="108">
        <v>50.0</v>
      </c>
      <c r="R61" s="109">
        <v>0.0</v>
      </c>
      <c r="S61" s="108">
        <v>20.0</v>
      </c>
      <c r="T61" s="108">
        <v>300.0</v>
      </c>
      <c r="U61" s="109">
        <v>1.0</v>
      </c>
      <c r="V61" s="109">
        <v>11.0</v>
      </c>
      <c r="W61" s="109">
        <v>4.0</v>
      </c>
      <c r="X61" s="110">
        <v>0.0</v>
      </c>
      <c r="Y61" s="110">
        <v>0.0</v>
      </c>
      <c r="Z61" s="110">
        <v>0.0</v>
      </c>
      <c r="AA61" s="110">
        <v>0.0</v>
      </c>
      <c r="AB61" s="110">
        <v>0.0</v>
      </c>
      <c r="AC61" s="110">
        <v>0.0</v>
      </c>
      <c r="AD61" s="110">
        <v>0.0</v>
      </c>
      <c r="AE61" s="110">
        <v>0.0</v>
      </c>
      <c r="AF61" s="110">
        <v>0.0</v>
      </c>
      <c r="AG61" s="110">
        <v>0.0</v>
      </c>
      <c r="AH61" s="110">
        <v>0.0</v>
      </c>
      <c r="AI61" s="110">
        <v>0.0</v>
      </c>
      <c r="AJ61" s="109">
        <v>0.0</v>
      </c>
      <c r="AK61" s="109">
        <v>0.0</v>
      </c>
      <c r="AL61" s="109">
        <v>0.0</v>
      </c>
      <c r="AM61" s="109">
        <v>0.0</v>
      </c>
      <c r="AN61" s="109">
        <v>0.0</v>
      </c>
      <c r="AO61" s="109">
        <v>0.0</v>
      </c>
      <c r="AP61" s="109">
        <v>0.0</v>
      </c>
      <c r="AQ61" s="109">
        <v>0.0</v>
      </c>
      <c r="AR61" s="109">
        <v>0.0</v>
      </c>
      <c r="AS61" s="109">
        <v>0.0</v>
      </c>
      <c r="AT61" s="109">
        <v>0.0</v>
      </c>
      <c r="AU61" s="109">
        <v>0.0</v>
      </c>
    </row>
    <row r="62" ht="15.75" customHeight="1">
      <c r="A62" s="105" t="s">
        <v>131</v>
      </c>
      <c r="B62" s="105" t="s">
        <v>59</v>
      </c>
      <c r="C62" s="106">
        <v>44307.0</v>
      </c>
      <c r="D62" s="107">
        <v>4.0</v>
      </c>
      <c r="E62" s="107">
        <v>2.0</v>
      </c>
      <c r="F62" s="107">
        <v>0.0</v>
      </c>
      <c r="G62" s="109">
        <v>20.0</v>
      </c>
      <c r="H62" s="109">
        <v>0.0</v>
      </c>
      <c r="I62" s="108">
        <v>60.0</v>
      </c>
      <c r="J62" s="109">
        <v>15.0</v>
      </c>
      <c r="K62" s="108">
        <v>30.0</v>
      </c>
      <c r="L62" s="108">
        <v>32.0</v>
      </c>
      <c r="M62" s="108">
        <v>32.0</v>
      </c>
      <c r="N62" s="108">
        <v>30.0</v>
      </c>
      <c r="O62" s="109">
        <v>20.0</v>
      </c>
      <c r="P62" s="109">
        <v>20.0</v>
      </c>
      <c r="Q62" s="108">
        <v>20.0</v>
      </c>
      <c r="R62" s="109">
        <v>0.0</v>
      </c>
      <c r="S62" s="109">
        <v>10.0</v>
      </c>
      <c r="T62" s="108">
        <v>100.0</v>
      </c>
      <c r="U62" s="109">
        <v>1.0</v>
      </c>
      <c r="V62" s="109">
        <v>7.0</v>
      </c>
      <c r="W62" s="109">
        <v>2.0</v>
      </c>
      <c r="X62" s="110">
        <v>0.0</v>
      </c>
      <c r="Y62" s="110">
        <v>0.0</v>
      </c>
      <c r="Z62" s="110">
        <v>0.0</v>
      </c>
      <c r="AA62" s="110">
        <v>0.0</v>
      </c>
      <c r="AB62" s="110">
        <v>0.0</v>
      </c>
      <c r="AC62" s="110">
        <v>0.0</v>
      </c>
      <c r="AD62" s="110">
        <v>0.0</v>
      </c>
      <c r="AE62" s="110">
        <v>0.0</v>
      </c>
      <c r="AF62" s="110">
        <v>0.0</v>
      </c>
      <c r="AG62" s="110">
        <v>0.0</v>
      </c>
      <c r="AH62" s="110">
        <v>0.0</v>
      </c>
      <c r="AI62" s="110">
        <v>0.0</v>
      </c>
      <c r="AJ62" s="109">
        <v>0.0</v>
      </c>
      <c r="AK62" s="109">
        <v>0.0</v>
      </c>
      <c r="AL62" s="109">
        <v>0.0</v>
      </c>
      <c r="AM62" s="109">
        <v>0.0</v>
      </c>
      <c r="AN62" s="109">
        <v>0.0</v>
      </c>
      <c r="AO62" s="109">
        <v>0.0</v>
      </c>
      <c r="AP62" s="109">
        <v>0.0</v>
      </c>
      <c r="AQ62" s="109">
        <v>0.0</v>
      </c>
      <c r="AR62" s="109">
        <v>0.0</v>
      </c>
      <c r="AS62" s="109">
        <v>0.0</v>
      </c>
      <c r="AT62" s="109">
        <v>0.0</v>
      </c>
      <c r="AU62" s="109">
        <v>0.0</v>
      </c>
    </row>
    <row r="63" ht="15.75" customHeight="1">
      <c r="A63" s="105" t="s">
        <v>131</v>
      </c>
      <c r="B63" s="105" t="s">
        <v>60</v>
      </c>
      <c r="C63" s="106">
        <v>44307.0</v>
      </c>
      <c r="D63" s="107">
        <v>4.0</v>
      </c>
      <c r="E63" s="107">
        <v>2.0</v>
      </c>
      <c r="F63" s="107">
        <v>0.0</v>
      </c>
      <c r="G63" s="108">
        <v>40.0</v>
      </c>
      <c r="H63" s="109">
        <v>0.0</v>
      </c>
      <c r="I63" s="108">
        <v>60.0</v>
      </c>
      <c r="J63" s="108">
        <v>15.0</v>
      </c>
      <c r="K63" s="108">
        <v>20.0</v>
      </c>
      <c r="L63" s="108">
        <v>28.0</v>
      </c>
      <c r="M63" s="108">
        <v>28.0</v>
      </c>
      <c r="N63" s="108">
        <v>30.0</v>
      </c>
      <c r="O63" s="108">
        <v>20.0</v>
      </c>
      <c r="P63" s="108">
        <v>20.0</v>
      </c>
      <c r="Q63" s="108">
        <v>30.0</v>
      </c>
      <c r="R63" s="109">
        <v>0.0</v>
      </c>
      <c r="S63" s="108">
        <v>20.0</v>
      </c>
      <c r="T63" s="108">
        <v>154.0</v>
      </c>
      <c r="U63" s="109">
        <v>2.0</v>
      </c>
      <c r="V63" s="108">
        <v>7.0</v>
      </c>
      <c r="W63" s="109">
        <v>2.0</v>
      </c>
      <c r="X63" s="110">
        <v>0.0</v>
      </c>
      <c r="Y63" s="110">
        <v>0.0</v>
      </c>
      <c r="Z63" s="110">
        <v>0.0</v>
      </c>
      <c r="AA63" s="110">
        <v>0.0</v>
      </c>
      <c r="AB63" s="110">
        <v>0.0</v>
      </c>
      <c r="AC63" s="110">
        <v>0.0</v>
      </c>
      <c r="AD63" s="110">
        <v>0.0</v>
      </c>
      <c r="AE63" s="110">
        <v>0.0</v>
      </c>
      <c r="AF63" s="110">
        <v>0.0</v>
      </c>
      <c r="AG63" s="110">
        <v>0.0</v>
      </c>
      <c r="AH63" s="110">
        <v>0.0</v>
      </c>
      <c r="AI63" s="110">
        <v>0.0</v>
      </c>
      <c r="AJ63" s="109">
        <v>0.0</v>
      </c>
      <c r="AK63" s="109">
        <v>0.0</v>
      </c>
      <c r="AL63" s="109">
        <v>0.0</v>
      </c>
      <c r="AM63" s="109">
        <v>0.0</v>
      </c>
      <c r="AN63" s="109">
        <v>0.0</v>
      </c>
      <c r="AO63" s="109">
        <v>0.0</v>
      </c>
      <c r="AP63" s="109">
        <v>0.0</v>
      </c>
      <c r="AQ63" s="109">
        <v>0.0</v>
      </c>
      <c r="AR63" s="109">
        <v>0.0</v>
      </c>
      <c r="AS63" s="109">
        <v>0.0</v>
      </c>
      <c r="AT63" s="109">
        <v>0.0</v>
      </c>
      <c r="AU63" s="109">
        <v>0.0</v>
      </c>
    </row>
    <row r="64" ht="15.75" customHeight="1">
      <c r="A64" s="105" t="s">
        <v>131</v>
      </c>
      <c r="B64" s="105" t="s">
        <v>61</v>
      </c>
      <c r="C64" s="106">
        <v>44307.0</v>
      </c>
      <c r="D64" s="107">
        <v>1.0</v>
      </c>
      <c r="E64" s="107">
        <v>2.0</v>
      </c>
      <c r="F64" s="107">
        <v>0.0</v>
      </c>
      <c r="G64" s="108">
        <v>40.0</v>
      </c>
      <c r="H64" s="109">
        <v>0.0</v>
      </c>
      <c r="I64" s="108">
        <v>120.0</v>
      </c>
      <c r="J64" s="108">
        <v>20.0</v>
      </c>
      <c r="K64" s="108">
        <v>60.0</v>
      </c>
      <c r="L64" s="108">
        <v>52.0</v>
      </c>
      <c r="M64" s="108">
        <v>58.0</v>
      </c>
      <c r="N64" s="108">
        <v>30.0</v>
      </c>
      <c r="O64" s="108">
        <v>20.0</v>
      </c>
      <c r="P64" s="108">
        <v>20.0</v>
      </c>
      <c r="Q64" s="108">
        <v>20.0</v>
      </c>
      <c r="R64" s="109">
        <v>0.0</v>
      </c>
      <c r="S64" s="108">
        <v>40.0</v>
      </c>
      <c r="T64" s="108">
        <v>200.0</v>
      </c>
      <c r="U64" s="109">
        <v>2.0</v>
      </c>
      <c r="V64" s="109">
        <v>7.0</v>
      </c>
      <c r="W64" s="109">
        <v>3.0</v>
      </c>
      <c r="X64" s="110">
        <v>0.0</v>
      </c>
      <c r="Y64" s="110">
        <v>0.0</v>
      </c>
      <c r="Z64" s="110">
        <v>0.0</v>
      </c>
      <c r="AA64" s="110">
        <v>0.0</v>
      </c>
      <c r="AB64" s="110">
        <v>0.0</v>
      </c>
      <c r="AC64" s="110">
        <v>0.0</v>
      </c>
      <c r="AD64" s="110">
        <v>0.0</v>
      </c>
      <c r="AE64" s="110">
        <v>0.0</v>
      </c>
      <c r="AF64" s="110">
        <v>0.0</v>
      </c>
      <c r="AG64" s="110">
        <v>0.0</v>
      </c>
      <c r="AH64" s="110">
        <v>0.0</v>
      </c>
      <c r="AI64" s="110">
        <v>0.0</v>
      </c>
      <c r="AJ64" s="109">
        <v>0.0</v>
      </c>
      <c r="AK64" s="109">
        <v>0.0</v>
      </c>
      <c r="AL64" s="109">
        <v>0.0</v>
      </c>
      <c r="AM64" s="109">
        <v>0.0</v>
      </c>
      <c r="AN64" s="109">
        <v>0.0</v>
      </c>
      <c r="AO64" s="109">
        <v>0.0</v>
      </c>
      <c r="AP64" s="109">
        <v>0.0</v>
      </c>
      <c r="AQ64" s="109">
        <v>0.0</v>
      </c>
      <c r="AR64" s="109">
        <v>0.0</v>
      </c>
      <c r="AS64" s="109">
        <v>0.0</v>
      </c>
      <c r="AT64" s="109">
        <v>0.0</v>
      </c>
      <c r="AU64" s="109">
        <v>0.0</v>
      </c>
    </row>
    <row r="65" ht="15.75" customHeight="1">
      <c r="A65" s="105" t="s">
        <v>131</v>
      </c>
      <c r="B65" s="105" t="s">
        <v>62</v>
      </c>
      <c r="C65" s="106">
        <v>44307.0</v>
      </c>
      <c r="D65" s="107">
        <v>1.0</v>
      </c>
      <c r="E65" s="107">
        <v>0.0</v>
      </c>
      <c r="F65" s="107">
        <v>0.0</v>
      </c>
      <c r="G65" s="108">
        <v>20.0</v>
      </c>
      <c r="H65" s="109">
        <v>0.0</v>
      </c>
      <c r="I65" s="108">
        <v>40.0</v>
      </c>
      <c r="J65" s="108">
        <v>10.0</v>
      </c>
      <c r="K65" s="108">
        <v>20.0</v>
      </c>
      <c r="L65" s="108">
        <v>16.0</v>
      </c>
      <c r="M65" s="108">
        <v>16.0</v>
      </c>
      <c r="N65" s="108">
        <v>10.0</v>
      </c>
      <c r="O65" s="108">
        <v>10.0</v>
      </c>
      <c r="P65" s="108">
        <v>10.0</v>
      </c>
      <c r="Q65" s="108">
        <v>20.0</v>
      </c>
      <c r="R65" s="109">
        <v>0.0</v>
      </c>
      <c r="S65" s="108">
        <v>20.0</v>
      </c>
      <c r="T65" s="108">
        <v>100.0</v>
      </c>
      <c r="U65" s="109">
        <v>1.0</v>
      </c>
      <c r="V65" s="109">
        <v>3.0</v>
      </c>
      <c r="W65" s="109">
        <v>1.0</v>
      </c>
      <c r="X65" s="110">
        <v>0.0</v>
      </c>
      <c r="Y65" s="110">
        <v>0.0</v>
      </c>
      <c r="Z65" s="110">
        <v>0.0</v>
      </c>
      <c r="AA65" s="110">
        <v>0.0</v>
      </c>
      <c r="AB65" s="110">
        <v>0.0</v>
      </c>
      <c r="AC65" s="110">
        <v>0.0</v>
      </c>
      <c r="AD65" s="110">
        <v>0.0</v>
      </c>
      <c r="AE65" s="110">
        <v>0.0</v>
      </c>
      <c r="AF65" s="110">
        <v>0.0</v>
      </c>
      <c r="AG65" s="110">
        <v>0.0</v>
      </c>
      <c r="AH65" s="110">
        <v>0.0</v>
      </c>
      <c r="AI65" s="110">
        <v>0.0</v>
      </c>
      <c r="AJ65" s="109">
        <v>0.0</v>
      </c>
      <c r="AK65" s="109">
        <v>0.0</v>
      </c>
      <c r="AL65" s="109">
        <v>0.0</v>
      </c>
      <c r="AM65" s="109">
        <v>0.0</v>
      </c>
      <c r="AN65" s="109">
        <v>0.0</v>
      </c>
      <c r="AO65" s="109">
        <v>0.0</v>
      </c>
      <c r="AP65" s="109">
        <v>0.0</v>
      </c>
      <c r="AQ65" s="109">
        <v>0.0</v>
      </c>
      <c r="AR65" s="109">
        <v>0.0</v>
      </c>
      <c r="AS65" s="109">
        <v>0.0</v>
      </c>
      <c r="AT65" s="109">
        <v>0.0</v>
      </c>
      <c r="AU65" s="109">
        <v>0.0</v>
      </c>
    </row>
    <row r="66" ht="15.75" customHeight="1">
      <c r="A66" s="105" t="s">
        <v>131</v>
      </c>
      <c r="B66" s="105" t="s">
        <v>63</v>
      </c>
      <c r="C66" s="106">
        <v>44307.0</v>
      </c>
      <c r="D66" s="107">
        <v>6.0</v>
      </c>
      <c r="E66" s="107">
        <v>5.0</v>
      </c>
      <c r="F66" s="107">
        <v>0.0</v>
      </c>
      <c r="G66" s="108">
        <v>20.0</v>
      </c>
      <c r="H66" s="109">
        <v>0.0</v>
      </c>
      <c r="I66" s="108">
        <v>60.0</v>
      </c>
      <c r="J66" s="108">
        <v>30.0</v>
      </c>
      <c r="K66" s="108">
        <v>50.0</v>
      </c>
      <c r="L66" s="108">
        <v>56.0</v>
      </c>
      <c r="M66" s="108">
        <v>58.0</v>
      </c>
      <c r="N66" s="108">
        <v>70.0</v>
      </c>
      <c r="O66" s="108">
        <v>40.0</v>
      </c>
      <c r="P66" s="108">
        <v>30.0</v>
      </c>
      <c r="Q66" s="108">
        <v>20.0</v>
      </c>
      <c r="R66" s="109">
        <v>0.0</v>
      </c>
      <c r="S66" s="108">
        <v>20.0</v>
      </c>
      <c r="T66" s="108">
        <v>300.0</v>
      </c>
      <c r="U66" s="109">
        <v>1.0</v>
      </c>
      <c r="V66" s="109">
        <v>14.0</v>
      </c>
      <c r="W66" s="109">
        <v>4.0</v>
      </c>
      <c r="X66" s="110">
        <v>0.0</v>
      </c>
      <c r="Y66" s="110">
        <v>0.0</v>
      </c>
      <c r="Z66" s="110">
        <v>0.0</v>
      </c>
      <c r="AA66" s="110">
        <v>0.0</v>
      </c>
      <c r="AB66" s="110">
        <v>0.0</v>
      </c>
      <c r="AC66" s="110">
        <v>0.0</v>
      </c>
      <c r="AD66" s="110">
        <v>0.0</v>
      </c>
      <c r="AE66" s="110">
        <v>0.0</v>
      </c>
      <c r="AF66" s="110">
        <v>0.0</v>
      </c>
      <c r="AG66" s="110">
        <v>0.0</v>
      </c>
      <c r="AH66" s="110">
        <v>0.0</v>
      </c>
      <c r="AI66" s="110">
        <v>0.0</v>
      </c>
      <c r="AJ66" s="109">
        <v>0.0</v>
      </c>
      <c r="AK66" s="109">
        <v>0.0</v>
      </c>
      <c r="AL66" s="109">
        <v>0.0</v>
      </c>
      <c r="AM66" s="109">
        <v>0.0</v>
      </c>
      <c r="AN66" s="109">
        <v>0.0</v>
      </c>
      <c r="AO66" s="109">
        <v>0.0</v>
      </c>
      <c r="AP66" s="109">
        <v>0.0</v>
      </c>
      <c r="AQ66" s="109">
        <v>0.0</v>
      </c>
      <c r="AR66" s="109">
        <v>0.0</v>
      </c>
      <c r="AS66" s="109">
        <v>0.0</v>
      </c>
      <c r="AT66" s="109">
        <v>0.0</v>
      </c>
      <c r="AU66" s="109">
        <v>0.0</v>
      </c>
    </row>
    <row r="67" ht="15.75" customHeight="1">
      <c r="A67" s="105" t="s">
        <v>131</v>
      </c>
      <c r="B67" s="105" t="s">
        <v>45</v>
      </c>
      <c r="C67" s="106">
        <v>44337.0</v>
      </c>
      <c r="D67" s="107">
        <v>2.0</v>
      </c>
      <c r="E67" s="107">
        <v>0.0</v>
      </c>
      <c r="F67" s="107">
        <v>0.0</v>
      </c>
      <c r="G67" s="109">
        <v>20.0</v>
      </c>
      <c r="H67" s="109">
        <v>0.0</v>
      </c>
      <c r="I67" s="108">
        <v>40.0</v>
      </c>
      <c r="J67" s="109">
        <v>15.0</v>
      </c>
      <c r="K67" s="108">
        <v>20.0</v>
      </c>
      <c r="L67" s="108">
        <v>16.0</v>
      </c>
      <c r="M67" s="108">
        <v>16.0</v>
      </c>
      <c r="N67" s="108">
        <v>20.0</v>
      </c>
      <c r="O67" s="109">
        <v>0.0</v>
      </c>
      <c r="P67" s="109">
        <v>0.0</v>
      </c>
      <c r="Q67" s="108">
        <v>10.0</v>
      </c>
      <c r="R67" s="109">
        <v>0.0</v>
      </c>
      <c r="S67" s="109">
        <v>0.0</v>
      </c>
      <c r="T67" s="108">
        <v>100.0</v>
      </c>
      <c r="U67" s="109">
        <v>1.0</v>
      </c>
      <c r="V67" s="109">
        <v>2.0</v>
      </c>
      <c r="W67" s="109">
        <v>2.0</v>
      </c>
      <c r="X67" s="110">
        <v>0.0</v>
      </c>
      <c r="Y67" s="110">
        <v>0.0</v>
      </c>
      <c r="Z67" s="110">
        <v>0.0</v>
      </c>
      <c r="AA67" s="110">
        <v>0.0</v>
      </c>
      <c r="AB67" s="110">
        <v>0.0</v>
      </c>
      <c r="AC67" s="110">
        <v>0.0</v>
      </c>
      <c r="AD67" s="110">
        <v>0.0</v>
      </c>
      <c r="AE67" s="110">
        <v>0.0</v>
      </c>
      <c r="AF67" s="110">
        <v>0.0</v>
      </c>
      <c r="AG67" s="110">
        <v>0.0</v>
      </c>
      <c r="AH67" s="110">
        <v>0.0</v>
      </c>
      <c r="AI67" s="110">
        <v>0.0</v>
      </c>
      <c r="AJ67" s="109">
        <v>0.0</v>
      </c>
      <c r="AK67" s="109">
        <v>0.0</v>
      </c>
      <c r="AL67" s="109">
        <v>0.0</v>
      </c>
      <c r="AM67" s="109">
        <v>0.0</v>
      </c>
      <c r="AN67" s="109">
        <v>0.0</v>
      </c>
      <c r="AO67" s="109">
        <v>0.0</v>
      </c>
      <c r="AP67" s="109">
        <v>0.0</v>
      </c>
      <c r="AQ67" s="109">
        <v>0.0</v>
      </c>
      <c r="AR67" s="109">
        <v>0.0</v>
      </c>
      <c r="AS67" s="109">
        <v>0.0</v>
      </c>
      <c r="AT67" s="109">
        <v>0.0</v>
      </c>
      <c r="AU67" s="109">
        <v>0.0</v>
      </c>
    </row>
    <row r="68" ht="15.75" customHeight="1">
      <c r="A68" s="105" t="s">
        <v>131</v>
      </c>
      <c r="B68" s="105" t="s">
        <v>47</v>
      </c>
      <c r="C68" s="106">
        <v>44337.0</v>
      </c>
      <c r="D68" s="107">
        <v>3.0</v>
      </c>
      <c r="E68" s="107">
        <v>1.0</v>
      </c>
      <c r="F68" s="107">
        <v>0.0</v>
      </c>
      <c r="G68" s="108">
        <v>20.0</v>
      </c>
      <c r="H68" s="109">
        <v>0.0</v>
      </c>
      <c r="I68" s="108">
        <v>60.0</v>
      </c>
      <c r="J68" s="108">
        <v>15.0</v>
      </c>
      <c r="K68" s="108">
        <v>40.0</v>
      </c>
      <c r="L68" s="108">
        <v>32.0</v>
      </c>
      <c r="M68" s="108">
        <v>32.0</v>
      </c>
      <c r="N68" s="108">
        <v>30.0</v>
      </c>
      <c r="O68" s="108">
        <v>20.0</v>
      </c>
      <c r="P68" s="108">
        <v>20.0</v>
      </c>
      <c r="Q68" s="108">
        <v>20.0</v>
      </c>
      <c r="R68" s="109">
        <v>0.0</v>
      </c>
      <c r="S68" s="108">
        <v>15.0</v>
      </c>
      <c r="T68" s="108">
        <v>200.0</v>
      </c>
      <c r="U68" s="109">
        <v>1.0</v>
      </c>
      <c r="V68" s="109">
        <v>7.0</v>
      </c>
      <c r="W68" s="109">
        <v>3.0</v>
      </c>
      <c r="X68" s="110">
        <v>0.0</v>
      </c>
      <c r="Y68" s="110">
        <v>0.0</v>
      </c>
      <c r="Z68" s="110">
        <v>0.0</v>
      </c>
      <c r="AA68" s="110">
        <v>0.0</v>
      </c>
      <c r="AB68" s="110">
        <v>0.0</v>
      </c>
      <c r="AC68" s="110">
        <v>0.0</v>
      </c>
      <c r="AD68" s="110">
        <v>0.0</v>
      </c>
      <c r="AE68" s="110">
        <v>0.0</v>
      </c>
      <c r="AF68" s="110">
        <v>0.0</v>
      </c>
      <c r="AG68" s="110">
        <v>0.0</v>
      </c>
      <c r="AH68" s="110">
        <v>0.0</v>
      </c>
      <c r="AI68" s="110">
        <v>0.0</v>
      </c>
      <c r="AJ68" s="109">
        <v>0.0</v>
      </c>
      <c r="AK68" s="109">
        <v>0.0</v>
      </c>
      <c r="AL68" s="109">
        <v>0.0</v>
      </c>
      <c r="AM68" s="109">
        <v>0.0</v>
      </c>
      <c r="AN68" s="109">
        <v>0.0</v>
      </c>
      <c r="AO68" s="109">
        <v>0.0</v>
      </c>
      <c r="AP68" s="109">
        <v>0.0</v>
      </c>
      <c r="AQ68" s="109">
        <v>0.0</v>
      </c>
      <c r="AR68" s="109">
        <v>0.0</v>
      </c>
      <c r="AS68" s="109">
        <v>0.0</v>
      </c>
      <c r="AT68" s="109">
        <v>0.0</v>
      </c>
      <c r="AU68" s="109">
        <v>0.0</v>
      </c>
    </row>
    <row r="69" ht="15.75" customHeight="1">
      <c r="A69" s="105" t="s">
        <v>131</v>
      </c>
      <c r="B69" s="105" t="s">
        <v>48</v>
      </c>
      <c r="C69" s="106">
        <v>44337.0</v>
      </c>
      <c r="D69" s="107">
        <v>1.0</v>
      </c>
      <c r="E69" s="107">
        <v>1.0</v>
      </c>
      <c r="F69" s="107">
        <v>0.0</v>
      </c>
      <c r="G69" s="108">
        <v>20.0</v>
      </c>
      <c r="H69" s="109">
        <v>0.0</v>
      </c>
      <c r="I69" s="108">
        <v>40.0</v>
      </c>
      <c r="J69" s="108">
        <v>15.0</v>
      </c>
      <c r="K69" s="108">
        <v>40.0</v>
      </c>
      <c r="L69" s="108">
        <v>40.0</v>
      </c>
      <c r="M69" s="108">
        <v>40.0</v>
      </c>
      <c r="N69" s="108">
        <v>10.0</v>
      </c>
      <c r="O69" s="108">
        <v>20.0</v>
      </c>
      <c r="P69" s="108">
        <v>20.0</v>
      </c>
      <c r="Q69" s="108">
        <v>40.0</v>
      </c>
      <c r="R69" s="109">
        <v>0.0</v>
      </c>
      <c r="S69" s="108">
        <v>20.0</v>
      </c>
      <c r="T69" s="108">
        <v>100.0</v>
      </c>
      <c r="U69" s="109">
        <v>1.0</v>
      </c>
      <c r="V69" s="108">
        <v>5.0</v>
      </c>
      <c r="W69" s="109">
        <v>1.0</v>
      </c>
      <c r="X69" s="110">
        <v>0.0</v>
      </c>
      <c r="Y69" s="110">
        <v>0.0</v>
      </c>
      <c r="Z69" s="110">
        <v>0.0</v>
      </c>
      <c r="AA69" s="110">
        <v>0.0</v>
      </c>
      <c r="AB69" s="110">
        <v>0.0</v>
      </c>
      <c r="AC69" s="110">
        <v>0.0</v>
      </c>
      <c r="AD69" s="110">
        <v>0.0</v>
      </c>
      <c r="AE69" s="110">
        <v>0.0</v>
      </c>
      <c r="AF69" s="110">
        <v>0.0</v>
      </c>
      <c r="AG69" s="110">
        <v>0.0</v>
      </c>
      <c r="AH69" s="110">
        <v>0.0</v>
      </c>
      <c r="AI69" s="110">
        <v>0.0</v>
      </c>
      <c r="AJ69" s="109">
        <v>0.0</v>
      </c>
      <c r="AK69" s="109">
        <v>0.0</v>
      </c>
      <c r="AL69" s="109">
        <v>0.0</v>
      </c>
      <c r="AM69" s="109">
        <v>0.0</v>
      </c>
      <c r="AN69" s="109">
        <v>0.0</v>
      </c>
      <c r="AO69" s="109">
        <v>0.0</v>
      </c>
      <c r="AP69" s="109">
        <v>0.0</v>
      </c>
      <c r="AQ69" s="109">
        <v>0.0</v>
      </c>
      <c r="AR69" s="109">
        <v>0.0</v>
      </c>
      <c r="AS69" s="109">
        <v>0.0</v>
      </c>
      <c r="AT69" s="109">
        <v>0.0</v>
      </c>
      <c r="AU69" s="109">
        <v>0.0</v>
      </c>
    </row>
    <row r="70" ht="15.75" customHeight="1">
      <c r="A70" s="105" t="s">
        <v>131</v>
      </c>
      <c r="B70" s="105" t="s">
        <v>49</v>
      </c>
      <c r="C70" s="106">
        <v>44337.0</v>
      </c>
      <c r="D70" s="107">
        <v>8.0</v>
      </c>
      <c r="E70" s="107">
        <v>19.0</v>
      </c>
      <c r="F70" s="107">
        <v>0.0</v>
      </c>
      <c r="G70" s="109">
        <v>40.0</v>
      </c>
      <c r="H70" s="109">
        <v>0.0</v>
      </c>
      <c r="I70" s="108">
        <v>120.0</v>
      </c>
      <c r="J70" s="109">
        <v>35.0</v>
      </c>
      <c r="K70" s="108">
        <v>90.0</v>
      </c>
      <c r="L70" s="108">
        <v>80.0</v>
      </c>
      <c r="M70" s="108">
        <v>100.0</v>
      </c>
      <c r="N70" s="108">
        <v>90.0</v>
      </c>
      <c r="O70" s="109">
        <v>50.0</v>
      </c>
      <c r="P70" s="109">
        <v>40.0</v>
      </c>
      <c r="Q70" s="108">
        <v>60.0</v>
      </c>
      <c r="R70" s="109">
        <v>0.0</v>
      </c>
      <c r="S70" s="109">
        <v>40.0</v>
      </c>
      <c r="T70" s="108">
        <v>400.0</v>
      </c>
      <c r="U70" s="109">
        <v>2.0</v>
      </c>
      <c r="V70" s="109">
        <v>18.0</v>
      </c>
      <c r="W70" s="109">
        <v>5.0</v>
      </c>
      <c r="X70" s="110">
        <v>0.0</v>
      </c>
      <c r="Y70" s="110">
        <v>0.0</v>
      </c>
      <c r="Z70" s="110">
        <v>0.0</v>
      </c>
      <c r="AA70" s="110">
        <v>0.0</v>
      </c>
      <c r="AB70" s="110">
        <v>0.0</v>
      </c>
      <c r="AC70" s="110">
        <v>0.0</v>
      </c>
      <c r="AD70" s="110">
        <v>0.0</v>
      </c>
      <c r="AE70" s="110">
        <v>0.0</v>
      </c>
      <c r="AF70" s="110">
        <v>0.0</v>
      </c>
      <c r="AG70" s="110">
        <v>0.0</v>
      </c>
      <c r="AH70" s="110">
        <v>0.0</v>
      </c>
      <c r="AI70" s="110">
        <v>0.0</v>
      </c>
      <c r="AJ70" s="109">
        <v>0.0</v>
      </c>
      <c r="AK70" s="109">
        <v>0.0</v>
      </c>
      <c r="AL70" s="109">
        <v>0.0</v>
      </c>
      <c r="AM70" s="109">
        <v>0.0</v>
      </c>
      <c r="AN70" s="109">
        <v>0.0</v>
      </c>
      <c r="AO70" s="109">
        <v>0.0</v>
      </c>
      <c r="AP70" s="109">
        <v>0.0</v>
      </c>
      <c r="AQ70" s="109">
        <v>0.0</v>
      </c>
      <c r="AR70" s="109">
        <v>0.0</v>
      </c>
      <c r="AS70" s="109">
        <v>0.0</v>
      </c>
      <c r="AT70" s="109">
        <v>0.0</v>
      </c>
      <c r="AU70" s="109">
        <v>0.0</v>
      </c>
    </row>
    <row r="71" ht="15.75" customHeight="1">
      <c r="A71" s="105" t="s">
        <v>131</v>
      </c>
      <c r="B71" s="105" t="s">
        <v>50</v>
      </c>
      <c r="C71" s="106">
        <v>44337.0</v>
      </c>
      <c r="D71" s="107">
        <v>4.0</v>
      </c>
      <c r="E71" s="107">
        <v>5.0</v>
      </c>
      <c r="F71" s="107">
        <v>0.0</v>
      </c>
      <c r="G71" s="108">
        <v>60.0</v>
      </c>
      <c r="H71" s="109">
        <v>0.0</v>
      </c>
      <c r="I71" s="108">
        <v>20.0</v>
      </c>
      <c r="J71" s="108">
        <v>10.0</v>
      </c>
      <c r="K71" s="108">
        <v>0.0</v>
      </c>
      <c r="L71" s="108">
        <v>0.0</v>
      </c>
      <c r="M71" s="108">
        <v>0.0</v>
      </c>
      <c r="N71" s="108">
        <v>0.0</v>
      </c>
      <c r="O71" s="108">
        <v>0.0</v>
      </c>
      <c r="P71" s="108">
        <v>0.0</v>
      </c>
      <c r="Q71" s="108">
        <v>40.0</v>
      </c>
      <c r="R71" s="109">
        <v>0.0</v>
      </c>
      <c r="S71" s="108">
        <v>50.0</v>
      </c>
      <c r="T71" s="108">
        <v>0.0</v>
      </c>
      <c r="U71" s="109">
        <v>3.0</v>
      </c>
      <c r="V71" s="109">
        <v>0.0</v>
      </c>
      <c r="W71" s="109">
        <v>1.0</v>
      </c>
      <c r="X71" s="110">
        <v>0.0</v>
      </c>
      <c r="Y71" s="110">
        <v>0.0</v>
      </c>
      <c r="Z71" s="110">
        <v>0.0</v>
      </c>
      <c r="AA71" s="110">
        <v>0.0</v>
      </c>
      <c r="AB71" s="110">
        <v>0.0</v>
      </c>
      <c r="AC71" s="110">
        <v>0.0</v>
      </c>
      <c r="AD71" s="110">
        <v>0.0</v>
      </c>
      <c r="AE71" s="110">
        <v>0.0</v>
      </c>
      <c r="AF71" s="110">
        <v>0.0</v>
      </c>
      <c r="AG71" s="110">
        <v>0.0</v>
      </c>
      <c r="AH71" s="110">
        <v>0.0</v>
      </c>
      <c r="AI71" s="110">
        <v>0.0</v>
      </c>
      <c r="AJ71" s="109">
        <v>0.0</v>
      </c>
      <c r="AK71" s="109">
        <v>0.0</v>
      </c>
      <c r="AL71" s="109">
        <v>0.0</v>
      </c>
      <c r="AM71" s="109">
        <v>0.0</v>
      </c>
      <c r="AN71" s="109">
        <v>0.0</v>
      </c>
      <c r="AO71" s="109">
        <v>0.0</v>
      </c>
      <c r="AP71" s="109">
        <v>0.0</v>
      </c>
      <c r="AQ71" s="109">
        <v>0.0</v>
      </c>
      <c r="AR71" s="109">
        <v>0.0</v>
      </c>
      <c r="AS71" s="109">
        <v>0.0</v>
      </c>
      <c r="AT71" s="109">
        <v>0.0</v>
      </c>
      <c r="AU71" s="109">
        <v>0.0</v>
      </c>
    </row>
    <row r="72" ht="15.75" customHeight="1">
      <c r="A72" s="105" t="s">
        <v>131</v>
      </c>
      <c r="B72" s="105" t="s">
        <v>51</v>
      </c>
      <c r="C72" s="106">
        <v>44337.0</v>
      </c>
      <c r="D72" s="107">
        <v>8.0</v>
      </c>
      <c r="E72" s="107">
        <v>8.0</v>
      </c>
      <c r="F72" s="107">
        <v>0.0</v>
      </c>
      <c r="G72" s="108">
        <v>60.0</v>
      </c>
      <c r="H72" s="109">
        <v>0.0</v>
      </c>
      <c r="I72" s="108">
        <v>140.0</v>
      </c>
      <c r="J72" s="108">
        <v>10.0</v>
      </c>
      <c r="K72" s="108">
        <v>40.0</v>
      </c>
      <c r="L72" s="108">
        <v>68.0</v>
      </c>
      <c r="M72" s="108">
        <v>52.0</v>
      </c>
      <c r="N72" s="108">
        <v>50.0</v>
      </c>
      <c r="O72" s="108">
        <v>30.0</v>
      </c>
      <c r="P72" s="108">
        <v>40.0</v>
      </c>
      <c r="Q72" s="108">
        <v>80.0</v>
      </c>
      <c r="R72" s="109">
        <v>0.0</v>
      </c>
      <c r="S72" s="108">
        <v>25.0</v>
      </c>
      <c r="T72" s="108">
        <v>200.0</v>
      </c>
      <c r="U72" s="109">
        <v>3.0</v>
      </c>
      <c r="V72" s="109">
        <v>12.0</v>
      </c>
      <c r="W72" s="109">
        <v>4.0</v>
      </c>
      <c r="X72" s="110">
        <v>0.0</v>
      </c>
      <c r="Y72" s="110">
        <v>0.0</v>
      </c>
      <c r="Z72" s="110">
        <v>0.0</v>
      </c>
      <c r="AA72" s="110">
        <v>0.0</v>
      </c>
      <c r="AB72" s="110">
        <v>0.0</v>
      </c>
      <c r="AC72" s="110">
        <v>0.0</v>
      </c>
      <c r="AD72" s="110">
        <v>0.0</v>
      </c>
      <c r="AE72" s="110">
        <v>0.0</v>
      </c>
      <c r="AF72" s="110">
        <v>0.0</v>
      </c>
      <c r="AG72" s="110">
        <v>0.0</v>
      </c>
      <c r="AH72" s="110">
        <v>0.0</v>
      </c>
      <c r="AI72" s="110">
        <v>0.0</v>
      </c>
      <c r="AJ72" s="109">
        <v>0.0</v>
      </c>
      <c r="AK72" s="109">
        <v>0.0</v>
      </c>
      <c r="AL72" s="109">
        <v>0.0</v>
      </c>
      <c r="AM72" s="109">
        <v>0.0</v>
      </c>
      <c r="AN72" s="109">
        <v>0.0</v>
      </c>
      <c r="AO72" s="109">
        <v>0.0</v>
      </c>
      <c r="AP72" s="109">
        <v>0.0</v>
      </c>
      <c r="AQ72" s="109">
        <v>0.0</v>
      </c>
      <c r="AR72" s="109">
        <v>0.0</v>
      </c>
      <c r="AS72" s="109">
        <v>0.0</v>
      </c>
      <c r="AT72" s="109">
        <v>0.0</v>
      </c>
      <c r="AU72" s="109">
        <v>0.0</v>
      </c>
    </row>
    <row r="73" ht="15.75" customHeight="1">
      <c r="A73" s="105" t="s">
        <v>131</v>
      </c>
      <c r="B73" s="105" t="s">
        <v>52</v>
      </c>
      <c r="C73" s="106">
        <v>44337.0</v>
      </c>
      <c r="D73" s="107">
        <v>2.0</v>
      </c>
      <c r="E73" s="107">
        <v>3.0</v>
      </c>
      <c r="F73" s="107">
        <v>0.0</v>
      </c>
      <c r="G73" s="108">
        <v>60.0</v>
      </c>
      <c r="H73" s="109">
        <v>0.0</v>
      </c>
      <c r="I73" s="108">
        <v>40.0</v>
      </c>
      <c r="J73" s="108">
        <v>25.0</v>
      </c>
      <c r="K73" s="108">
        <v>40.0</v>
      </c>
      <c r="L73" s="108">
        <v>44.0</v>
      </c>
      <c r="M73" s="108">
        <v>44.0</v>
      </c>
      <c r="N73" s="108">
        <v>50.0</v>
      </c>
      <c r="O73" s="108">
        <v>40.0</v>
      </c>
      <c r="P73" s="108">
        <v>30.0</v>
      </c>
      <c r="Q73" s="108">
        <v>70.0</v>
      </c>
      <c r="R73" s="109">
        <v>0.0</v>
      </c>
      <c r="S73" s="108">
        <v>0.0</v>
      </c>
      <c r="T73" s="108">
        <v>200.0</v>
      </c>
      <c r="U73" s="109">
        <v>3.0</v>
      </c>
      <c r="V73" s="109">
        <v>12.0</v>
      </c>
      <c r="W73" s="109">
        <v>2.0</v>
      </c>
      <c r="X73" s="110">
        <v>0.0</v>
      </c>
      <c r="Y73" s="110">
        <v>0.0</v>
      </c>
      <c r="Z73" s="110">
        <v>0.0</v>
      </c>
      <c r="AA73" s="110">
        <v>0.0</v>
      </c>
      <c r="AB73" s="110">
        <v>0.0</v>
      </c>
      <c r="AC73" s="110">
        <v>0.0</v>
      </c>
      <c r="AD73" s="110">
        <v>0.0</v>
      </c>
      <c r="AE73" s="110">
        <v>0.0</v>
      </c>
      <c r="AF73" s="110">
        <v>0.0</v>
      </c>
      <c r="AG73" s="110">
        <v>0.0</v>
      </c>
      <c r="AH73" s="110">
        <v>0.0</v>
      </c>
      <c r="AI73" s="110">
        <v>0.0</v>
      </c>
      <c r="AJ73" s="109">
        <v>0.0</v>
      </c>
      <c r="AK73" s="109">
        <v>0.0</v>
      </c>
      <c r="AL73" s="109">
        <v>0.0</v>
      </c>
      <c r="AM73" s="109">
        <v>0.0</v>
      </c>
      <c r="AN73" s="109">
        <v>0.0</v>
      </c>
      <c r="AO73" s="109">
        <v>0.0</v>
      </c>
      <c r="AP73" s="109">
        <v>0.0</v>
      </c>
      <c r="AQ73" s="109">
        <v>0.0</v>
      </c>
      <c r="AR73" s="109">
        <v>0.0</v>
      </c>
      <c r="AS73" s="109">
        <v>0.0</v>
      </c>
      <c r="AT73" s="109">
        <v>0.0</v>
      </c>
      <c r="AU73" s="109">
        <v>0.0</v>
      </c>
    </row>
    <row r="74" ht="15.75" customHeight="1">
      <c r="A74" s="105" t="s">
        <v>131</v>
      </c>
      <c r="B74" s="105" t="s">
        <v>53</v>
      </c>
      <c r="C74" s="106">
        <v>44337.0</v>
      </c>
      <c r="D74" s="107">
        <v>10.0</v>
      </c>
      <c r="E74" s="107">
        <v>8.0</v>
      </c>
      <c r="F74" s="107">
        <v>0.0</v>
      </c>
      <c r="G74" s="108">
        <v>40.0</v>
      </c>
      <c r="H74" s="109">
        <v>0.0</v>
      </c>
      <c r="I74" s="108">
        <v>60.0</v>
      </c>
      <c r="J74" s="108">
        <v>15.0</v>
      </c>
      <c r="K74" s="108">
        <v>40.0</v>
      </c>
      <c r="L74" s="108">
        <v>48.0</v>
      </c>
      <c r="M74" s="108">
        <v>46.0</v>
      </c>
      <c r="N74" s="108">
        <v>30.0</v>
      </c>
      <c r="O74" s="108">
        <v>20.0</v>
      </c>
      <c r="P74" s="108">
        <v>20.0</v>
      </c>
      <c r="Q74" s="108">
        <v>20.0</v>
      </c>
      <c r="R74" s="109">
        <v>0.0</v>
      </c>
      <c r="S74" s="108">
        <v>40.0</v>
      </c>
      <c r="T74" s="108">
        <v>200.0</v>
      </c>
      <c r="U74" s="109">
        <v>2.0</v>
      </c>
      <c r="V74" s="109">
        <v>7.0</v>
      </c>
      <c r="W74" s="109">
        <v>3.0</v>
      </c>
      <c r="X74" s="110">
        <v>0.0</v>
      </c>
      <c r="Y74" s="110">
        <v>0.0</v>
      </c>
      <c r="Z74" s="110">
        <v>0.0</v>
      </c>
      <c r="AA74" s="110">
        <v>0.0</v>
      </c>
      <c r="AB74" s="110">
        <v>0.0</v>
      </c>
      <c r="AC74" s="110">
        <v>0.0</v>
      </c>
      <c r="AD74" s="110">
        <v>0.0</v>
      </c>
      <c r="AE74" s="110">
        <v>0.0</v>
      </c>
      <c r="AF74" s="110">
        <v>0.0</v>
      </c>
      <c r="AG74" s="110">
        <v>0.0</v>
      </c>
      <c r="AH74" s="110">
        <v>0.0</v>
      </c>
      <c r="AI74" s="110">
        <v>0.0</v>
      </c>
      <c r="AJ74" s="109">
        <v>0.0</v>
      </c>
      <c r="AK74" s="109">
        <v>0.0</v>
      </c>
      <c r="AL74" s="109">
        <v>0.0</v>
      </c>
      <c r="AM74" s="109">
        <v>0.0</v>
      </c>
      <c r="AN74" s="109">
        <v>0.0</v>
      </c>
      <c r="AO74" s="109">
        <v>0.0</v>
      </c>
      <c r="AP74" s="109">
        <v>0.0</v>
      </c>
      <c r="AQ74" s="109">
        <v>0.0</v>
      </c>
      <c r="AR74" s="109">
        <v>0.0</v>
      </c>
      <c r="AS74" s="109">
        <v>0.0</v>
      </c>
      <c r="AT74" s="109">
        <v>0.0</v>
      </c>
      <c r="AU74" s="109">
        <v>0.0</v>
      </c>
    </row>
    <row r="75" ht="15.75" customHeight="1">
      <c r="A75" s="105" t="s">
        <v>131</v>
      </c>
      <c r="B75" s="105" t="s">
        <v>54</v>
      </c>
      <c r="C75" s="106">
        <v>44337.0</v>
      </c>
      <c r="D75" s="107">
        <v>2.0</v>
      </c>
      <c r="E75" s="107">
        <v>4.0</v>
      </c>
      <c r="F75" s="107">
        <v>0.0</v>
      </c>
      <c r="G75" s="109">
        <v>20.0</v>
      </c>
      <c r="H75" s="109">
        <v>0.0</v>
      </c>
      <c r="I75" s="108">
        <v>60.0</v>
      </c>
      <c r="J75" s="109">
        <v>15.0</v>
      </c>
      <c r="K75" s="108">
        <v>30.0</v>
      </c>
      <c r="L75" s="108">
        <v>20.0</v>
      </c>
      <c r="M75" s="108">
        <v>20.0</v>
      </c>
      <c r="N75" s="108">
        <v>10.0</v>
      </c>
      <c r="O75" s="109">
        <v>10.0</v>
      </c>
      <c r="P75" s="109">
        <v>10.0</v>
      </c>
      <c r="Q75" s="108">
        <v>40.0</v>
      </c>
      <c r="R75" s="109">
        <v>0.0</v>
      </c>
      <c r="S75" s="109">
        <v>0.0</v>
      </c>
      <c r="T75" s="108">
        <v>100.0</v>
      </c>
      <c r="U75" s="109">
        <v>1.0</v>
      </c>
      <c r="V75" s="109">
        <v>4.0</v>
      </c>
      <c r="W75" s="109">
        <v>2.0</v>
      </c>
      <c r="X75" s="110">
        <v>0.0</v>
      </c>
      <c r="Y75" s="110">
        <v>0.0</v>
      </c>
      <c r="Z75" s="110">
        <v>0.0</v>
      </c>
      <c r="AA75" s="110">
        <v>0.0</v>
      </c>
      <c r="AB75" s="110">
        <v>0.0</v>
      </c>
      <c r="AC75" s="110">
        <v>0.0</v>
      </c>
      <c r="AD75" s="110">
        <v>0.0</v>
      </c>
      <c r="AE75" s="110">
        <v>0.0</v>
      </c>
      <c r="AF75" s="110">
        <v>0.0</v>
      </c>
      <c r="AG75" s="110">
        <v>0.0</v>
      </c>
      <c r="AH75" s="110">
        <v>0.0</v>
      </c>
      <c r="AI75" s="110">
        <v>0.0</v>
      </c>
      <c r="AJ75" s="109">
        <v>0.0</v>
      </c>
      <c r="AK75" s="109">
        <v>0.0</v>
      </c>
      <c r="AL75" s="109">
        <v>0.0</v>
      </c>
      <c r="AM75" s="109">
        <v>0.0</v>
      </c>
      <c r="AN75" s="109">
        <v>0.0</v>
      </c>
      <c r="AO75" s="109">
        <v>0.0</v>
      </c>
      <c r="AP75" s="109">
        <v>0.0</v>
      </c>
      <c r="AQ75" s="109">
        <v>0.0</v>
      </c>
      <c r="AR75" s="109">
        <v>0.0</v>
      </c>
      <c r="AS75" s="109">
        <v>0.0</v>
      </c>
      <c r="AT75" s="109">
        <v>0.0</v>
      </c>
      <c r="AU75" s="109">
        <v>0.0</v>
      </c>
    </row>
    <row r="76" ht="15.75" customHeight="1">
      <c r="A76" s="105" t="s">
        <v>131</v>
      </c>
      <c r="B76" s="105" t="s">
        <v>55</v>
      </c>
      <c r="C76" s="106">
        <v>44337.0</v>
      </c>
      <c r="D76" s="107">
        <v>1.0</v>
      </c>
      <c r="E76" s="107">
        <v>1.0</v>
      </c>
      <c r="F76" s="107">
        <v>0.0</v>
      </c>
      <c r="G76" s="108">
        <v>20.0</v>
      </c>
      <c r="H76" s="109">
        <v>0.0</v>
      </c>
      <c r="I76" s="108">
        <v>20.0</v>
      </c>
      <c r="J76" s="108">
        <v>5.0</v>
      </c>
      <c r="K76" s="108">
        <v>10.0</v>
      </c>
      <c r="L76" s="108">
        <v>12.0</v>
      </c>
      <c r="M76" s="108">
        <v>12.0</v>
      </c>
      <c r="N76" s="108">
        <v>10.0</v>
      </c>
      <c r="O76" s="108">
        <v>10.0</v>
      </c>
      <c r="P76" s="108">
        <v>10.0</v>
      </c>
      <c r="Q76" s="108">
        <v>20.0</v>
      </c>
      <c r="R76" s="109">
        <v>0.0</v>
      </c>
      <c r="S76" s="108">
        <v>0.0</v>
      </c>
      <c r="T76" s="108">
        <v>100.0</v>
      </c>
      <c r="U76" s="109">
        <v>1.0</v>
      </c>
      <c r="V76" s="109">
        <v>3.0</v>
      </c>
      <c r="W76" s="109">
        <v>2.0</v>
      </c>
      <c r="X76" s="110">
        <v>0.0</v>
      </c>
      <c r="Y76" s="110">
        <v>0.0</v>
      </c>
      <c r="Z76" s="110">
        <v>0.0</v>
      </c>
      <c r="AA76" s="110">
        <v>0.0</v>
      </c>
      <c r="AB76" s="110">
        <v>0.0</v>
      </c>
      <c r="AC76" s="110">
        <v>0.0</v>
      </c>
      <c r="AD76" s="110">
        <v>0.0</v>
      </c>
      <c r="AE76" s="110">
        <v>0.0</v>
      </c>
      <c r="AF76" s="110">
        <v>0.0</v>
      </c>
      <c r="AG76" s="110">
        <v>0.0</v>
      </c>
      <c r="AH76" s="110">
        <v>0.0</v>
      </c>
      <c r="AI76" s="110">
        <v>0.0</v>
      </c>
      <c r="AJ76" s="109">
        <v>0.0</v>
      </c>
      <c r="AK76" s="109">
        <v>0.0</v>
      </c>
      <c r="AL76" s="109">
        <v>0.0</v>
      </c>
      <c r="AM76" s="109">
        <v>0.0</v>
      </c>
      <c r="AN76" s="109">
        <v>0.0</v>
      </c>
      <c r="AO76" s="109">
        <v>0.0</v>
      </c>
      <c r="AP76" s="109">
        <v>0.0</v>
      </c>
      <c r="AQ76" s="109">
        <v>0.0</v>
      </c>
      <c r="AR76" s="109">
        <v>0.0</v>
      </c>
      <c r="AS76" s="109">
        <v>0.0</v>
      </c>
      <c r="AT76" s="109">
        <v>0.0</v>
      </c>
      <c r="AU76" s="109">
        <v>0.0</v>
      </c>
    </row>
    <row r="77" ht="15.75" customHeight="1">
      <c r="A77" s="105" t="s">
        <v>131</v>
      </c>
      <c r="B77" s="105" t="s">
        <v>56</v>
      </c>
      <c r="C77" s="106">
        <v>44337.0</v>
      </c>
      <c r="D77" s="107">
        <v>3.0</v>
      </c>
      <c r="E77" s="107">
        <v>8.0</v>
      </c>
      <c r="F77" s="107">
        <v>0.0</v>
      </c>
      <c r="G77" s="108">
        <v>20.0</v>
      </c>
      <c r="H77" s="109">
        <v>0.0</v>
      </c>
      <c r="I77" s="108">
        <v>100.0</v>
      </c>
      <c r="J77" s="108">
        <v>20.0</v>
      </c>
      <c r="K77" s="108">
        <v>30.0</v>
      </c>
      <c r="L77" s="108">
        <v>32.0</v>
      </c>
      <c r="M77" s="108">
        <v>46.0</v>
      </c>
      <c r="N77" s="108">
        <v>20.0</v>
      </c>
      <c r="O77" s="108">
        <v>10.0</v>
      </c>
      <c r="P77" s="108">
        <v>10.0</v>
      </c>
      <c r="Q77" s="108">
        <v>50.0</v>
      </c>
      <c r="R77" s="109">
        <v>0.0</v>
      </c>
      <c r="S77" s="108">
        <v>40.0</v>
      </c>
      <c r="T77" s="108">
        <v>200.0</v>
      </c>
      <c r="U77" s="109">
        <v>1.0</v>
      </c>
      <c r="V77" s="109">
        <v>4.0</v>
      </c>
      <c r="W77" s="109">
        <v>3.0</v>
      </c>
      <c r="X77" s="110">
        <v>0.0</v>
      </c>
      <c r="Y77" s="110">
        <v>0.0</v>
      </c>
      <c r="Z77" s="110">
        <v>0.0</v>
      </c>
      <c r="AA77" s="110">
        <v>0.0</v>
      </c>
      <c r="AB77" s="110">
        <v>0.0</v>
      </c>
      <c r="AC77" s="110">
        <v>0.0</v>
      </c>
      <c r="AD77" s="110">
        <v>0.0</v>
      </c>
      <c r="AE77" s="110">
        <v>0.0</v>
      </c>
      <c r="AF77" s="110">
        <v>0.0</v>
      </c>
      <c r="AG77" s="110">
        <v>0.0</v>
      </c>
      <c r="AH77" s="110">
        <v>0.0</v>
      </c>
      <c r="AI77" s="110">
        <v>0.0</v>
      </c>
      <c r="AJ77" s="109">
        <v>0.0</v>
      </c>
      <c r="AK77" s="109">
        <v>0.0</v>
      </c>
      <c r="AL77" s="109">
        <v>0.0</v>
      </c>
      <c r="AM77" s="109">
        <v>0.0</v>
      </c>
      <c r="AN77" s="109">
        <v>0.0</v>
      </c>
      <c r="AO77" s="109">
        <v>0.0</v>
      </c>
      <c r="AP77" s="109">
        <v>0.0</v>
      </c>
      <c r="AQ77" s="109">
        <v>0.0</v>
      </c>
      <c r="AR77" s="109">
        <v>0.0</v>
      </c>
      <c r="AS77" s="109">
        <v>0.0</v>
      </c>
      <c r="AT77" s="109">
        <v>0.0</v>
      </c>
      <c r="AU77" s="109">
        <v>0.0</v>
      </c>
    </row>
    <row r="78" ht="15.75" customHeight="1">
      <c r="A78" s="105" t="s">
        <v>131</v>
      </c>
      <c r="B78" s="105" t="s">
        <v>59</v>
      </c>
      <c r="C78" s="106">
        <v>44337.0</v>
      </c>
      <c r="D78" s="107">
        <v>4.0</v>
      </c>
      <c r="E78" s="107">
        <v>2.0</v>
      </c>
      <c r="F78" s="107">
        <v>0.0</v>
      </c>
      <c r="G78" s="108">
        <v>40.0</v>
      </c>
      <c r="H78" s="109">
        <v>0.0</v>
      </c>
      <c r="I78" s="108">
        <v>60.0</v>
      </c>
      <c r="J78" s="108">
        <v>10.0</v>
      </c>
      <c r="K78" s="108">
        <v>30.0</v>
      </c>
      <c r="L78" s="108">
        <v>32.0</v>
      </c>
      <c r="M78" s="108">
        <v>36.0</v>
      </c>
      <c r="N78" s="108">
        <v>40.0</v>
      </c>
      <c r="O78" s="108">
        <v>20.0</v>
      </c>
      <c r="P78" s="108">
        <v>20.0</v>
      </c>
      <c r="Q78" s="108">
        <v>40.0</v>
      </c>
      <c r="R78" s="109">
        <v>0.0</v>
      </c>
      <c r="S78" s="108">
        <v>20.0</v>
      </c>
      <c r="T78" s="108">
        <v>100.0</v>
      </c>
      <c r="U78" s="109">
        <v>2.0</v>
      </c>
      <c r="V78" s="108">
        <v>8.0</v>
      </c>
      <c r="W78" s="109">
        <v>2.0</v>
      </c>
      <c r="X78" s="110">
        <v>0.0</v>
      </c>
      <c r="Y78" s="110">
        <v>0.0</v>
      </c>
      <c r="Z78" s="110">
        <v>0.0</v>
      </c>
      <c r="AA78" s="110">
        <v>0.0</v>
      </c>
      <c r="AB78" s="110">
        <v>0.0</v>
      </c>
      <c r="AC78" s="110">
        <v>0.0</v>
      </c>
      <c r="AD78" s="110">
        <v>0.0</v>
      </c>
      <c r="AE78" s="110">
        <v>0.0</v>
      </c>
      <c r="AF78" s="110">
        <v>0.0</v>
      </c>
      <c r="AG78" s="110">
        <v>0.0</v>
      </c>
      <c r="AH78" s="110">
        <v>0.0</v>
      </c>
      <c r="AI78" s="110">
        <v>0.0</v>
      </c>
      <c r="AJ78" s="109">
        <v>0.0</v>
      </c>
      <c r="AK78" s="109">
        <v>0.0</v>
      </c>
      <c r="AL78" s="109">
        <v>0.0</v>
      </c>
      <c r="AM78" s="109">
        <v>0.0</v>
      </c>
      <c r="AN78" s="109">
        <v>0.0</v>
      </c>
      <c r="AO78" s="109">
        <v>0.0</v>
      </c>
      <c r="AP78" s="109">
        <v>0.0</v>
      </c>
      <c r="AQ78" s="109">
        <v>0.0</v>
      </c>
      <c r="AR78" s="109">
        <v>0.0</v>
      </c>
      <c r="AS78" s="109">
        <v>0.0</v>
      </c>
      <c r="AT78" s="109">
        <v>0.0</v>
      </c>
      <c r="AU78" s="109">
        <v>0.0</v>
      </c>
    </row>
    <row r="79" ht="15.75" customHeight="1">
      <c r="A79" s="105" t="s">
        <v>131</v>
      </c>
      <c r="B79" s="105" t="s">
        <v>60</v>
      </c>
      <c r="C79" s="106">
        <v>44337.0</v>
      </c>
      <c r="D79" s="107">
        <v>4.0</v>
      </c>
      <c r="E79" s="107">
        <v>2.0</v>
      </c>
      <c r="F79" s="107">
        <v>0.0</v>
      </c>
      <c r="G79" s="108">
        <v>60.0</v>
      </c>
      <c r="H79" s="109">
        <v>0.0</v>
      </c>
      <c r="I79" s="108">
        <v>80.0</v>
      </c>
      <c r="J79" s="108">
        <v>5.0</v>
      </c>
      <c r="K79" s="108">
        <v>30.0</v>
      </c>
      <c r="L79" s="108">
        <v>28.0</v>
      </c>
      <c r="M79" s="108">
        <v>26.0</v>
      </c>
      <c r="N79" s="108">
        <v>20.0</v>
      </c>
      <c r="O79" s="108">
        <v>20.0</v>
      </c>
      <c r="P79" s="108">
        <v>20.0</v>
      </c>
      <c r="Q79" s="108">
        <v>30.0</v>
      </c>
      <c r="R79" s="109">
        <v>0.0</v>
      </c>
      <c r="S79" s="108">
        <v>60.0</v>
      </c>
      <c r="T79" s="108">
        <v>110.0</v>
      </c>
      <c r="U79" s="109">
        <v>3.0</v>
      </c>
      <c r="V79" s="109">
        <v>7.0</v>
      </c>
      <c r="W79" s="109">
        <v>2.0</v>
      </c>
      <c r="X79" s="110">
        <v>0.0</v>
      </c>
      <c r="Y79" s="110">
        <v>0.0</v>
      </c>
      <c r="Z79" s="110">
        <v>0.0</v>
      </c>
      <c r="AA79" s="110">
        <v>0.0</v>
      </c>
      <c r="AB79" s="110">
        <v>0.0</v>
      </c>
      <c r="AC79" s="110">
        <v>0.0</v>
      </c>
      <c r="AD79" s="110">
        <v>0.0</v>
      </c>
      <c r="AE79" s="110">
        <v>0.0</v>
      </c>
      <c r="AF79" s="110">
        <v>0.0</v>
      </c>
      <c r="AG79" s="110">
        <v>0.0</v>
      </c>
      <c r="AH79" s="110">
        <v>0.0</v>
      </c>
      <c r="AI79" s="110">
        <v>0.0</v>
      </c>
      <c r="AJ79" s="109">
        <v>0.0</v>
      </c>
      <c r="AK79" s="109">
        <v>0.0</v>
      </c>
      <c r="AL79" s="109">
        <v>0.0</v>
      </c>
      <c r="AM79" s="109">
        <v>0.0</v>
      </c>
      <c r="AN79" s="109">
        <v>0.0</v>
      </c>
      <c r="AO79" s="109">
        <v>0.0</v>
      </c>
      <c r="AP79" s="109">
        <v>0.0</v>
      </c>
      <c r="AQ79" s="109">
        <v>0.0</v>
      </c>
      <c r="AR79" s="109">
        <v>0.0</v>
      </c>
      <c r="AS79" s="109">
        <v>0.0</v>
      </c>
      <c r="AT79" s="109">
        <v>0.0</v>
      </c>
      <c r="AU79" s="109">
        <v>0.0</v>
      </c>
    </row>
    <row r="80" ht="15.75" customHeight="1">
      <c r="A80" s="105" t="s">
        <v>131</v>
      </c>
      <c r="B80" s="105" t="s">
        <v>61</v>
      </c>
      <c r="C80" s="106">
        <v>44337.0</v>
      </c>
      <c r="D80" s="107">
        <v>1.0</v>
      </c>
      <c r="E80" s="107">
        <v>2.0</v>
      </c>
      <c r="F80" s="107">
        <v>0.0</v>
      </c>
      <c r="G80" s="108">
        <v>60.0</v>
      </c>
      <c r="H80" s="109">
        <v>0.0</v>
      </c>
      <c r="I80" s="108">
        <v>60.0</v>
      </c>
      <c r="J80" s="108">
        <v>10.0</v>
      </c>
      <c r="K80" s="108">
        <v>50.0</v>
      </c>
      <c r="L80" s="108">
        <v>68.0</v>
      </c>
      <c r="M80" s="108">
        <v>70.0</v>
      </c>
      <c r="N80" s="108">
        <v>40.0</v>
      </c>
      <c r="O80" s="108">
        <v>30.0</v>
      </c>
      <c r="P80" s="108">
        <v>10.0</v>
      </c>
      <c r="Q80" s="108">
        <v>20.0</v>
      </c>
      <c r="R80" s="109">
        <v>0.0</v>
      </c>
      <c r="S80" s="108">
        <v>20.0</v>
      </c>
      <c r="T80" s="108">
        <v>200.0</v>
      </c>
      <c r="U80" s="109">
        <v>3.0</v>
      </c>
      <c r="V80" s="109">
        <v>8.0</v>
      </c>
      <c r="W80" s="109">
        <v>5.0</v>
      </c>
      <c r="X80" s="110">
        <v>0.0</v>
      </c>
      <c r="Y80" s="110">
        <v>0.0</v>
      </c>
      <c r="Z80" s="110">
        <v>0.0</v>
      </c>
      <c r="AA80" s="110">
        <v>0.0</v>
      </c>
      <c r="AB80" s="110">
        <v>0.0</v>
      </c>
      <c r="AC80" s="110">
        <v>0.0</v>
      </c>
      <c r="AD80" s="110">
        <v>0.0</v>
      </c>
      <c r="AE80" s="110">
        <v>0.0</v>
      </c>
      <c r="AF80" s="110">
        <v>0.0</v>
      </c>
      <c r="AG80" s="110">
        <v>0.0</v>
      </c>
      <c r="AH80" s="110">
        <v>0.0</v>
      </c>
      <c r="AI80" s="110">
        <v>0.0</v>
      </c>
      <c r="AJ80" s="109">
        <v>0.0</v>
      </c>
      <c r="AK80" s="109">
        <v>0.0</v>
      </c>
      <c r="AL80" s="109">
        <v>0.0</v>
      </c>
      <c r="AM80" s="109">
        <v>0.0</v>
      </c>
      <c r="AN80" s="109">
        <v>0.0</v>
      </c>
      <c r="AO80" s="109">
        <v>0.0</v>
      </c>
      <c r="AP80" s="109">
        <v>0.0</v>
      </c>
      <c r="AQ80" s="109">
        <v>0.0</v>
      </c>
      <c r="AR80" s="109">
        <v>0.0</v>
      </c>
      <c r="AS80" s="109">
        <v>0.0</v>
      </c>
      <c r="AT80" s="109">
        <v>0.0</v>
      </c>
      <c r="AU80" s="109">
        <v>0.0</v>
      </c>
    </row>
    <row r="81" ht="15.75" customHeight="1">
      <c r="A81" s="105" t="s">
        <v>131</v>
      </c>
      <c r="B81" s="105" t="s">
        <v>62</v>
      </c>
      <c r="C81" s="106">
        <v>44337.0</v>
      </c>
      <c r="D81" s="107">
        <v>1.0</v>
      </c>
      <c r="E81" s="107">
        <v>0.0</v>
      </c>
      <c r="F81" s="107">
        <v>0.0</v>
      </c>
      <c r="G81" s="109">
        <v>20.0</v>
      </c>
      <c r="H81" s="109">
        <v>0.0</v>
      </c>
      <c r="I81" s="108">
        <v>20.0</v>
      </c>
      <c r="J81" s="109">
        <v>5.0</v>
      </c>
      <c r="K81" s="108">
        <v>10.0</v>
      </c>
      <c r="L81" s="108">
        <v>12.0</v>
      </c>
      <c r="M81" s="108">
        <v>12.0</v>
      </c>
      <c r="N81" s="108">
        <v>10.0</v>
      </c>
      <c r="O81" s="109">
        <v>10.0</v>
      </c>
      <c r="P81" s="109">
        <v>10.0</v>
      </c>
      <c r="Q81" s="108">
        <v>10.0</v>
      </c>
      <c r="R81" s="109">
        <v>0.0</v>
      </c>
      <c r="S81" s="109">
        <v>0.0</v>
      </c>
      <c r="T81" s="108">
        <v>100.0</v>
      </c>
      <c r="U81" s="109">
        <v>1.0</v>
      </c>
      <c r="V81" s="109">
        <v>3.0</v>
      </c>
      <c r="W81" s="109">
        <v>1.0</v>
      </c>
      <c r="X81" s="110">
        <v>0.0</v>
      </c>
      <c r="Y81" s="110">
        <v>0.0</v>
      </c>
      <c r="Z81" s="110">
        <v>0.0</v>
      </c>
      <c r="AA81" s="110">
        <v>0.0</v>
      </c>
      <c r="AB81" s="110">
        <v>0.0</v>
      </c>
      <c r="AC81" s="110">
        <v>0.0</v>
      </c>
      <c r="AD81" s="110">
        <v>0.0</v>
      </c>
      <c r="AE81" s="110">
        <v>0.0</v>
      </c>
      <c r="AF81" s="110">
        <v>0.0</v>
      </c>
      <c r="AG81" s="110">
        <v>0.0</v>
      </c>
      <c r="AH81" s="110">
        <v>0.0</v>
      </c>
      <c r="AI81" s="110">
        <v>0.0</v>
      </c>
      <c r="AJ81" s="109">
        <v>0.0</v>
      </c>
      <c r="AK81" s="109">
        <v>0.0</v>
      </c>
      <c r="AL81" s="109">
        <v>0.0</v>
      </c>
      <c r="AM81" s="109">
        <v>0.0</v>
      </c>
      <c r="AN81" s="109">
        <v>0.0</v>
      </c>
      <c r="AO81" s="109">
        <v>0.0</v>
      </c>
      <c r="AP81" s="109">
        <v>0.0</v>
      </c>
      <c r="AQ81" s="109">
        <v>0.0</v>
      </c>
      <c r="AR81" s="109">
        <v>0.0</v>
      </c>
      <c r="AS81" s="109">
        <v>0.0</v>
      </c>
      <c r="AT81" s="109">
        <v>0.0</v>
      </c>
      <c r="AU81" s="109">
        <v>0.0</v>
      </c>
    </row>
    <row r="82" ht="15.75" customHeight="1">
      <c r="A82" s="105" t="s">
        <v>131</v>
      </c>
      <c r="B82" s="105" t="s">
        <v>63</v>
      </c>
      <c r="C82" s="106">
        <v>44337.0</v>
      </c>
      <c r="D82" s="107">
        <v>5.0</v>
      </c>
      <c r="E82" s="107">
        <v>3.0</v>
      </c>
      <c r="F82" s="107">
        <v>0.0</v>
      </c>
      <c r="G82" s="108">
        <v>40.0</v>
      </c>
      <c r="H82" s="109">
        <v>0.0</v>
      </c>
      <c r="I82" s="108">
        <v>80.0</v>
      </c>
      <c r="J82" s="108">
        <v>20.0</v>
      </c>
      <c r="K82" s="108">
        <v>40.0</v>
      </c>
      <c r="L82" s="108">
        <v>60.0</v>
      </c>
      <c r="M82" s="108">
        <v>60.0</v>
      </c>
      <c r="N82" s="108">
        <v>40.0</v>
      </c>
      <c r="O82" s="108">
        <v>20.0</v>
      </c>
      <c r="P82" s="108">
        <v>20.0</v>
      </c>
      <c r="Q82" s="108">
        <v>50.0</v>
      </c>
      <c r="R82" s="109">
        <v>0.0</v>
      </c>
      <c r="S82" s="108">
        <v>40.0</v>
      </c>
      <c r="T82" s="108">
        <v>200.0</v>
      </c>
      <c r="U82" s="109">
        <v>2.0</v>
      </c>
      <c r="V82" s="108">
        <v>8.0</v>
      </c>
      <c r="W82" s="109">
        <v>3.0</v>
      </c>
      <c r="X82" s="110">
        <v>0.0</v>
      </c>
      <c r="Y82" s="110">
        <v>0.0</v>
      </c>
      <c r="Z82" s="110">
        <v>0.0</v>
      </c>
      <c r="AA82" s="110">
        <v>0.0</v>
      </c>
      <c r="AB82" s="110">
        <v>0.0</v>
      </c>
      <c r="AC82" s="110">
        <v>0.0</v>
      </c>
      <c r="AD82" s="110">
        <v>0.0</v>
      </c>
      <c r="AE82" s="110">
        <v>0.0</v>
      </c>
      <c r="AF82" s="110">
        <v>0.0</v>
      </c>
      <c r="AG82" s="110">
        <v>0.0</v>
      </c>
      <c r="AH82" s="110">
        <v>0.0</v>
      </c>
      <c r="AI82" s="110">
        <v>0.0</v>
      </c>
      <c r="AJ82" s="109">
        <v>0.0</v>
      </c>
      <c r="AK82" s="109">
        <v>0.0</v>
      </c>
      <c r="AL82" s="109">
        <v>0.0</v>
      </c>
      <c r="AM82" s="109">
        <v>0.0</v>
      </c>
      <c r="AN82" s="109">
        <v>0.0</v>
      </c>
      <c r="AO82" s="109">
        <v>0.0</v>
      </c>
      <c r="AP82" s="109">
        <v>0.0</v>
      </c>
      <c r="AQ82" s="109">
        <v>0.0</v>
      </c>
      <c r="AR82" s="109">
        <v>0.0</v>
      </c>
      <c r="AS82" s="109">
        <v>0.0</v>
      </c>
      <c r="AT82" s="109">
        <v>0.0</v>
      </c>
      <c r="AU82" s="109">
        <v>0.0</v>
      </c>
    </row>
    <row r="83" ht="15.75" customHeight="1">
      <c r="A83" s="105" t="s">
        <v>131</v>
      </c>
      <c r="B83" s="105" t="s">
        <v>45</v>
      </c>
      <c r="C83" s="106">
        <v>44368.0</v>
      </c>
      <c r="D83" s="107">
        <v>1.0</v>
      </c>
      <c r="E83" s="107">
        <v>4.0</v>
      </c>
      <c r="F83" s="107">
        <v>0.0</v>
      </c>
      <c r="G83" s="108">
        <v>20.0</v>
      </c>
      <c r="H83" s="109">
        <v>0.0</v>
      </c>
      <c r="I83" s="108">
        <v>20.0</v>
      </c>
      <c r="J83" s="109">
        <v>0.0</v>
      </c>
      <c r="K83" s="108">
        <v>0.0</v>
      </c>
      <c r="L83" s="108">
        <v>8.0</v>
      </c>
      <c r="M83" s="108">
        <v>10.0</v>
      </c>
      <c r="N83" s="108">
        <v>20.0</v>
      </c>
      <c r="O83" s="109">
        <v>10.0</v>
      </c>
      <c r="P83" s="109">
        <v>10.0</v>
      </c>
      <c r="Q83" s="108">
        <v>0.0</v>
      </c>
      <c r="R83" s="109">
        <v>0.0</v>
      </c>
      <c r="S83" s="109">
        <v>6.0</v>
      </c>
      <c r="T83" s="108">
        <v>100.0</v>
      </c>
      <c r="U83" s="109">
        <v>1.0</v>
      </c>
      <c r="V83" s="109">
        <v>4.0</v>
      </c>
      <c r="W83" s="109">
        <v>2.0</v>
      </c>
      <c r="X83" s="110">
        <v>0.0</v>
      </c>
      <c r="Y83" s="110">
        <v>0.0</v>
      </c>
      <c r="Z83" s="110">
        <v>0.0</v>
      </c>
      <c r="AA83" s="110">
        <v>0.0</v>
      </c>
      <c r="AB83" s="110">
        <v>0.0</v>
      </c>
      <c r="AC83" s="110">
        <v>0.0</v>
      </c>
      <c r="AD83" s="110">
        <v>0.0</v>
      </c>
      <c r="AE83" s="110">
        <v>0.0</v>
      </c>
      <c r="AF83" s="110">
        <v>0.0</v>
      </c>
      <c r="AG83" s="110">
        <v>0.0</v>
      </c>
      <c r="AH83" s="110">
        <v>0.0</v>
      </c>
      <c r="AI83" s="110">
        <v>0.0</v>
      </c>
      <c r="AJ83" s="109">
        <v>0.0</v>
      </c>
      <c r="AK83" s="109">
        <v>0.0</v>
      </c>
      <c r="AL83" s="109">
        <v>0.0</v>
      </c>
      <c r="AM83" s="109">
        <v>0.0</v>
      </c>
      <c r="AN83" s="109">
        <v>0.0</v>
      </c>
      <c r="AO83" s="109">
        <v>0.0</v>
      </c>
      <c r="AP83" s="109">
        <v>0.0</v>
      </c>
      <c r="AQ83" s="109">
        <v>0.0</v>
      </c>
      <c r="AR83" s="109">
        <v>0.0</v>
      </c>
      <c r="AS83" s="109">
        <v>0.0</v>
      </c>
      <c r="AT83" s="109">
        <v>0.0</v>
      </c>
      <c r="AU83" s="109">
        <v>0.0</v>
      </c>
    </row>
    <row r="84" ht="15.75" customHeight="1">
      <c r="A84" s="105" t="s">
        <v>131</v>
      </c>
      <c r="B84" s="105" t="s">
        <v>47</v>
      </c>
      <c r="C84" s="106">
        <v>44368.0</v>
      </c>
      <c r="D84" s="107">
        <v>3.0</v>
      </c>
      <c r="E84" s="107">
        <v>2.0</v>
      </c>
      <c r="F84" s="107">
        <v>0.0</v>
      </c>
      <c r="G84" s="108">
        <v>40.0</v>
      </c>
      <c r="H84" s="109">
        <v>0.0</v>
      </c>
      <c r="I84" s="108">
        <v>60.0</v>
      </c>
      <c r="J84" s="108">
        <v>15.0</v>
      </c>
      <c r="K84" s="108">
        <v>40.0</v>
      </c>
      <c r="L84" s="108">
        <v>36.0</v>
      </c>
      <c r="M84" s="108">
        <v>36.0</v>
      </c>
      <c r="N84" s="108">
        <v>30.0</v>
      </c>
      <c r="O84" s="108">
        <v>20.0</v>
      </c>
      <c r="P84" s="108">
        <v>10.0</v>
      </c>
      <c r="Q84" s="108">
        <v>20.0</v>
      </c>
      <c r="R84" s="109">
        <v>0.0</v>
      </c>
      <c r="S84" s="108">
        <v>25.0</v>
      </c>
      <c r="T84" s="108">
        <v>200.0</v>
      </c>
      <c r="U84" s="109">
        <v>2.0</v>
      </c>
      <c r="V84" s="109">
        <v>6.0</v>
      </c>
      <c r="W84" s="109">
        <v>2.0</v>
      </c>
      <c r="X84" s="110">
        <v>0.0</v>
      </c>
      <c r="Y84" s="110">
        <v>0.0</v>
      </c>
      <c r="Z84" s="110">
        <v>0.0</v>
      </c>
      <c r="AA84" s="110">
        <v>0.0</v>
      </c>
      <c r="AB84" s="110">
        <v>0.0</v>
      </c>
      <c r="AC84" s="110">
        <v>0.0</v>
      </c>
      <c r="AD84" s="110">
        <v>0.0</v>
      </c>
      <c r="AE84" s="110">
        <v>0.0</v>
      </c>
      <c r="AF84" s="110">
        <v>0.0</v>
      </c>
      <c r="AG84" s="110">
        <v>0.0</v>
      </c>
      <c r="AH84" s="110">
        <v>0.0</v>
      </c>
      <c r="AI84" s="110">
        <v>0.0</v>
      </c>
      <c r="AJ84" s="109">
        <v>0.0</v>
      </c>
      <c r="AK84" s="109">
        <v>0.0</v>
      </c>
      <c r="AL84" s="109">
        <v>0.0</v>
      </c>
      <c r="AM84" s="109">
        <v>0.0</v>
      </c>
      <c r="AN84" s="109">
        <v>0.0</v>
      </c>
      <c r="AO84" s="109">
        <v>0.0</v>
      </c>
      <c r="AP84" s="109">
        <v>0.0</v>
      </c>
      <c r="AQ84" s="109">
        <v>0.0</v>
      </c>
      <c r="AR84" s="109">
        <v>0.0</v>
      </c>
      <c r="AS84" s="109">
        <v>0.0</v>
      </c>
      <c r="AT84" s="109">
        <v>0.0</v>
      </c>
      <c r="AU84" s="109">
        <v>0.0</v>
      </c>
    </row>
    <row r="85" ht="15.75" customHeight="1">
      <c r="A85" s="105" t="s">
        <v>131</v>
      </c>
      <c r="B85" s="105" t="s">
        <v>48</v>
      </c>
      <c r="C85" s="106">
        <v>44368.0</v>
      </c>
      <c r="D85" s="107">
        <v>4.0</v>
      </c>
      <c r="E85" s="107">
        <v>1.0</v>
      </c>
      <c r="F85" s="107">
        <v>0.0</v>
      </c>
      <c r="G85" s="108">
        <v>20.0</v>
      </c>
      <c r="H85" s="109">
        <v>0.0</v>
      </c>
      <c r="I85" s="108">
        <v>0.0</v>
      </c>
      <c r="J85" s="108">
        <v>15.0</v>
      </c>
      <c r="K85" s="108">
        <v>0.0</v>
      </c>
      <c r="L85" s="108">
        <v>0.0</v>
      </c>
      <c r="M85" s="108">
        <v>0.0</v>
      </c>
      <c r="N85" s="108">
        <v>20.0</v>
      </c>
      <c r="O85" s="108">
        <v>10.0</v>
      </c>
      <c r="P85" s="108">
        <v>10.0</v>
      </c>
      <c r="Q85" s="108">
        <v>0.0</v>
      </c>
      <c r="R85" s="109">
        <v>0.0</v>
      </c>
      <c r="S85" s="108">
        <v>0.0</v>
      </c>
      <c r="T85" s="108">
        <v>0.0</v>
      </c>
      <c r="U85" s="109">
        <v>1.0</v>
      </c>
      <c r="V85" s="108">
        <v>4.0</v>
      </c>
      <c r="W85" s="109">
        <v>2.0</v>
      </c>
      <c r="X85" s="110">
        <v>0.0</v>
      </c>
      <c r="Y85" s="110">
        <v>0.0</v>
      </c>
      <c r="Z85" s="110">
        <v>0.0</v>
      </c>
      <c r="AA85" s="110">
        <v>0.0</v>
      </c>
      <c r="AB85" s="110">
        <v>0.0</v>
      </c>
      <c r="AC85" s="110">
        <v>0.0</v>
      </c>
      <c r="AD85" s="110">
        <v>0.0</v>
      </c>
      <c r="AE85" s="110">
        <v>0.0</v>
      </c>
      <c r="AF85" s="110">
        <v>0.0</v>
      </c>
      <c r="AG85" s="110">
        <v>0.0</v>
      </c>
      <c r="AH85" s="110">
        <v>0.0</v>
      </c>
      <c r="AI85" s="110">
        <v>0.0</v>
      </c>
      <c r="AJ85" s="109">
        <v>0.0</v>
      </c>
      <c r="AK85" s="109">
        <v>0.0</v>
      </c>
      <c r="AL85" s="109">
        <v>0.0</v>
      </c>
      <c r="AM85" s="109">
        <v>0.0</v>
      </c>
      <c r="AN85" s="109">
        <v>0.0</v>
      </c>
      <c r="AO85" s="109">
        <v>0.0</v>
      </c>
      <c r="AP85" s="109">
        <v>0.0</v>
      </c>
      <c r="AQ85" s="109">
        <v>0.0</v>
      </c>
      <c r="AR85" s="109">
        <v>0.0</v>
      </c>
      <c r="AS85" s="109">
        <v>0.0</v>
      </c>
      <c r="AT85" s="109">
        <v>0.0</v>
      </c>
      <c r="AU85" s="109">
        <v>0.0</v>
      </c>
    </row>
    <row r="86" ht="15.75" customHeight="1">
      <c r="A86" s="105" t="s">
        <v>131</v>
      </c>
      <c r="B86" s="105" t="s">
        <v>49</v>
      </c>
      <c r="C86" s="106">
        <v>44368.0</v>
      </c>
      <c r="D86" s="107">
        <v>4.0</v>
      </c>
      <c r="E86" s="107">
        <v>16.0</v>
      </c>
      <c r="F86" s="107">
        <v>0.0</v>
      </c>
      <c r="G86" s="109">
        <v>60.0</v>
      </c>
      <c r="H86" s="109">
        <v>0.0</v>
      </c>
      <c r="I86" s="108">
        <v>140.0</v>
      </c>
      <c r="J86" s="109">
        <v>25.0</v>
      </c>
      <c r="K86" s="108">
        <v>100.0</v>
      </c>
      <c r="L86" s="108">
        <v>88.0</v>
      </c>
      <c r="M86" s="108">
        <v>98.0</v>
      </c>
      <c r="N86" s="108">
        <v>90.0</v>
      </c>
      <c r="O86" s="109">
        <v>40.0</v>
      </c>
      <c r="P86" s="109">
        <v>50.0</v>
      </c>
      <c r="Q86" s="108">
        <v>60.0</v>
      </c>
      <c r="R86" s="109">
        <v>0.0</v>
      </c>
      <c r="S86" s="109">
        <v>50.0</v>
      </c>
      <c r="T86" s="108">
        <v>400.0</v>
      </c>
      <c r="U86" s="109">
        <v>3.0</v>
      </c>
      <c r="V86" s="109">
        <v>18.0</v>
      </c>
      <c r="W86" s="109">
        <v>5.0</v>
      </c>
      <c r="X86" s="110">
        <v>0.0</v>
      </c>
      <c r="Y86" s="110">
        <v>0.0</v>
      </c>
      <c r="Z86" s="110">
        <v>0.0</v>
      </c>
      <c r="AA86" s="110">
        <v>0.0</v>
      </c>
      <c r="AB86" s="110">
        <v>0.0</v>
      </c>
      <c r="AC86" s="110">
        <v>0.0</v>
      </c>
      <c r="AD86" s="110">
        <v>0.0</v>
      </c>
      <c r="AE86" s="110">
        <v>0.0</v>
      </c>
      <c r="AF86" s="110">
        <v>0.0</v>
      </c>
      <c r="AG86" s="110">
        <v>0.0</v>
      </c>
      <c r="AH86" s="110">
        <v>0.0</v>
      </c>
      <c r="AI86" s="110">
        <v>0.0</v>
      </c>
      <c r="AJ86" s="109">
        <v>0.0</v>
      </c>
      <c r="AK86" s="109">
        <v>0.0</v>
      </c>
      <c r="AL86" s="109">
        <v>0.0</v>
      </c>
      <c r="AM86" s="109">
        <v>0.0</v>
      </c>
      <c r="AN86" s="109">
        <v>0.0</v>
      </c>
      <c r="AO86" s="109">
        <v>0.0</v>
      </c>
      <c r="AP86" s="109">
        <v>0.0</v>
      </c>
      <c r="AQ86" s="109">
        <v>0.0</v>
      </c>
      <c r="AR86" s="109">
        <v>0.0</v>
      </c>
      <c r="AS86" s="109">
        <v>0.0</v>
      </c>
      <c r="AT86" s="109">
        <v>0.0</v>
      </c>
      <c r="AU86" s="109">
        <v>0.0</v>
      </c>
    </row>
    <row r="87" ht="15.75" customHeight="1">
      <c r="A87" s="105" t="s">
        <v>131</v>
      </c>
      <c r="B87" s="105" t="s">
        <v>50</v>
      </c>
      <c r="C87" s="106">
        <v>44368.0</v>
      </c>
      <c r="D87" s="107">
        <v>7.0</v>
      </c>
      <c r="E87" s="107">
        <v>3.0</v>
      </c>
      <c r="F87" s="107">
        <v>0.0</v>
      </c>
      <c r="G87" s="108">
        <v>40.0</v>
      </c>
      <c r="H87" s="109">
        <v>0.0</v>
      </c>
      <c r="I87" s="108">
        <v>60.0</v>
      </c>
      <c r="J87" s="108">
        <v>50.0</v>
      </c>
      <c r="K87" s="108">
        <v>20.0</v>
      </c>
      <c r="L87" s="108">
        <v>16.0</v>
      </c>
      <c r="M87" s="108">
        <v>20.0</v>
      </c>
      <c r="N87" s="108">
        <v>40.0</v>
      </c>
      <c r="O87" s="108">
        <v>30.0</v>
      </c>
      <c r="P87" s="108">
        <v>10.0</v>
      </c>
      <c r="Q87" s="108">
        <v>40.0</v>
      </c>
      <c r="R87" s="109">
        <v>0.0</v>
      </c>
      <c r="S87" s="108">
        <v>40.0</v>
      </c>
      <c r="T87" s="108">
        <v>200.0</v>
      </c>
      <c r="U87" s="109">
        <v>2.0</v>
      </c>
      <c r="V87" s="109">
        <v>8.0</v>
      </c>
      <c r="W87" s="109">
        <v>3.0</v>
      </c>
      <c r="X87" s="110">
        <v>0.0</v>
      </c>
      <c r="Y87" s="110">
        <v>0.0</v>
      </c>
      <c r="Z87" s="110">
        <v>0.0</v>
      </c>
      <c r="AA87" s="110">
        <v>0.0</v>
      </c>
      <c r="AB87" s="110">
        <v>0.0</v>
      </c>
      <c r="AC87" s="110">
        <v>0.0</v>
      </c>
      <c r="AD87" s="110">
        <v>0.0</v>
      </c>
      <c r="AE87" s="110">
        <v>0.0</v>
      </c>
      <c r="AF87" s="110">
        <v>0.0</v>
      </c>
      <c r="AG87" s="110">
        <v>0.0</v>
      </c>
      <c r="AH87" s="110">
        <v>0.0</v>
      </c>
      <c r="AI87" s="110">
        <v>0.0</v>
      </c>
      <c r="AJ87" s="109">
        <v>0.0</v>
      </c>
      <c r="AK87" s="109">
        <v>0.0</v>
      </c>
      <c r="AL87" s="109">
        <v>0.0</v>
      </c>
      <c r="AM87" s="109">
        <v>0.0</v>
      </c>
      <c r="AN87" s="109">
        <v>0.0</v>
      </c>
      <c r="AO87" s="109">
        <v>0.0</v>
      </c>
      <c r="AP87" s="109">
        <v>0.0</v>
      </c>
      <c r="AQ87" s="109">
        <v>0.0</v>
      </c>
      <c r="AR87" s="109">
        <v>0.0</v>
      </c>
      <c r="AS87" s="109">
        <v>0.0</v>
      </c>
      <c r="AT87" s="109">
        <v>0.0</v>
      </c>
      <c r="AU87" s="109">
        <v>0.0</v>
      </c>
    </row>
    <row r="88" ht="15.75" customHeight="1">
      <c r="A88" s="105" t="s">
        <v>131</v>
      </c>
      <c r="B88" s="105" t="s">
        <v>51</v>
      </c>
      <c r="C88" s="106">
        <v>44368.0</v>
      </c>
      <c r="D88" s="107">
        <v>3.0</v>
      </c>
      <c r="E88" s="107">
        <v>7.0</v>
      </c>
      <c r="F88" s="107">
        <v>0.0</v>
      </c>
      <c r="G88" s="108">
        <v>40.0</v>
      </c>
      <c r="H88" s="109">
        <v>0.0</v>
      </c>
      <c r="I88" s="108">
        <v>80.0</v>
      </c>
      <c r="J88" s="108">
        <v>10.0</v>
      </c>
      <c r="K88" s="108">
        <v>60.0</v>
      </c>
      <c r="L88" s="108">
        <v>60.0</v>
      </c>
      <c r="M88" s="108">
        <v>66.0</v>
      </c>
      <c r="N88" s="108">
        <v>40.0</v>
      </c>
      <c r="O88" s="108">
        <v>30.0</v>
      </c>
      <c r="P88" s="108">
        <v>30.0</v>
      </c>
      <c r="Q88" s="108">
        <v>0.0</v>
      </c>
      <c r="R88" s="109">
        <v>0.0</v>
      </c>
      <c r="S88" s="108">
        <v>50.0</v>
      </c>
      <c r="T88" s="108">
        <v>200.0</v>
      </c>
      <c r="U88" s="109">
        <v>2.0</v>
      </c>
      <c r="V88" s="109">
        <v>10.0</v>
      </c>
      <c r="W88" s="109">
        <v>3.0</v>
      </c>
      <c r="X88" s="110">
        <v>0.0</v>
      </c>
      <c r="Y88" s="110">
        <v>0.0</v>
      </c>
      <c r="Z88" s="110">
        <v>0.0</v>
      </c>
      <c r="AA88" s="110">
        <v>0.0</v>
      </c>
      <c r="AB88" s="110">
        <v>0.0</v>
      </c>
      <c r="AC88" s="110">
        <v>0.0</v>
      </c>
      <c r="AD88" s="110">
        <v>0.0</v>
      </c>
      <c r="AE88" s="110">
        <v>0.0</v>
      </c>
      <c r="AF88" s="110">
        <v>0.0</v>
      </c>
      <c r="AG88" s="110">
        <v>0.0</v>
      </c>
      <c r="AH88" s="110">
        <v>0.0</v>
      </c>
      <c r="AI88" s="110">
        <v>0.0</v>
      </c>
      <c r="AJ88" s="109">
        <v>0.0</v>
      </c>
      <c r="AK88" s="109">
        <v>0.0</v>
      </c>
      <c r="AL88" s="109">
        <v>0.0</v>
      </c>
      <c r="AM88" s="109">
        <v>0.0</v>
      </c>
      <c r="AN88" s="109">
        <v>0.0</v>
      </c>
      <c r="AO88" s="109">
        <v>0.0</v>
      </c>
      <c r="AP88" s="109">
        <v>0.0</v>
      </c>
      <c r="AQ88" s="109">
        <v>0.0</v>
      </c>
      <c r="AR88" s="109">
        <v>0.0</v>
      </c>
      <c r="AS88" s="109">
        <v>0.0</v>
      </c>
      <c r="AT88" s="109">
        <v>0.0</v>
      </c>
      <c r="AU88" s="109">
        <v>0.0</v>
      </c>
    </row>
    <row r="89" ht="15.75" customHeight="1">
      <c r="A89" s="105" t="s">
        <v>131</v>
      </c>
      <c r="B89" s="105" t="s">
        <v>52</v>
      </c>
      <c r="C89" s="106">
        <v>44368.0</v>
      </c>
      <c r="D89" s="107">
        <v>5.0</v>
      </c>
      <c r="E89" s="107">
        <v>3.0</v>
      </c>
      <c r="F89" s="107">
        <v>0.0</v>
      </c>
      <c r="G89" s="108">
        <v>60.0</v>
      </c>
      <c r="H89" s="109">
        <v>0.0</v>
      </c>
      <c r="I89" s="108">
        <v>80.0</v>
      </c>
      <c r="J89" s="108">
        <v>15.0</v>
      </c>
      <c r="K89" s="108">
        <v>40.0</v>
      </c>
      <c r="L89" s="108">
        <v>44.0</v>
      </c>
      <c r="M89" s="108">
        <v>44.0</v>
      </c>
      <c r="N89" s="108">
        <v>30.0</v>
      </c>
      <c r="O89" s="108">
        <v>30.0</v>
      </c>
      <c r="P89" s="108">
        <v>20.0</v>
      </c>
      <c r="Q89" s="108">
        <v>20.0</v>
      </c>
      <c r="R89" s="109">
        <v>0.0</v>
      </c>
      <c r="S89" s="108">
        <v>50.0</v>
      </c>
      <c r="T89" s="108">
        <v>100.0</v>
      </c>
      <c r="U89" s="109">
        <v>3.0</v>
      </c>
      <c r="V89" s="109">
        <v>8.0</v>
      </c>
      <c r="W89" s="109">
        <v>2.0</v>
      </c>
      <c r="X89" s="110">
        <v>0.0</v>
      </c>
      <c r="Y89" s="110">
        <v>0.0</v>
      </c>
      <c r="Z89" s="110">
        <v>0.0</v>
      </c>
      <c r="AA89" s="110">
        <v>0.0</v>
      </c>
      <c r="AB89" s="110">
        <v>0.0</v>
      </c>
      <c r="AC89" s="110">
        <v>0.0</v>
      </c>
      <c r="AD89" s="110">
        <v>0.0</v>
      </c>
      <c r="AE89" s="110">
        <v>0.0</v>
      </c>
      <c r="AF89" s="110">
        <v>0.0</v>
      </c>
      <c r="AG89" s="110">
        <v>0.0</v>
      </c>
      <c r="AH89" s="110">
        <v>0.0</v>
      </c>
      <c r="AI89" s="110">
        <v>0.0</v>
      </c>
      <c r="AJ89" s="109">
        <v>0.0</v>
      </c>
      <c r="AK89" s="109">
        <v>0.0</v>
      </c>
      <c r="AL89" s="109">
        <v>0.0</v>
      </c>
      <c r="AM89" s="109">
        <v>0.0</v>
      </c>
      <c r="AN89" s="109">
        <v>0.0</v>
      </c>
      <c r="AO89" s="109">
        <v>0.0</v>
      </c>
      <c r="AP89" s="109">
        <v>0.0</v>
      </c>
      <c r="AQ89" s="109">
        <v>0.0</v>
      </c>
      <c r="AR89" s="109">
        <v>0.0</v>
      </c>
      <c r="AS89" s="109">
        <v>0.0</v>
      </c>
      <c r="AT89" s="109">
        <v>0.0</v>
      </c>
      <c r="AU89" s="109">
        <v>0.0</v>
      </c>
    </row>
    <row r="90" ht="15.75" customHeight="1">
      <c r="A90" s="105" t="s">
        <v>131</v>
      </c>
      <c r="B90" s="105" t="s">
        <v>53</v>
      </c>
      <c r="C90" s="114">
        <v>44368.0</v>
      </c>
      <c r="D90" s="107">
        <v>1.0</v>
      </c>
      <c r="E90" s="107">
        <v>8.0</v>
      </c>
      <c r="F90" s="107">
        <v>0.0</v>
      </c>
      <c r="G90" s="108">
        <v>40.0</v>
      </c>
      <c r="H90" s="109">
        <v>0.0</v>
      </c>
      <c r="I90" s="108">
        <v>60.0</v>
      </c>
      <c r="J90" s="108">
        <v>25.0</v>
      </c>
      <c r="K90" s="108">
        <v>40.0</v>
      </c>
      <c r="L90" s="108">
        <v>12.0</v>
      </c>
      <c r="M90" s="108">
        <v>30.0</v>
      </c>
      <c r="N90" s="108">
        <v>40.0</v>
      </c>
      <c r="O90" s="108">
        <v>10.0</v>
      </c>
      <c r="P90" s="108">
        <v>10.0</v>
      </c>
      <c r="Q90" s="108">
        <v>30.0</v>
      </c>
      <c r="R90" s="109">
        <v>0.0</v>
      </c>
      <c r="S90" s="108">
        <v>0.0</v>
      </c>
      <c r="T90" s="108">
        <v>200.0</v>
      </c>
      <c r="U90" s="109">
        <v>2.0</v>
      </c>
      <c r="V90" s="108">
        <v>6.0</v>
      </c>
      <c r="W90" s="109">
        <v>3.0</v>
      </c>
      <c r="X90" s="115">
        <v>0.0</v>
      </c>
      <c r="Y90" s="115">
        <v>0.0</v>
      </c>
      <c r="Z90" s="115">
        <v>0.0</v>
      </c>
      <c r="AA90" s="115">
        <v>0.0</v>
      </c>
      <c r="AB90" s="115">
        <v>0.0</v>
      </c>
      <c r="AC90" s="115">
        <v>0.0</v>
      </c>
      <c r="AD90" s="115">
        <v>0.0</v>
      </c>
      <c r="AE90" s="115">
        <v>0.0</v>
      </c>
      <c r="AF90" s="115">
        <v>0.0</v>
      </c>
      <c r="AG90" s="115">
        <v>0.0</v>
      </c>
      <c r="AH90" s="115">
        <v>0.0</v>
      </c>
      <c r="AI90" s="115">
        <v>0.0</v>
      </c>
      <c r="AJ90" s="116">
        <v>0.0</v>
      </c>
      <c r="AK90" s="116">
        <v>0.0</v>
      </c>
      <c r="AL90" s="116">
        <v>0.0</v>
      </c>
      <c r="AM90" s="116">
        <v>0.0</v>
      </c>
      <c r="AN90" s="116">
        <v>0.0</v>
      </c>
      <c r="AO90" s="116">
        <v>0.0</v>
      </c>
      <c r="AP90" s="116">
        <v>0.0</v>
      </c>
      <c r="AQ90" s="116">
        <v>0.0</v>
      </c>
      <c r="AR90" s="116">
        <v>0.0</v>
      </c>
      <c r="AS90" s="116">
        <v>0.0</v>
      </c>
      <c r="AT90" s="116">
        <v>0.0</v>
      </c>
      <c r="AU90" s="116">
        <v>0.0</v>
      </c>
    </row>
    <row r="91" ht="15.75" customHeight="1">
      <c r="A91" s="105" t="s">
        <v>131</v>
      </c>
      <c r="B91" s="105" t="s">
        <v>54</v>
      </c>
      <c r="C91" s="114">
        <v>44368.0</v>
      </c>
      <c r="D91" s="107">
        <v>1.0</v>
      </c>
      <c r="E91" s="107">
        <v>1.0</v>
      </c>
      <c r="F91" s="107">
        <v>0.0</v>
      </c>
      <c r="G91" s="109">
        <v>20.0</v>
      </c>
      <c r="H91" s="109">
        <v>0.0</v>
      </c>
      <c r="I91" s="108">
        <v>40.0</v>
      </c>
      <c r="J91" s="109">
        <v>10.0</v>
      </c>
      <c r="K91" s="108">
        <v>20.0</v>
      </c>
      <c r="L91" s="108">
        <v>16.0</v>
      </c>
      <c r="M91" s="108">
        <v>16.0</v>
      </c>
      <c r="N91" s="108">
        <v>20.0</v>
      </c>
      <c r="O91" s="109">
        <v>10.0</v>
      </c>
      <c r="P91" s="109">
        <v>10.0</v>
      </c>
      <c r="Q91" s="108">
        <v>20.0</v>
      </c>
      <c r="R91" s="109">
        <v>0.0</v>
      </c>
      <c r="S91" s="109">
        <v>20.0</v>
      </c>
      <c r="T91" s="108">
        <v>0.0</v>
      </c>
      <c r="U91" s="109">
        <v>1.0</v>
      </c>
      <c r="V91" s="109">
        <v>4.0</v>
      </c>
      <c r="W91" s="109">
        <v>1.0</v>
      </c>
      <c r="X91" s="115">
        <v>0.0</v>
      </c>
      <c r="Y91" s="115">
        <v>0.0</v>
      </c>
      <c r="Z91" s="115">
        <v>0.0</v>
      </c>
      <c r="AA91" s="115">
        <v>0.0</v>
      </c>
      <c r="AB91" s="115">
        <v>0.0</v>
      </c>
      <c r="AC91" s="115">
        <v>0.0</v>
      </c>
      <c r="AD91" s="115">
        <v>0.0</v>
      </c>
      <c r="AE91" s="115">
        <v>0.0</v>
      </c>
      <c r="AF91" s="115">
        <v>0.0</v>
      </c>
      <c r="AG91" s="115">
        <v>0.0</v>
      </c>
      <c r="AH91" s="115">
        <v>0.0</v>
      </c>
      <c r="AI91" s="115">
        <v>0.0</v>
      </c>
      <c r="AJ91" s="116">
        <v>0.0</v>
      </c>
      <c r="AK91" s="116">
        <v>0.0</v>
      </c>
      <c r="AL91" s="116">
        <v>0.0</v>
      </c>
      <c r="AM91" s="116">
        <v>0.0</v>
      </c>
      <c r="AN91" s="116">
        <v>0.0</v>
      </c>
      <c r="AO91" s="116">
        <v>0.0</v>
      </c>
      <c r="AP91" s="116">
        <v>0.0</v>
      </c>
      <c r="AQ91" s="116">
        <v>0.0</v>
      </c>
      <c r="AR91" s="116">
        <v>0.0</v>
      </c>
      <c r="AS91" s="116">
        <v>0.0</v>
      </c>
      <c r="AT91" s="116">
        <v>0.0</v>
      </c>
      <c r="AU91" s="116">
        <v>0.0</v>
      </c>
    </row>
    <row r="92" ht="15.75" customHeight="1">
      <c r="A92" s="105" t="s">
        <v>131</v>
      </c>
      <c r="B92" s="105" t="s">
        <v>55</v>
      </c>
      <c r="C92" s="114">
        <v>44368.0</v>
      </c>
      <c r="D92" s="107">
        <v>5.0</v>
      </c>
      <c r="E92" s="107">
        <v>4.0</v>
      </c>
      <c r="F92" s="107">
        <v>0.0</v>
      </c>
      <c r="G92" s="108">
        <v>20.0</v>
      </c>
      <c r="H92" s="109">
        <v>0.0</v>
      </c>
      <c r="I92" s="108">
        <v>60.0</v>
      </c>
      <c r="J92" s="108">
        <v>15.0</v>
      </c>
      <c r="K92" s="108">
        <v>40.0</v>
      </c>
      <c r="L92" s="108">
        <v>20.0</v>
      </c>
      <c r="M92" s="108">
        <v>20.0</v>
      </c>
      <c r="N92" s="108">
        <v>30.0</v>
      </c>
      <c r="O92" s="108">
        <v>20.0</v>
      </c>
      <c r="P92" s="108">
        <v>10.0</v>
      </c>
      <c r="Q92" s="108">
        <v>20.0</v>
      </c>
      <c r="R92" s="109">
        <v>0.0</v>
      </c>
      <c r="S92" s="108">
        <v>0.0</v>
      </c>
      <c r="T92" s="108">
        <v>200.0</v>
      </c>
      <c r="U92" s="109">
        <v>1.0</v>
      </c>
      <c r="V92" s="109">
        <v>6.0</v>
      </c>
      <c r="W92" s="109">
        <v>2.0</v>
      </c>
      <c r="X92" s="115">
        <v>0.0</v>
      </c>
      <c r="Y92" s="115">
        <v>0.0</v>
      </c>
      <c r="Z92" s="115">
        <v>0.0</v>
      </c>
      <c r="AA92" s="115">
        <v>0.0</v>
      </c>
      <c r="AB92" s="115">
        <v>0.0</v>
      </c>
      <c r="AC92" s="115">
        <v>0.0</v>
      </c>
      <c r="AD92" s="115">
        <v>0.0</v>
      </c>
      <c r="AE92" s="115">
        <v>0.0</v>
      </c>
      <c r="AF92" s="115">
        <v>0.0</v>
      </c>
      <c r="AG92" s="115">
        <v>0.0</v>
      </c>
      <c r="AH92" s="115">
        <v>0.0</v>
      </c>
      <c r="AI92" s="115">
        <v>0.0</v>
      </c>
      <c r="AJ92" s="116">
        <v>0.0</v>
      </c>
      <c r="AK92" s="116">
        <v>0.0</v>
      </c>
      <c r="AL92" s="116">
        <v>0.0</v>
      </c>
      <c r="AM92" s="116">
        <v>0.0</v>
      </c>
      <c r="AN92" s="116">
        <v>0.0</v>
      </c>
      <c r="AO92" s="116">
        <v>0.0</v>
      </c>
      <c r="AP92" s="116">
        <v>0.0</v>
      </c>
      <c r="AQ92" s="116">
        <v>0.0</v>
      </c>
      <c r="AR92" s="116">
        <v>0.0</v>
      </c>
      <c r="AS92" s="116">
        <v>0.0</v>
      </c>
      <c r="AT92" s="116">
        <v>0.0</v>
      </c>
      <c r="AU92" s="116">
        <v>0.0</v>
      </c>
    </row>
    <row r="93" ht="15.75" customHeight="1">
      <c r="A93" s="105" t="s">
        <v>131</v>
      </c>
      <c r="B93" s="105" t="s">
        <v>56</v>
      </c>
      <c r="C93" s="114">
        <v>44368.0</v>
      </c>
      <c r="D93" s="107">
        <v>4.0</v>
      </c>
      <c r="E93" s="107">
        <v>8.0</v>
      </c>
      <c r="F93" s="107">
        <v>0.0</v>
      </c>
      <c r="G93" s="108">
        <v>40.0</v>
      </c>
      <c r="H93" s="109">
        <v>0.0</v>
      </c>
      <c r="I93" s="108">
        <v>60.0</v>
      </c>
      <c r="J93" s="108">
        <v>10.0</v>
      </c>
      <c r="K93" s="108">
        <v>50.0</v>
      </c>
      <c r="L93" s="108">
        <v>48.0</v>
      </c>
      <c r="M93" s="108">
        <v>50.0</v>
      </c>
      <c r="N93" s="108">
        <v>50.0</v>
      </c>
      <c r="O93" s="108">
        <v>40.0</v>
      </c>
      <c r="P93" s="108">
        <v>40.0</v>
      </c>
      <c r="Q93" s="108">
        <v>50.0</v>
      </c>
      <c r="R93" s="109">
        <v>0.0</v>
      </c>
      <c r="S93" s="108">
        <v>25.0</v>
      </c>
      <c r="T93" s="108">
        <v>300.0</v>
      </c>
      <c r="U93" s="109">
        <v>2.0</v>
      </c>
      <c r="V93" s="109">
        <v>13.0</v>
      </c>
      <c r="W93" s="109">
        <v>3.0</v>
      </c>
      <c r="X93" s="115">
        <v>0.0</v>
      </c>
      <c r="Y93" s="115">
        <v>0.0</v>
      </c>
      <c r="Z93" s="115">
        <v>0.0</v>
      </c>
      <c r="AA93" s="115">
        <v>0.0</v>
      </c>
      <c r="AB93" s="115">
        <v>0.0</v>
      </c>
      <c r="AC93" s="115">
        <v>0.0</v>
      </c>
      <c r="AD93" s="115">
        <v>0.0</v>
      </c>
      <c r="AE93" s="115">
        <v>0.0</v>
      </c>
      <c r="AF93" s="115">
        <v>0.0</v>
      </c>
      <c r="AG93" s="115">
        <v>0.0</v>
      </c>
      <c r="AH93" s="115">
        <v>0.0</v>
      </c>
      <c r="AI93" s="115">
        <v>0.0</v>
      </c>
      <c r="AJ93" s="116">
        <v>0.0</v>
      </c>
      <c r="AK93" s="116">
        <v>0.0</v>
      </c>
      <c r="AL93" s="116">
        <v>0.0</v>
      </c>
      <c r="AM93" s="116">
        <v>0.0</v>
      </c>
      <c r="AN93" s="116">
        <v>0.0</v>
      </c>
      <c r="AO93" s="116">
        <v>0.0</v>
      </c>
      <c r="AP93" s="116">
        <v>0.0</v>
      </c>
      <c r="AQ93" s="116">
        <v>0.0</v>
      </c>
      <c r="AR93" s="116">
        <v>0.0</v>
      </c>
      <c r="AS93" s="116">
        <v>0.0</v>
      </c>
      <c r="AT93" s="116">
        <v>0.0</v>
      </c>
      <c r="AU93" s="116">
        <v>0.0</v>
      </c>
    </row>
    <row r="94" ht="15.75" customHeight="1">
      <c r="A94" s="105" t="s">
        <v>131</v>
      </c>
      <c r="B94" s="105" t="s">
        <v>59</v>
      </c>
      <c r="C94" s="114">
        <v>44368.0</v>
      </c>
      <c r="D94" s="107">
        <v>4.0</v>
      </c>
      <c r="E94" s="107">
        <v>2.0</v>
      </c>
      <c r="F94" s="107">
        <v>0.0</v>
      </c>
      <c r="G94" s="109">
        <v>40.0</v>
      </c>
      <c r="H94" s="109">
        <v>0.0</v>
      </c>
      <c r="I94" s="108">
        <v>60.0</v>
      </c>
      <c r="J94" s="109">
        <v>15.0</v>
      </c>
      <c r="K94" s="108">
        <v>40.0</v>
      </c>
      <c r="L94" s="108">
        <v>24.0</v>
      </c>
      <c r="M94" s="108">
        <v>24.0</v>
      </c>
      <c r="N94" s="108">
        <v>40.0</v>
      </c>
      <c r="O94" s="109">
        <v>20.0</v>
      </c>
      <c r="P94" s="109">
        <v>20.0</v>
      </c>
      <c r="Q94" s="108">
        <v>40.0</v>
      </c>
      <c r="R94" s="109">
        <v>0.0</v>
      </c>
      <c r="S94" s="109">
        <v>20.0</v>
      </c>
      <c r="T94" s="108">
        <v>100.0</v>
      </c>
      <c r="U94" s="109">
        <v>2.0</v>
      </c>
      <c r="V94" s="109">
        <v>8.0</v>
      </c>
      <c r="W94" s="109">
        <v>1.0</v>
      </c>
      <c r="X94" s="115">
        <v>0.0</v>
      </c>
      <c r="Y94" s="115">
        <v>0.0</v>
      </c>
      <c r="Z94" s="115">
        <v>0.0</v>
      </c>
      <c r="AA94" s="115">
        <v>0.0</v>
      </c>
      <c r="AB94" s="115">
        <v>0.0</v>
      </c>
      <c r="AC94" s="115">
        <v>0.0</v>
      </c>
      <c r="AD94" s="115">
        <v>0.0</v>
      </c>
      <c r="AE94" s="115">
        <v>0.0</v>
      </c>
      <c r="AF94" s="115">
        <v>0.0</v>
      </c>
      <c r="AG94" s="115">
        <v>0.0</v>
      </c>
      <c r="AH94" s="115">
        <v>0.0</v>
      </c>
      <c r="AI94" s="115">
        <v>0.0</v>
      </c>
      <c r="AJ94" s="116">
        <v>0.0</v>
      </c>
      <c r="AK94" s="116">
        <v>0.0</v>
      </c>
      <c r="AL94" s="116">
        <v>0.0</v>
      </c>
      <c r="AM94" s="116">
        <v>0.0</v>
      </c>
      <c r="AN94" s="116">
        <v>0.0</v>
      </c>
      <c r="AO94" s="116">
        <v>0.0</v>
      </c>
      <c r="AP94" s="116">
        <v>0.0</v>
      </c>
      <c r="AQ94" s="116">
        <v>0.0</v>
      </c>
      <c r="AR94" s="116">
        <v>0.0</v>
      </c>
      <c r="AS94" s="116">
        <v>0.0</v>
      </c>
      <c r="AT94" s="116">
        <v>0.0</v>
      </c>
      <c r="AU94" s="116">
        <v>0.0</v>
      </c>
    </row>
    <row r="95" ht="15.75" customHeight="1">
      <c r="A95" s="105" t="s">
        <v>131</v>
      </c>
      <c r="B95" s="105" t="s">
        <v>60</v>
      </c>
      <c r="C95" s="114">
        <v>44368.0</v>
      </c>
      <c r="D95" s="107">
        <v>4.0</v>
      </c>
      <c r="E95" s="107">
        <v>2.0</v>
      </c>
      <c r="F95" s="107">
        <v>0.0</v>
      </c>
      <c r="G95" s="108">
        <v>20.0</v>
      </c>
      <c r="H95" s="109">
        <v>0.0</v>
      </c>
      <c r="I95" s="108">
        <v>60.0</v>
      </c>
      <c r="J95" s="108">
        <v>5.0</v>
      </c>
      <c r="K95" s="108">
        <v>20.0</v>
      </c>
      <c r="L95" s="108">
        <v>20.0</v>
      </c>
      <c r="M95" s="108">
        <v>18.0</v>
      </c>
      <c r="N95" s="108">
        <v>20.0</v>
      </c>
      <c r="O95" s="108">
        <v>10.0</v>
      </c>
      <c r="P95" s="108">
        <v>10.0</v>
      </c>
      <c r="Q95" s="108">
        <v>30.0</v>
      </c>
      <c r="R95" s="109">
        <v>0.0</v>
      </c>
      <c r="S95" s="108">
        <v>0.0</v>
      </c>
      <c r="T95" s="108">
        <v>100.0</v>
      </c>
      <c r="U95" s="109">
        <v>1.0</v>
      </c>
      <c r="V95" s="109">
        <v>4.0</v>
      </c>
      <c r="W95" s="109">
        <v>2.0</v>
      </c>
      <c r="X95" s="115">
        <v>0.0</v>
      </c>
      <c r="Y95" s="115">
        <v>0.0</v>
      </c>
      <c r="Z95" s="115">
        <v>0.0</v>
      </c>
      <c r="AA95" s="115">
        <v>0.0</v>
      </c>
      <c r="AB95" s="115">
        <v>0.0</v>
      </c>
      <c r="AC95" s="115">
        <v>0.0</v>
      </c>
      <c r="AD95" s="115">
        <v>0.0</v>
      </c>
      <c r="AE95" s="115">
        <v>0.0</v>
      </c>
      <c r="AF95" s="115">
        <v>0.0</v>
      </c>
      <c r="AG95" s="115">
        <v>0.0</v>
      </c>
      <c r="AH95" s="115">
        <v>0.0</v>
      </c>
      <c r="AI95" s="115">
        <v>0.0</v>
      </c>
      <c r="AJ95" s="116">
        <v>0.0</v>
      </c>
      <c r="AK95" s="116">
        <v>0.0</v>
      </c>
      <c r="AL95" s="116">
        <v>0.0</v>
      </c>
      <c r="AM95" s="116">
        <v>0.0</v>
      </c>
      <c r="AN95" s="116">
        <v>0.0</v>
      </c>
      <c r="AO95" s="116">
        <v>0.0</v>
      </c>
      <c r="AP95" s="116">
        <v>0.0</v>
      </c>
      <c r="AQ95" s="116">
        <v>0.0</v>
      </c>
      <c r="AR95" s="116">
        <v>0.0</v>
      </c>
      <c r="AS95" s="116">
        <v>0.0</v>
      </c>
      <c r="AT95" s="116">
        <v>0.0</v>
      </c>
      <c r="AU95" s="116">
        <v>0.0</v>
      </c>
    </row>
    <row r="96" ht="15.75" customHeight="1">
      <c r="A96" s="105" t="s">
        <v>131</v>
      </c>
      <c r="B96" s="105" t="s">
        <v>61</v>
      </c>
      <c r="C96" s="114">
        <v>44368.0</v>
      </c>
      <c r="D96" s="107">
        <v>3.0</v>
      </c>
      <c r="E96" s="107">
        <v>2.0</v>
      </c>
      <c r="F96" s="107">
        <v>0.0</v>
      </c>
      <c r="G96" s="109">
        <v>20.0</v>
      </c>
      <c r="H96" s="109">
        <v>0.0</v>
      </c>
      <c r="I96" s="108">
        <v>60.0</v>
      </c>
      <c r="J96" s="108">
        <v>0.0</v>
      </c>
      <c r="K96" s="108">
        <v>0.0</v>
      </c>
      <c r="L96" s="108">
        <v>20.0</v>
      </c>
      <c r="M96" s="108">
        <v>20.0</v>
      </c>
      <c r="N96" s="108">
        <v>20.0</v>
      </c>
      <c r="O96" s="108">
        <v>10.0</v>
      </c>
      <c r="P96" s="108">
        <v>10.0</v>
      </c>
      <c r="Q96" s="108">
        <v>20.0</v>
      </c>
      <c r="R96" s="109">
        <v>0.0</v>
      </c>
      <c r="S96" s="108">
        <v>0.0</v>
      </c>
      <c r="T96" s="108">
        <v>200.0</v>
      </c>
      <c r="U96" s="109">
        <v>1.0</v>
      </c>
      <c r="V96" s="109">
        <v>4.0</v>
      </c>
      <c r="W96" s="109">
        <v>3.0</v>
      </c>
      <c r="X96" s="115">
        <v>0.0</v>
      </c>
      <c r="Y96" s="115">
        <v>0.0</v>
      </c>
      <c r="Z96" s="115">
        <v>0.0</v>
      </c>
      <c r="AA96" s="115">
        <v>0.0</v>
      </c>
      <c r="AB96" s="115">
        <v>0.0</v>
      </c>
      <c r="AC96" s="115">
        <v>0.0</v>
      </c>
      <c r="AD96" s="115">
        <v>0.0</v>
      </c>
      <c r="AE96" s="115">
        <v>0.0</v>
      </c>
      <c r="AF96" s="115">
        <v>0.0</v>
      </c>
      <c r="AG96" s="115">
        <v>0.0</v>
      </c>
      <c r="AH96" s="115">
        <v>0.0</v>
      </c>
      <c r="AI96" s="115">
        <v>0.0</v>
      </c>
      <c r="AJ96" s="116">
        <v>0.0</v>
      </c>
      <c r="AK96" s="116">
        <v>0.0</v>
      </c>
      <c r="AL96" s="116">
        <v>0.0</v>
      </c>
      <c r="AM96" s="116">
        <v>0.0</v>
      </c>
      <c r="AN96" s="116">
        <v>0.0</v>
      </c>
      <c r="AO96" s="116">
        <v>0.0</v>
      </c>
      <c r="AP96" s="116">
        <v>0.0</v>
      </c>
      <c r="AQ96" s="116">
        <v>0.0</v>
      </c>
      <c r="AR96" s="116">
        <v>0.0</v>
      </c>
      <c r="AS96" s="116">
        <v>0.0</v>
      </c>
      <c r="AT96" s="116">
        <v>0.0</v>
      </c>
      <c r="AU96" s="116">
        <v>0.0</v>
      </c>
    </row>
    <row r="97" ht="15.75" customHeight="1">
      <c r="A97" s="105" t="s">
        <v>131</v>
      </c>
      <c r="B97" s="105" t="s">
        <v>62</v>
      </c>
      <c r="C97" s="114">
        <v>44368.0</v>
      </c>
      <c r="D97" s="107">
        <v>1.0</v>
      </c>
      <c r="E97" s="107">
        <v>0.0</v>
      </c>
      <c r="F97" s="107">
        <v>0.0</v>
      </c>
      <c r="G97" s="108">
        <v>20.0</v>
      </c>
      <c r="H97" s="109">
        <v>0.0</v>
      </c>
      <c r="I97" s="108">
        <v>40.0</v>
      </c>
      <c r="J97" s="108">
        <v>5.0</v>
      </c>
      <c r="K97" s="108">
        <v>20.0</v>
      </c>
      <c r="L97" s="108">
        <v>20.0</v>
      </c>
      <c r="M97" s="108">
        <v>18.0</v>
      </c>
      <c r="N97" s="108">
        <v>20.0</v>
      </c>
      <c r="O97" s="108">
        <v>10.0</v>
      </c>
      <c r="P97" s="108">
        <v>10.0</v>
      </c>
      <c r="Q97" s="108">
        <v>10.0</v>
      </c>
      <c r="R97" s="109">
        <v>0.0</v>
      </c>
      <c r="S97" s="108">
        <v>13.0</v>
      </c>
      <c r="T97" s="108">
        <v>100.0</v>
      </c>
      <c r="U97" s="109">
        <v>1.0</v>
      </c>
      <c r="V97" s="108">
        <v>4.0</v>
      </c>
      <c r="W97" s="109">
        <v>2.0</v>
      </c>
      <c r="X97" s="115">
        <v>0.0</v>
      </c>
      <c r="Y97" s="115">
        <v>0.0</v>
      </c>
      <c r="Z97" s="115">
        <v>0.0</v>
      </c>
      <c r="AA97" s="115">
        <v>0.0</v>
      </c>
      <c r="AB97" s="115">
        <v>0.0</v>
      </c>
      <c r="AC97" s="115">
        <v>0.0</v>
      </c>
      <c r="AD97" s="115">
        <v>0.0</v>
      </c>
      <c r="AE97" s="115">
        <v>0.0</v>
      </c>
      <c r="AF97" s="115">
        <v>0.0</v>
      </c>
      <c r="AG97" s="115">
        <v>0.0</v>
      </c>
      <c r="AH97" s="115">
        <v>0.0</v>
      </c>
      <c r="AI97" s="115">
        <v>0.0</v>
      </c>
      <c r="AJ97" s="116">
        <v>0.0</v>
      </c>
      <c r="AK97" s="116">
        <v>0.0</v>
      </c>
      <c r="AL97" s="116">
        <v>0.0</v>
      </c>
      <c r="AM97" s="116">
        <v>0.0</v>
      </c>
      <c r="AN97" s="116">
        <v>0.0</v>
      </c>
      <c r="AO97" s="116">
        <v>0.0</v>
      </c>
      <c r="AP97" s="116">
        <v>0.0</v>
      </c>
      <c r="AQ97" s="116">
        <v>0.0</v>
      </c>
      <c r="AR97" s="116">
        <v>0.0</v>
      </c>
      <c r="AS97" s="116">
        <v>0.0</v>
      </c>
      <c r="AT97" s="116">
        <v>0.0</v>
      </c>
      <c r="AU97" s="116">
        <v>0.0</v>
      </c>
    </row>
    <row r="98" ht="15.75" customHeight="1">
      <c r="A98" s="105" t="s">
        <v>131</v>
      </c>
      <c r="B98" s="105" t="s">
        <v>63</v>
      </c>
      <c r="C98" s="114">
        <v>44368.0</v>
      </c>
      <c r="D98" s="107">
        <v>6.0</v>
      </c>
      <c r="E98" s="107">
        <v>4.0</v>
      </c>
      <c r="F98" s="107">
        <v>0.0</v>
      </c>
      <c r="G98" s="108">
        <v>40.0</v>
      </c>
      <c r="H98" s="109">
        <v>0.0</v>
      </c>
      <c r="I98" s="108">
        <v>60.0</v>
      </c>
      <c r="J98" s="108">
        <v>5.0</v>
      </c>
      <c r="K98" s="108">
        <v>30.0</v>
      </c>
      <c r="L98" s="108">
        <v>16.0</v>
      </c>
      <c r="M98" s="108">
        <v>10.0</v>
      </c>
      <c r="N98" s="108">
        <v>30.0</v>
      </c>
      <c r="O98" s="108">
        <v>10.0</v>
      </c>
      <c r="P98" s="108">
        <v>20.0</v>
      </c>
      <c r="Q98" s="108">
        <v>20.0</v>
      </c>
      <c r="R98" s="109">
        <v>0.0</v>
      </c>
      <c r="S98" s="108">
        <v>20.0</v>
      </c>
      <c r="T98" s="108">
        <v>200.0</v>
      </c>
      <c r="U98" s="109">
        <v>2.0</v>
      </c>
      <c r="V98" s="108">
        <v>6.0</v>
      </c>
      <c r="W98" s="109">
        <v>4.0</v>
      </c>
      <c r="X98" s="115">
        <v>0.0</v>
      </c>
      <c r="Y98" s="115">
        <v>0.0</v>
      </c>
      <c r="Z98" s="115">
        <v>0.0</v>
      </c>
      <c r="AA98" s="115">
        <v>0.0</v>
      </c>
      <c r="AB98" s="115">
        <v>0.0</v>
      </c>
      <c r="AC98" s="115">
        <v>0.0</v>
      </c>
      <c r="AD98" s="115">
        <v>0.0</v>
      </c>
      <c r="AE98" s="115">
        <v>0.0</v>
      </c>
      <c r="AF98" s="115">
        <v>0.0</v>
      </c>
      <c r="AG98" s="115">
        <v>0.0</v>
      </c>
      <c r="AH98" s="115">
        <v>0.0</v>
      </c>
      <c r="AI98" s="115">
        <v>0.0</v>
      </c>
      <c r="AJ98" s="116">
        <v>0.0</v>
      </c>
      <c r="AK98" s="116">
        <v>0.0</v>
      </c>
      <c r="AL98" s="116">
        <v>0.0</v>
      </c>
      <c r="AM98" s="116">
        <v>0.0</v>
      </c>
      <c r="AN98" s="116">
        <v>0.0</v>
      </c>
      <c r="AO98" s="116">
        <v>0.0</v>
      </c>
      <c r="AP98" s="116">
        <v>0.0</v>
      </c>
      <c r="AQ98" s="116">
        <v>0.0</v>
      </c>
      <c r="AR98" s="116">
        <v>0.0</v>
      </c>
      <c r="AS98" s="116">
        <v>0.0</v>
      </c>
      <c r="AT98" s="116">
        <v>0.0</v>
      </c>
      <c r="AU98" s="116">
        <v>0.0</v>
      </c>
    </row>
    <row r="99" ht="15.75" customHeight="1">
      <c r="A99" s="105" t="s">
        <v>131</v>
      </c>
      <c r="B99" s="105" t="s">
        <v>45</v>
      </c>
      <c r="C99" s="114">
        <v>44398.0</v>
      </c>
      <c r="D99" s="107">
        <v>2.0</v>
      </c>
      <c r="E99" s="107">
        <v>0.0</v>
      </c>
      <c r="F99" s="107">
        <v>0.0</v>
      </c>
      <c r="G99" s="109">
        <v>20.0</v>
      </c>
      <c r="H99" s="109">
        <v>0.0</v>
      </c>
      <c r="I99" s="108">
        <v>20.0</v>
      </c>
      <c r="J99" s="109">
        <v>5.0</v>
      </c>
      <c r="K99" s="108">
        <v>10.0</v>
      </c>
      <c r="L99" s="108">
        <v>4.0</v>
      </c>
      <c r="M99" s="108">
        <v>8.0</v>
      </c>
      <c r="N99" s="108">
        <v>20.0</v>
      </c>
      <c r="O99" s="109">
        <v>10.0</v>
      </c>
      <c r="P99" s="109">
        <v>10.0</v>
      </c>
      <c r="Q99" s="108">
        <v>20.0</v>
      </c>
      <c r="R99" s="109">
        <v>0.0</v>
      </c>
      <c r="S99" s="109">
        <v>10.0</v>
      </c>
      <c r="T99" s="108">
        <v>100.0</v>
      </c>
      <c r="U99" s="109">
        <v>1.0</v>
      </c>
      <c r="V99" s="109">
        <v>4.0</v>
      </c>
      <c r="W99" s="109">
        <v>1.0</v>
      </c>
      <c r="X99" s="115">
        <v>0.0</v>
      </c>
      <c r="Y99" s="115">
        <v>0.0</v>
      </c>
      <c r="Z99" s="115">
        <v>0.0</v>
      </c>
      <c r="AA99" s="115">
        <v>0.0</v>
      </c>
      <c r="AB99" s="115">
        <v>0.0</v>
      </c>
      <c r="AC99" s="115">
        <v>0.0</v>
      </c>
      <c r="AD99" s="115">
        <v>0.0</v>
      </c>
      <c r="AE99" s="115">
        <v>0.0</v>
      </c>
      <c r="AF99" s="115">
        <v>0.0</v>
      </c>
      <c r="AG99" s="115">
        <v>0.0</v>
      </c>
      <c r="AH99" s="115">
        <v>0.0</v>
      </c>
      <c r="AI99" s="115">
        <v>0.0</v>
      </c>
      <c r="AJ99" s="116">
        <v>0.0</v>
      </c>
      <c r="AK99" s="116">
        <v>0.0</v>
      </c>
      <c r="AL99" s="116">
        <v>0.0</v>
      </c>
      <c r="AM99" s="116">
        <v>0.0</v>
      </c>
      <c r="AN99" s="116">
        <v>0.0</v>
      </c>
      <c r="AO99" s="116">
        <v>0.0</v>
      </c>
      <c r="AP99" s="116">
        <v>0.0</v>
      </c>
      <c r="AQ99" s="116">
        <v>0.0</v>
      </c>
      <c r="AR99" s="116">
        <v>0.0</v>
      </c>
      <c r="AS99" s="116">
        <v>0.0</v>
      </c>
      <c r="AT99" s="116">
        <v>0.0</v>
      </c>
      <c r="AU99" s="116">
        <v>0.0</v>
      </c>
    </row>
    <row r="100" ht="15.75" customHeight="1">
      <c r="A100" s="105" t="s">
        <v>131</v>
      </c>
      <c r="B100" s="105" t="s">
        <v>47</v>
      </c>
      <c r="C100" s="114">
        <v>44398.0</v>
      </c>
      <c r="D100" s="107">
        <v>3.0</v>
      </c>
      <c r="E100" s="107">
        <v>3.0</v>
      </c>
      <c r="F100" s="107">
        <v>0.0</v>
      </c>
      <c r="G100" s="108">
        <v>40.0</v>
      </c>
      <c r="H100" s="109">
        <v>0.0</v>
      </c>
      <c r="I100" s="108">
        <v>60.0</v>
      </c>
      <c r="J100" s="108">
        <v>10.0</v>
      </c>
      <c r="K100" s="108">
        <v>40.0</v>
      </c>
      <c r="L100" s="108">
        <v>12.0</v>
      </c>
      <c r="M100" s="108">
        <v>36.0</v>
      </c>
      <c r="N100" s="108">
        <v>40.0</v>
      </c>
      <c r="O100" s="108">
        <v>20.0</v>
      </c>
      <c r="P100" s="108">
        <v>20.0</v>
      </c>
      <c r="Q100" s="108">
        <v>30.0</v>
      </c>
      <c r="R100" s="109">
        <v>0.0</v>
      </c>
      <c r="S100" s="108">
        <v>20.0</v>
      </c>
      <c r="T100" s="108">
        <v>200.0</v>
      </c>
      <c r="U100" s="109">
        <v>2.0</v>
      </c>
      <c r="V100" s="108">
        <v>8.0</v>
      </c>
      <c r="W100" s="109">
        <v>2.0</v>
      </c>
      <c r="X100" s="115">
        <v>0.0</v>
      </c>
      <c r="Y100" s="115">
        <v>0.0</v>
      </c>
      <c r="Z100" s="115">
        <v>0.0</v>
      </c>
      <c r="AA100" s="115">
        <v>0.0</v>
      </c>
      <c r="AB100" s="115">
        <v>0.0</v>
      </c>
      <c r="AC100" s="115">
        <v>0.0</v>
      </c>
      <c r="AD100" s="115">
        <v>0.0</v>
      </c>
      <c r="AE100" s="115">
        <v>0.0</v>
      </c>
      <c r="AF100" s="115">
        <v>0.0</v>
      </c>
      <c r="AG100" s="115">
        <v>0.0</v>
      </c>
      <c r="AH100" s="115">
        <v>0.0</v>
      </c>
      <c r="AI100" s="115">
        <v>0.0</v>
      </c>
      <c r="AJ100" s="116">
        <v>0.0</v>
      </c>
      <c r="AK100" s="116">
        <v>0.0</v>
      </c>
      <c r="AL100" s="116">
        <v>0.0</v>
      </c>
      <c r="AM100" s="116">
        <v>0.0</v>
      </c>
      <c r="AN100" s="116">
        <v>0.0</v>
      </c>
      <c r="AO100" s="116">
        <v>0.0</v>
      </c>
      <c r="AP100" s="116">
        <v>0.0</v>
      </c>
      <c r="AQ100" s="116">
        <v>0.0</v>
      </c>
      <c r="AR100" s="116">
        <v>0.0</v>
      </c>
      <c r="AS100" s="116">
        <v>0.0</v>
      </c>
      <c r="AT100" s="116">
        <v>0.0</v>
      </c>
      <c r="AU100" s="116">
        <v>0.0</v>
      </c>
    </row>
    <row r="101" ht="15.75" customHeight="1">
      <c r="A101" s="105" t="s">
        <v>131</v>
      </c>
      <c r="B101" s="105" t="s">
        <v>48</v>
      </c>
      <c r="C101" s="114">
        <v>44398.0</v>
      </c>
      <c r="D101" s="107">
        <v>4.0</v>
      </c>
      <c r="E101" s="107">
        <v>1.0</v>
      </c>
      <c r="F101" s="107">
        <v>0.0</v>
      </c>
      <c r="G101" s="108">
        <v>20.0</v>
      </c>
      <c r="H101" s="109">
        <v>0.0</v>
      </c>
      <c r="I101" s="108">
        <v>80.0</v>
      </c>
      <c r="J101" s="108">
        <v>5.0</v>
      </c>
      <c r="K101" s="108">
        <v>20.0</v>
      </c>
      <c r="L101" s="108">
        <v>0.0</v>
      </c>
      <c r="M101" s="108">
        <v>16.0</v>
      </c>
      <c r="N101" s="108">
        <v>10.0</v>
      </c>
      <c r="O101" s="108">
        <v>10.0</v>
      </c>
      <c r="P101" s="108">
        <v>10.0</v>
      </c>
      <c r="Q101" s="108">
        <v>0.0</v>
      </c>
      <c r="R101" s="109">
        <v>0.0</v>
      </c>
      <c r="S101" s="108">
        <v>0.0</v>
      </c>
      <c r="T101" s="108">
        <v>100.0</v>
      </c>
      <c r="U101" s="109">
        <v>1.0</v>
      </c>
      <c r="V101" s="109">
        <v>3.0</v>
      </c>
      <c r="W101" s="109">
        <v>1.0</v>
      </c>
      <c r="X101" s="115">
        <v>0.0</v>
      </c>
      <c r="Y101" s="115">
        <v>0.0</v>
      </c>
      <c r="Z101" s="115">
        <v>0.0</v>
      </c>
      <c r="AA101" s="115">
        <v>0.0</v>
      </c>
      <c r="AB101" s="115">
        <v>0.0</v>
      </c>
      <c r="AC101" s="115">
        <v>0.0</v>
      </c>
      <c r="AD101" s="115">
        <v>0.0</v>
      </c>
      <c r="AE101" s="115">
        <v>0.0</v>
      </c>
      <c r="AF101" s="115">
        <v>0.0</v>
      </c>
      <c r="AG101" s="115">
        <v>0.0</v>
      </c>
      <c r="AH101" s="115">
        <v>0.0</v>
      </c>
      <c r="AI101" s="115">
        <v>0.0</v>
      </c>
      <c r="AJ101" s="116">
        <v>0.0</v>
      </c>
      <c r="AK101" s="116">
        <v>0.0</v>
      </c>
      <c r="AL101" s="116">
        <v>0.0</v>
      </c>
      <c r="AM101" s="116">
        <v>0.0</v>
      </c>
      <c r="AN101" s="116">
        <v>0.0</v>
      </c>
      <c r="AO101" s="116">
        <v>0.0</v>
      </c>
      <c r="AP101" s="116">
        <v>0.0</v>
      </c>
      <c r="AQ101" s="116">
        <v>0.0</v>
      </c>
      <c r="AR101" s="116">
        <v>0.0</v>
      </c>
      <c r="AS101" s="116">
        <v>0.0</v>
      </c>
      <c r="AT101" s="116">
        <v>0.0</v>
      </c>
      <c r="AU101" s="116">
        <v>0.0</v>
      </c>
    </row>
    <row r="102" ht="15.75" customHeight="1">
      <c r="A102" s="105" t="s">
        <v>131</v>
      </c>
      <c r="B102" s="105" t="s">
        <v>49</v>
      </c>
      <c r="C102" s="114">
        <v>44398.0</v>
      </c>
      <c r="D102" s="107">
        <v>8.0</v>
      </c>
      <c r="E102" s="107">
        <v>19.0</v>
      </c>
      <c r="F102" s="107">
        <v>0.0</v>
      </c>
      <c r="G102" s="108">
        <v>60.0</v>
      </c>
      <c r="H102" s="109">
        <v>0.0</v>
      </c>
      <c r="I102" s="108">
        <v>100.0</v>
      </c>
      <c r="J102" s="108">
        <v>15.0</v>
      </c>
      <c r="K102" s="108">
        <v>60.0</v>
      </c>
      <c r="L102" s="108">
        <v>60.0</v>
      </c>
      <c r="M102" s="108">
        <v>100.0</v>
      </c>
      <c r="N102" s="108">
        <v>60.0</v>
      </c>
      <c r="O102" s="108">
        <v>30.0</v>
      </c>
      <c r="P102" s="108">
        <v>50.0</v>
      </c>
      <c r="Q102" s="108">
        <v>40.0</v>
      </c>
      <c r="R102" s="109">
        <v>0.0</v>
      </c>
      <c r="S102" s="108">
        <v>50.0</v>
      </c>
      <c r="T102" s="108">
        <v>300.0</v>
      </c>
      <c r="U102" s="109">
        <v>3.0</v>
      </c>
      <c r="V102" s="109">
        <v>14.0</v>
      </c>
      <c r="W102" s="109">
        <v>4.0</v>
      </c>
      <c r="X102" s="115">
        <v>0.0</v>
      </c>
      <c r="Y102" s="115">
        <v>0.0</v>
      </c>
      <c r="Z102" s="115">
        <v>0.0</v>
      </c>
      <c r="AA102" s="115">
        <v>0.0</v>
      </c>
      <c r="AB102" s="115">
        <v>0.0</v>
      </c>
      <c r="AC102" s="115">
        <v>0.0</v>
      </c>
      <c r="AD102" s="115">
        <v>0.0</v>
      </c>
      <c r="AE102" s="115">
        <v>0.0</v>
      </c>
      <c r="AF102" s="115">
        <v>0.0</v>
      </c>
      <c r="AG102" s="115">
        <v>0.0</v>
      </c>
      <c r="AH102" s="115">
        <v>0.0</v>
      </c>
      <c r="AI102" s="115">
        <v>0.0</v>
      </c>
      <c r="AJ102" s="116">
        <v>0.0</v>
      </c>
      <c r="AK102" s="116">
        <v>0.0</v>
      </c>
      <c r="AL102" s="116">
        <v>0.0</v>
      </c>
      <c r="AM102" s="116">
        <v>0.0</v>
      </c>
      <c r="AN102" s="116">
        <v>0.0</v>
      </c>
      <c r="AO102" s="116">
        <v>0.0</v>
      </c>
      <c r="AP102" s="116">
        <v>0.0</v>
      </c>
      <c r="AQ102" s="116">
        <v>0.0</v>
      </c>
      <c r="AR102" s="116">
        <v>0.0</v>
      </c>
      <c r="AS102" s="116">
        <v>0.0</v>
      </c>
      <c r="AT102" s="116">
        <v>0.0</v>
      </c>
      <c r="AU102" s="116">
        <v>0.0</v>
      </c>
    </row>
    <row r="103" ht="15.75" customHeight="1">
      <c r="A103" s="105" t="s">
        <v>131</v>
      </c>
      <c r="B103" s="105" t="s">
        <v>50</v>
      </c>
      <c r="C103" s="114">
        <v>44398.0</v>
      </c>
      <c r="D103" s="107">
        <v>6.0</v>
      </c>
      <c r="E103" s="107">
        <v>3.0</v>
      </c>
      <c r="F103" s="107">
        <v>0.0</v>
      </c>
      <c r="G103" s="108">
        <v>20.0</v>
      </c>
      <c r="H103" s="109">
        <v>0.0</v>
      </c>
      <c r="I103" s="108">
        <v>60.0</v>
      </c>
      <c r="J103" s="108">
        <v>30.0</v>
      </c>
      <c r="K103" s="108">
        <v>10.0</v>
      </c>
      <c r="L103" s="108">
        <v>4.0</v>
      </c>
      <c r="M103" s="108">
        <v>12.0</v>
      </c>
      <c r="N103" s="108">
        <v>50.0</v>
      </c>
      <c r="O103" s="108">
        <v>40.0</v>
      </c>
      <c r="P103" s="109">
        <v>20.0</v>
      </c>
      <c r="Q103" s="108">
        <v>20.0</v>
      </c>
      <c r="R103" s="109">
        <v>0.0</v>
      </c>
      <c r="S103" s="108">
        <v>0.0</v>
      </c>
      <c r="T103" s="108">
        <v>200.0</v>
      </c>
      <c r="U103" s="109">
        <v>1.0</v>
      </c>
      <c r="V103" s="109">
        <v>11.0</v>
      </c>
      <c r="W103" s="109">
        <v>3.0</v>
      </c>
      <c r="X103" s="115">
        <v>0.0</v>
      </c>
      <c r="Y103" s="115">
        <v>0.0</v>
      </c>
      <c r="Z103" s="115">
        <v>0.0</v>
      </c>
      <c r="AA103" s="115">
        <v>0.0</v>
      </c>
      <c r="AB103" s="115">
        <v>0.0</v>
      </c>
      <c r="AC103" s="115">
        <v>0.0</v>
      </c>
      <c r="AD103" s="115">
        <v>0.0</v>
      </c>
      <c r="AE103" s="115">
        <v>0.0</v>
      </c>
      <c r="AF103" s="115">
        <v>0.0</v>
      </c>
      <c r="AG103" s="115">
        <v>0.0</v>
      </c>
      <c r="AH103" s="115">
        <v>0.0</v>
      </c>
      <c r="AI103" s="115">
        <v>0.0</v>
      </c>
      <c r="AJ103" s="116">
        <v>0.0</v>
      </c>
      <c r="AK103" s="116">
        <v>0.0</v>
      </c>
      <c r="AL103" s="116">
        <v>0.0</v>
      </c>
      <c r="AM103" s="116">
        <v>0.0</v>
      </c>
      <c r="AN103" s="116">
        <v>0.0</v>
      </c>
      <c r="AO103" s="116">
        <v>0.0</v>
      </c>
      <c r="AP103" s="116">
        <v>0.0</v>
      </c>
      <c r="AQ103" s="116">
        <v>0.0</v>
      </c>
      <c r="AR103" s="116">
        <v>0.0</v>
      </c>
      <c r="AS103" s="116">
        <v>0.0</v>
      </c>
      <c r="AT103" s="116">
        <v>0.0</v>
      </c>
      <c r="AU103" s="116">
        <v>0.0</v>
      </c>
    </row>
    <row r="104" ht="15.75" customHeight="1">
      <c r="A104" s="105" t="s">
        <v>131</v>
      </c>
      <c r="B104" s="105" t="s">
        <v>51</v>
      </c>
      <c r="C104" s="114">
        <v>44398.0</v>
      </c>
      <c r="D104" s="107">
        <v>3.0</v>
      </c>
      <c r="E104" s="107">
        <v>7.0</v>
      </c>
      <c r="F104" s="107">
        <v>0.0</v>
      </c>
      <c r="G104" s="109">
        <v>40.0</v>
      </c>
      <c r="H104" s="109">
        <v>0.0</v>
      </c>
      <c r="I104" s="108">
        <v>120.0</v>
      </c>
      <c r="J104" s="109">
        <v>25.0</v>
      </c>
      <c r="K104" s="108">
        <v>80.0</v>
      </c>
      <c r="L104" s="108">
        <v>20.0</v>
      </c>
      <c r="M104" s="108">
        <v>84.0</v>
      </c>
      <c r="N104" s="108">
        <v>50.0</v>
      </c>
      <c r="O104" s="109">
        <v>30.0</v>
      </c>
      <c r="P104" s="109">
        <v>30.0</v>
      </c>
      <c r="Q104" s="108">
        <v>50.0</v>
      </c>
      <c r="R104" s="109">
        <v>0.0</v>
      </c>
      <c r="S104" s="109">
        <v>10.0</v>
      </c>
      <c r="T104" s="108">
        <v>200.0</v>
      </c>
      <c r="U104" s="109">
        <v>2.0</v>
      </c>
      <c r="V104" s="109">
        <v>11.0</v>
      </c>
      <c r="W104" s="109">
        <v>3.0</v>
      </c>
      <c r="X104" s="115">
        <v>0.0</v>
      </c>
      <c r="Y104" s="115">
        <v>0.0</v>
      </c>
      <c r="Z104" s="115">
        <v>0.0</v>
      </c>
      <c r="AA104" s="115">
        <v>0.0</v>
      </c>
      <c r="AB104" s="115">
        <v>0.0</v>
      </c>
      <c r="AC104" s="115">
        <v>0.0</v>
      </c>
      <c r="AD104" s="115">
        <v>0.0</v>
      </c>
      <c r="AE104" s="115">
        <v>0.0</v>
      </c>
      <c r="AF104" s="115">
        <v>0.0</v>
      </c>
      <c r="AG104" s="115">
        <v>0.0</v>
      </c>
      <c r="AH104" s="115">
        <v>0.0</v>
      </c>
      <c r="AI104" s="115">
        <v>0.0</v>
      </c>
      <c r="AJ104" s="116">
        <v>0.0</v>
      </c>
      <c r="AK104" s="116">
        <v>0.0</v>
      </c>
      <c r="AL104" s="116">
        <v>0.0</v>
      </c>
      <c r="AM104" s="116">
        <v>0.0</v>
      </c>
      <c r="AN104" s="116">
        <v>0.0</v>
      </c>
      <c r="AO104" s="116">
        <v>0.0</v>
      </c>
      <c r="AP104" s="116">
        <v>0.0</v>
      </c>
      <c r="AQ104" s="116">
        <v>0.0</v>
      </c>
      <c r="AR104" s="116">
        <v>0.0</v>
      </c>
      <c r="AS104" s="116">
        <v>0.0</v>
      </c>
      <c r="AT104" s="116">
        <v>0.0</v>
      </c>
      <c r="AU104" s="116">
        <v>0.0</v>
      </c>
    </row>
    <row r="105" ht="15.75" customHeight="1">
      <c r="A105" s="105" t="s">
        <v>131</v>
      </c>
      <c r="B105" s="105" t="s">
        <v>52</v>
      </c>
      <c r="C105" s="114">
        <v>44398.0</v>
      </c>
      <c r="D105" s="107">
        <v>3.0</v>
      </c>
      <c r="E105" s="107">
        <v>3.0</v>
      </c>
      <c r="F105" s="107">
        <v>0.0</v>
      </c>
      <c r="G105" s="109">
        <v>60.0</v>
      </c>
      <c r="H105" s="109">
        <v>0.0</v>
      </c>
      <c r="I105" s="108">
        <v>80.0</v>
      </c>
      <c r="J105" s="109">
        <v>15.0</v>
      </c>
      <c r="K105" s="108">
        <v>40.0</v>
      </c>
      <c r="L105" s="108">
        <v>44.0</v>
      </c>
      <c r="M105" s="108">
        <v>46.0</v>
      </c>
      <c r="N105" s="108">
        <v>30.0</v>
      </c>
      <c r="O105" s="109">
        <v>30.0</v>
      </c>
      <c r="P105" s="109">
        <v>20.0</v>
      </c>
      <c r="Q105" s="108">
        <v>20.0</v>
      </c>
      <c r="R105" s="109">
        <v>0.0</v>
      </c>
      <c r="S105" s="109">
        <v>50.0</v>
      </c>
      <c r="T105" s="108">
        <v>100.0</v>
      </c>
      <c r="U105" s="109">
        <v>3.0</v>
      </c>
      <c r="V105" s="109">
        <v>8.0</v>
      </c>
      <c r="W105" s="109">
        <v>3.0</v>
      </c>
      <c r="X105" s="115">
        <v>0.0</v>
      </c>
      <c r="Y105" s="115">
        <v>0.0</v>
      </c>
      <c r="Z105" s="115">
        <v>0.0</v>
      </c>
      <c r="AA105" s="115">
        <v>0.0</v>
      </c>
      <c r="AB105" s="115">
        <v>0.0</v>
      </c>
      <c r="AC105" s="115">
        <v>0.0</v>
      </c>
      <c r="AD105" s="115">
        <v>0.0</v>
      </c>
      <c r="AE105" s="115">
        <v>0.0</v>
      </c>
      <c r="AF105" s="115">
        <v>0.0</v>
      </c>
      <c r="AG105" s="115">
        <v>0.0</v>
      </c>
      <c r="AH105" s="115">
        <v>0.0</v>
      </c>
      <c r="AI105" s="115">
        <v>0.0</v>
      </c>
      <c r="AJ105" s="116">
        <v>0.0</v>
      </c>
      <c r="AK105" s="116">
        <v>0.0</v>
      </c>
      <c r="AL105" s="116">
        <v>0.0</v>
      </c>
      <c r="AM105" s="116">
        <v>0.0</v>
      </c>
      <c r="AN105" s="116">
        <v>0.0</v>
      </c>
      <c r="AO105" s="116">
        <v>0.0</v>
      </c>
      <c r="AP105" s="116">
        <v>0.0</v>
      </c>
      <c r="AQ105" s="116">
        <v>0.0</v>
      </c>
      <c r="AR105" s="116">
        <v>0.0</v>
      </c>
      <c r="AS105" s="116">
        <v>0.0</v>
      </c>
      <c r="AT105" s="116">
        <v>0.0</v>
      </c>
      <c r="AU105" s="116">
        <v>0.0</v>
      </c>
      <c r="AV105" s="111"/>
    </row>
    <row r="106" ht="15.75" customHeight="1">
      <c r="A106" s="105" t="s">
        <v>131</v>
      </c>
      <c r="B106" s="105" t="s">
        <v>53</v>
      </c>
      <c r="C106" s="114">
        <v>44398.0</v>
      </c>
      <c r="D106" s="107">
        <v>1.0</v>
      </c>
      <c r="E106" s="107">
        <v>8.0</v>
      </c>
      <c r="F106" s="107">
        <v>0.0</v>
      </c>
      <c r="G106" s="109">
        <v>20.0</v>
      </c>
      <c r="H106" s="109">
        <v>0.0</v>
      </c>
      <c r="I106" s="108">
        <v>60.0</v>
      </c>
      <c r="J106" s="109">
        <v>10.0</v>
      </c>
      <c r="K106" s="108">
        <v>40.0</v>
      </c>
      <c r="L106" s="108">
        <v>20.0</v>
      </c>
      <c r="M106" s="108">
        <v>32.0</v>
      </c>
      <c r="N106" s="108">
        <v>40.0</v>
      </c>
      <c r="O106" s="109">
        <v>30.0</v>
      </c>
      <c r="P106" s="109">
        <v>30.0</v>
      </c>
      <c r="Q106" s="108">
        <v>30.0</v>
      </c>
      <c r="R106" s="109">
        <v>0.0</v>
      </c>
      <c r="S106" s="109">
        <v>20.0</v>
      </c>
      <c r="T106" s="108">
        <v>100.0</v>
      </c>
      <c r="U106" s="109">
        <v>1.0</v>
      </c>
      <c r="V106" s="109">
        <v>10.0</v>
      </c>
      <c r="W106" s="109">
        <v>1.0</v>
      </c>
      <c r="X106" s="115">
        <v>0.0</v>
      </c>
      <c r="Y106" s="115">
        <v>0.0</v>
      </c>
      <c r="Z106" s="115">
        <v>0.0</v>
      </c>
      <c r="AA106" s="115">
        <v>0.0</v>
      </c>
      <c r="AB106" s="115">
        <v>0.0</v>
      </c>
      <c r="AC106" s="115">
        <v>0.0</v>
      </c>
      <c r="AD106" s="115">
        <v>0.0</v>
      </c>
      <c r="AE106" s="115">
        <v>0.0</v>
      </c>
      <c r="AF106" s="115">
        <v>0.0</v>
      </c>
      <c r="AG106" s="115">
        <v>0.0</v>
      </c>
      <c r="AH106" s="115">
        <v>0.0</v>
      </c>
      <c r="AI106" s="115">
        <v>0.0</v>
      </c>
      <c r="AJ106" s="116">
        <v>0.0</v>
      </c>
      <c r="AK106" s="116">
        <v>0.0</v>
      </c>
      <c r="AL106" s="116">
        <v>0.0</v>
      </c>
      <c r="AM106" s="116">
        <v>0.0</v>
      </c>
      <c r="AN106" s="116">
        <v>0.0</v>
      </c>
      <c r="AO106" s="116">
        <v>0.0</v>
      </c>
      <c r="AP106" s="116">
        <v>0.0</v>
      </c>
      <c r="AQ106" s="116">
        <v>0.0</v>
      </c>
      <c r="AR106" s="116">
        <v>0.0</v>
      </c>
      <c r="AS106" s="116">
        <v>0.0</v>
      </c>
      <c r="AT106" s="116">
        <v>0.0</v>
      </c>
      <c r="AU106" s="116">
        <v>0.0</v>
      </c>
      <c r="AV106" s="111"/>
    </row>
    <row r="107" ht="15.75" customHeight="1">
      <c r="A107" s="105" t="s">
        <v>131</v>
      </c>
      <c r="B107" s="105" t="s">
        <v>54</v>
      </c>
      <c r="C107" s="114">
        <v>44398.0</v>
      </c>
      <c r="D107" s="107">
        <v>1.0</v>
      </c>
      <c r="E107" s="107">
        <v>1.0</v>
      </c>
      <c r="F107" s="107">
        <v>0.0</v>
      </c>
      <c r="G107" s="109">
        <v>20.0</v>
      </c>
      <c r="H107" s="109">
        <v>0.0</v>
      </c>
      <c r="I107" s="108">
        <v>20.0</v>
      </c>
      <c r="J107" s="109">
        <v>5.0</v>
      </c>
      <c r="K107" s="108">
        <v>20.0</v>
      </c>
      <c r="L107" s="108">
        <v>8.0</v>
      </c>
      <c r="M107" s="108">
        <v>18.0</v>
      </c>
      <c r="N107" s="108">
        <v>10.0</v>
      </c>
      <c r="O107" s="109">
        <v>10.0</v>
      </c>
      <c r="P107" s="109">
        <v>10.0</v>
      </c>
      <c r="Q107" s="108">
        <v>10.0</v>
      </c>
      <c r="R107" s="109">
        <v>0.0</v>
      </c>
      <c r="S107" s="109">
        <v>0.0</v>
      </c>
      <c r="T107" s="108">
        <v>100.0</v>
      </c>
      <c r="U107" s="109">
        <v>1.0</v>
      </c>
      <c r="V107" s="109">
        <v>3.0</v>
      </c>
      <c r="W107" s="109">
        <v>1.0</v>
      </c>
      <c r="X107" s="115">
        <v>0.0</v>
      </c>
      <c r="Y107" s="115">
        <v>0.0</v>
      </c>
      <c r="Z107" s="115">
        <v>0.0</v>
      </c>
      <c r="AA107" s="115">
        <v>0.0</v>
      </c>
      <c r="AB107" s="115">
        <v>0.0</v>
      </c>
      <c r="AC107" s="115">
        <v>0.0</v>
      </c>
      <c r="AD107" s="115">
        <v>0.0</v>
      </c>
      <c r="AE107" s="115">
        <v>0.0</v>
      </c>
      <c r="AF107" s="115">
        <v>0.0</v>
      </c>
      <c r="AG107" s="115">
        <v>0.0</v>
      </c>
      <c r="AH107" s="115">
        <v>0.0</v>
      </c>
      <c r="AI107" s="115">
        <v>0.0</v>
      </c>
      <c r="AJ107" s="116">
        <v>0.0</v>
      </c>
      <c r="AK107" s="116">
        <v>0.0</v>
      </c>
      <c r="AL107" s="116">
        <v>0.0</v>
      </c>
      <c r="AM107" s="116">
        <v>0.0</v>
      </c>
      <c r="AN107" s="116">
        <v>0.0</v>
      </c>
      <c r="AO107" s="116">
        <v>0.0</v>
      </c>
      <c r="AP107" s="116">
        <v>0.0</v>
      </c>
      <c r="AQ107" s="116">
        <v>0.0</v>
      </c>
      <c r="AR107" s="116">
        <v>0.0</v>
      </c>
      <c r="AS107" s="116">
        <v>0.0</v>
      </c>
      <c r="AT107" s="116">
        <v>0.0</v>
      </c>
      <c r="AU107" s="116">
        <v>0.0</v>
      </c>
      <c r="AV107" s="111"/>
    </row>
    <row r="108" ht="15.75" customHeight="1">
      <c r="A108" s="105" t="s">
        <v>131</v>
      </c>
      <c r="B108" s="105" t="s">
        <v>55</v>
      </c>
      <c r="C108" s="114">
        <v>44398.0</v>
      </c>
      <c r="D108" s="107">
        <v>2.0</v>
      </c>
      <c r="E108" s="107">
        <v>4.0</v>
      </c>
      <c r="F108" s="107">
        <v>0.0</v>
      </c>
      <c r="G108" s="109">
        <v>60.0</v>
      </c>
      <c r="H108" s="109">
        <v>0.0</v>
      </c>
      <c r="I108" s="108">
        <v>60.0</v>
      </c>
      <c r="J108" s="109">
        <v>15.0</v>
      </c>
      <c r="K108" s="108">
        <v>40.0</v>
      </c>
      <c r="L108" s="108">
        <v>32.0</v>
      </c>
      <c r="M108" s="108">
        <v>32.0</v>
      </c>
      <c r="N108" s="108">
        <v>30.0</v>
      </c>
      <c r="O108" s="109">
        <v>20.0</v>
      </c>
      <c r="P108" s="109">
        <v>20.0</v>
      </c>
      <c r="Q108" s="108">
        <v>20.0</v>
      </c>
      <c r="R108" s="109">
        <v>0.0</v>
      </c>
      <c r="S108" s="109">
        <v>40.0</v>
      </c>
      <c r="T108" s="108">
        <v>100.0</v>
      </c>
      <c r="U108" s="109">
        <v>3.0</v>
      </c>
      <c r="V108" s="109">
        <v>7.0</v>
      </c>
      <c r="W108" s="109">
        <v>3.0</v>
      </c>
      <c r="X108" s="115">
        <v>0.0</v>
      </c>
      <c r="Y108" s="115">
        <v>0.0</v>
      </c>
      <c r="Z108" s="115">
        <v>0.0</v>
      </c>
      <c r="AA108" s="115">
        <v>0.0</v>
      </c>
      <c r="AB108" s="115">
        <v>0.0</v>
      </c>
      <c r="AC108" s="115">
        <v>0.0</v>
      </c>
      <c r="AD108" s="115">
        <v>0.0</v>
      </c>
      <c r="AE108" s="115">
        <v>0.0</v>
      </c>
      <c r="AF108" s="115">
        <v>0.0</v>
      </c>
      <c r="AG108" s="115">
        <v>0.0</v>
      </c>
      <c r="AH108" s="115">
        <v>0.0</v>
      </c>
      <c r="AI108" s="115">
        <v>0.0</v>
      </c>
      <c r="AJ108" s="116">
        <v>0.0</v>
      </c>
      <c r="AK108" s="116">
        <v>0.0</v>
      </c>
      <c r="AL108" s="116">
        <v>0.0</v>
      </c>
      <c r="AM108" s="116">
        <v>0.0</v>
      </c>
      <c r="AN108" s="116">
        <v>0.0</v>
      </c>
      <c r="AO108" s="116">
        <v>0.0</v>
      </c>
      <c r="AP108" s="116">
        <v>0.0</v>
      </c>
      <c r="AQ108" s="116">
        <v>0.0</v>
      </c>
      <c r="AR108" s="116">
        <v>0.0</v>
      </c>
      <c r="AS108" s="116">
        <v>0.0</v>
      </c>
      <c r="AT108" s="116">
        <v>0.0</v>
      </c>
      <c r="AU108" s="116">
        <v>0.0</v>
      </c>
      <c r="AV108" s="111"/>
    </row>
    <row r="109" ht="15.75" customHeight="1">
      <c r="A109" s="105" t="s">
        <v>131</v>
      </c>
      <c r="B109" s="105" t="s">
        <v>56</v>
      </c>
      <c r="C109" s="114">
        <v>44398.0</v>
      </c>
      <c r="D109" s="107">
        <v>4.0</v>
      </c>
      <c r="E109" s="107">
        <v>8.0</v>
      </c>
      <c r="F109" s="107">
        <v>0.0</v>
      </c>
      <c r="G109" s="109">
        <v>60.0</v>
      </c>
      <c r="H109" s="109">
        <v>0.0</v>
      </c>
      <c r="I109" s="108">
        <v>80.0</v>
      </c>
      <c r="J109" s="109">
        <v>0.0</v>
      </c>
      <c r="K109" s="108">
        <v>50.0</v>
      </c>
      <c r="L109" s="108">
        <v>0.0</v>
      </c>
      <c r="M109" s="108">
        <v>60.0</v>
      </c>
      <c r="N109" s="108">
        <v>50.0</v>
      </c>
      <c r="O109" s="109">
        <v>20.0</v>
      </c>
      <c r="P109" s="109">
        <v>30.0</v>
      </c>
      <c r="Q109" s="108">
        <v>40.0</v>
      </c>
      <c r="R109" s="109">
        <v>0.0</v>
      </c>
      <c r="S109" s="109">
        <v>14.0</v>
      </c>
      <c r="T109" s="108">
        <v>200.0</v>
      </c>
      <c r="U109" s="109">
        <v>3.0</v>
      </c>
      <c r="V109" s="109">
        <v>13.0</v>
      </c>
      <c r="W109" s="109">
        <v>3.0</v>
      </c>
      <c r="X109" s="115">
        <v>0.0</v>
      </c>
      <c r="Y109" s="115">
        <v>0.0</v>
      </c>
      <c r="Z109" s="115">
        <v>0.0</v>
      </c>
      <c r="AA109" s="115">
        <v>0.0</v>
      </c>
      <c r="AB109" s="115">
        <v>0.0</v>
      </c>
      <c r="AC109" s="115">
        <v>0.0</v>
      </c>
      <c r="AD109" s="115">
        <v>0.0</v>
      </c>
      <c r="AE109" s="115">
        <v>0.0</v>
      </c>
      <c r="AF109" s="115">
        <v>0.0</v>
      </c>
      <c r="AG109" s="115">
        <v>0.0</v>
      </c>
      <c r="AH109" s="115">
        <v>0.0</v>
      </c>
      <c r="AI109" s="115">
        <v>0.0</v>
      </c>
      <c r="AJ109" s="116">
        <v>0.0</v>
      </c>
      <c r="AK109" s="116">
        <v>0.0</v>
      </c>
      <c r="AL109" s="116">
        <v>0.0</v>
      </c>
      <c r="AM109" s="116">
        <v>0.0</v>
      </c>
      <c r="AN109" s="116">
        <v>0.0</v>
      </c>
      <c r="AO109" s="116">
        <v>0.0</v>
      </c>
      <c r="AP109" s="116">
        <v>0.0</v>
      </c>
      <c r="AQ109" s="116">
        <v>0.0</v>
      </c>
      <c r="AR109" s="116">
        <v>0.0</v>
      </c>
      <c r="AS109" s="116">
        <v>0.0</v>
      </c>
      <c r="AT109" s="116">
        <v>0.0</v>
      </c>
      <c r="AU109" s="116">
        <v>0.0</v>
      </c>
      <c r="AV109" s="111"/>
    </row>
    <row r="110" ht="15.75" customHeight="1">
      <c r="A110" s="105" t="s">
        <v>131</v>
      </c>
      <c r="B110" s="105" t="s">
        <v>59</v>
      </c>
      <c r="C110" s="114">
        <v>44398.0</v>
      </c>
      <c r="D110" s="107">
        <v>4.0</v>
      </c>
      <c r="E110" s="107">
        <v>2.0</v>
      </c>
      <c r="F110" s="107">
        <v>0.0</v>
      </c>
      <c r="G110" s="109">
        <v>20.0</v>
      </c>
      <c r="H110" s="109">
        <v>0.0</v>
      </c>
      <c r="I110" s="108">
        <v>60.0</v>
      </c>
      <c r="J110" s="109">
        <v>10.0</v>
      </c>
      <c r="K110" s="108">
        <v>40.0</v>
      </c>
      <c r="L110" s="108">
        <v>8.0</v>
      </c>
      <c r="M110" s="108">
        <v>28.0</v>
      </c>
      <c r="N110" s="108">
        <v>30.0</v>
      </c>
      <c r="O110" s="109">
        <v>20.0</v>
      </c>
      <c r="P110" s="109">
        <v>20.0</v>
      </c>
      <c r="Q110" s="108">
        <v>30.0</v>
      </c>
      <c r="R110" s="109">
        <v>0.0</v>
      </c>
      <c r="S110" s="109">
        <v>10.0</v>
      </c>
      <c r="T110" s="108">
        <v>200.0</v>
      </c>
      <c r="U110" s="109">
        <v>1.0</v>
      </c>
      <c r="V110" s="109">
        <v>7.0</v>
      </c>
      <c r="W110" s="109">
        <v>2.0</v>
      </c>
      <c r="X110" s="115">
        <v>0.0</v>
      </c>
      <c r="Y110" s="115">
        <v>0.0</v>
      </c>
      <c r="Z110" s="115">
        <v>0.0</v>
      </c>
      <c r="AA110" s="115">
        <v>0.0</v>
      </c>
      <c r="AB110" s="115">
        <v>0.0</v>
      </c>
      <c r="AC110" s="115">
        <v>0.0</v>
      </c>
      <c r="AD110" s="115">
        <v>0.0</v>
      </c>
      <c r="AE110" s="115">
        <v>0.0</v>
      </c>
      <c r="AF110" s="115">
        <v>0.0</v>
      </c>
      <c r="AG110" s="115">
        <v>0.0</v>
      </c>
      <c r="AH110" s="115">
        <v>0.0</v>
      </c>
      <c r="AI110" s="115">
        <v>0.0</v>
      </c>
      <c r="AJ110" s="116">
        <v>0.0</v>
      </c>
      <c r="AK110" s="116">
        <v>0.0</v>
      </c>
      <c r="AL110" s="116">
        <v>0.0</v>
      </c>
      <c r="AM110" s="116">
        <v>0.0</v>
      </c>
      <c r="AN110" s="116">
        <v>0.0</v>
      </c>
      <c r="AO110" s="116">
        <v>0.0</v>
      </c>
      <c r="AP110" s="116">
        <v>0.0</v>
      </c>
      <c r="AQ110" s="116">
        <v>0.0</v>
      </c>
      <c r="AR110" s="116">
        <v>0.0</v>
      </c>
      <c r="AS110" s="116">
        <v>0.0</v>
      </c>
      <c r="AT110" s="116">
        <v>0.0</v>
      </c>
      <c r="AU110" s="116">
        <v>0.0</v>
      </c>
      <c r="AV110" s="111"/>
    </row>
    <row r="111" ht="15.75" customHeight="1">
      <c r="A111" s="105" t="s">
        <v>131</v>
      </c>
      <c r="B111" s="105" t="s">
        <v>60</v>
      </c>
      <c r="C111" s="114">
        <v>44398.0</v>
      </c>
      <c r="D111" s="107">
        <v>4.0</v>
      </c>
      <c r="E111" s="107">
        <v>2.0</v>
      </c>
      <c r="F111" s="107">
        <v>0.0</v>
      </c>
      <c r="G111" s="109">
        <v>20.0</v>
      </c>
      <c r="H111" s="109">
        <v>0.0</v>
      </c>
      <c r="I111" s="108">
        <v>60.0</v>
      </c>
      <c r="J111" s="109">
        <v>10.0</v>
      </c>
      <c r="K111" s="108">
        <v>50.0</v>
      </c>
      <c r="L111" s="108">
        <v>28.0</v>
      </c>
      <c r="M111" s="108">
        <v>48.0</v>
      </c>
      <c r="N111" s="108">
        <v>30.0</v>
      </c>
      <c r="O111" s="109">
        <v>20.0</v>
      </c>
      <c r="P111" s="109">
        <v>10.0</v>
      </c>
      <c r="Q111" s="108">
        <v>30.0</v>
      </c>
      <c r="R111" s="109">
        <v>0.0</v>
      </c>
      <c r="S111" s="109">
        <v>20.0</v>
      </c>
      <c r="T111" s="108">
        <v>171.0</v>
      </c>
      <c r="U111" s="109">
        <v>1.0</v>
      </c>
      <c r="V111" s="109">
        <v>6.0</v>
      </c>
      <c r="W111" s="109">
        <v>3.0</v>
      </c>
      <c r="X111" s="115">
        <v>0.0</v>
      </c>
      <c r="Y111" s="115">
        <v>0.0</v>
      </c>
      <c r="Z111" s="115">
        <v>0.0</v>
      </c>
      <c r="AA111" s="115">
        <v>0.0</v>
      </c>
      <c r="AB111" s="115">
        <v>0.0</v>
      </c>
      <c r="AC111" s="115">
        <v>0.0</v>
      </c>
      <c r="AD111" s="115">
        <v>0.0</v>
      </c>
      <c r="AE111" s="115">
        <v>0.0</v>
      </c>
      <c r="AF111" s="115">
        <v>0.0</v>
      </c>
      <c r="AG111" s="115">
        <v>0.0</v>
      </c>
      <c r="AH111" s="115">
        <v>0.0</v>
      </c>
      <c r="AI111" s="115">
        <v>0.0</v>
      </c>
      <c r="AJ111" s="116">
        <v>0.0</v>
      </c>
      <c r="AK111" s="116">
        <v>0.0</v>
      </c>
      <c r="AL111" s="116">
        <v>0.0</v>
      </c>
      <c r="AM111" s="116">
        <v>0.0</v>
      </c>
      <c r="AN111" s="116">
        <v>0.0</v>
      </c>
      <c r="AO111" s="116">
        <v>0.0</v>
      </c>
      <c r="AP111" s="116">
        <v>0.0</v>
      </c>
      <c r="AQ111" s="116">
        <v>0.0</v>
      </c>
      <c r="AR111" s="116">
        <v>0.0</v>
      </c>
      <c r="AS111" s="116">
        <v>0.0</v>
      </c>
      <c r="AT111" s="116">
        <v>0.0</v>
      </c>
      <c r="AU111" s="116">
        <v>0.0</v>
      </c>
      <c r="AV111" s="111"/>
    </row>
    <row r="112" ht="15.75" customHeight="1">
      <c r="A112" s="105" t="s">
        <v>131</v>
      </c>
      <c r="B112" s="105" t="s">
        <v>61</v>
      </c>
      <c r="C112" s="114">
        <v>44398.0</v>
      </c>
      <c r="D112" s="107">
        <v>1.0</v>
      </c>
      <c r="E112" s="107">
        <v>2.0</v>
      </c>
      <c r="F112" s="107">
        <v>0.0</v>
      </c>
      <c r="G112" s="108">
        <v>40.0</v>
      </c>
      <c r="H112" s="109">
        <v>0.0</v>
      </c>
      <c r="I112" s="108">
        <v>80.0</v>
      </c>
      <c r="J112" s="108">
        <v>30.0</v>
      </c>
      <c r="K112" s="108">
        <v>50.0</v>
      </c>
      <c r="L112" s="108">
        <v>20.0</v>
      </c>
      <c r="M112" s="108">
        <v>50.0</v>
      </c>
      <c r="N112" s="108">
        <v>50.0</v>
      </c>
      <c r="O112" s="108">
        <v>20.0</v>
      </c>
      <c r="P112" s="108">
        <v>30.0</v>
      </c>
      <c r="Q112" s="108">
        <v>30.0</v>
      </c>
      <c r="R112" s="109">
        <v>0.0</v>
      </c>
      <c r="S112" s="108">
        <v>20.0</v>
      </c>
      <c r="T112" s="108">
        <v>200.0</v>
      </c>
      <c r="U112" s="109">
        <v>2.0</v>
      </c>
      <c r="V112" s="109">
        <v>11.0</v>
      </c>
      <c r="W112" s="109">
        <v>2.0</v>
      </c>
      <c r="X112" s="110">
        <v>0.0</v>
      </c>
      <c r="Y112" s="115">
        <v>0.0</v>
      </c>
      <c r="Z112" s="115">
        <v>0.0</v>
      </c>
      <c r="AA112" s="110">
        <v>0.0</v>
      </c>
      <c r="AB112" s="110">
        <v>0.0</v>
      </c>
      <c r="AC112" s="110">
        <v>0.0</v>
      </c>
      <c r="AD112" s="115">
        <v>0.0</v>
      </c>
      <c r="AE112" s="110">
        <v>0.0</v>
      </c>
      <c r="AF112" s="115">
        <v>0.0</v>
      </c>
      <c r="AG112" s="110">
        <v>0.0</v>
      </c>
      <c r="AH112" s="110">
        <v>0.0</v>
      </c>
      <c r="AI112" s="110">
        <v>0.0</v>
      </c>
      <c r="AJ112" s="109">
        <v>0.0</v>
      </c>
      <c r="AK112" s="116">
        <v>0.0</v>
      </c>
      <c r="AL112" s="109">
        <v>0.0</v>
      </c>
      <c r="AM112" s="109">
        <v>0.0</v>
      </c>
      <c r="AN112" s="109">
        <v>0.0</v>
      </c>
      <c r="AO112" s="109">
        <v>0.0</v>
      </c>
      <c r="AP112" s="109">
        <v>0.0</v>
      </c>
      <c r="AQ112" s="109">
        <v>0.0</v>
      </c>
      <c r="AR112" s="116">
        <v>0.0</v>
      </c>
      <c r="AS112" s="109">
        <v>0.0</v>
      </c>
      <c r="AT112" s="109">
        <v>0.0</v>
      </c>
      <c r="AU112" s="109">
        <v>0.0</v>
      </c>
    </row>
    <row r="113" ht="15.75" customHeight="1">
      <c r="A113" s="105" t="s">
        <v>131</v>
      </c>
      <c r="B113" s="105" t="s">
        <v>62</v>
      </c>
      <c r="C113" s="114">
        <v>44398.0</v>
      </c>
      <c r="D113" s="107">
        <v>1.0</v>
      </c>
      <c r="E113" s="107">
        <v>0.0</v>
      </c>
      <c r="F113" s="107">
        <v>0.0</v>
      </c>
      <c r="G113" s="109">
        <v>20.0</v>
      </c>
      <c r="H113" s="109">
        <v>0.0</v>
      </c>
      <c r="I113" s="108">
        <v>40.0</v>
      </c>
      <c r="J113" s="109">
        <v>5.0</v>
      </c>
      <c r="K113" s="108">
        <v>30.0</v>
      </c>
      <c r="L113" s="108">
        <v>0.0</v>
      </c>
      <c r="M113" s="108">
        <v>16.0</v>
      </c>
      <c r="N113" s="108">
        <v>10.0</v>
      </c>
      <c r="O113" s="109">
        <v>10.0</v>
      </c>
      <c r="P113" s="109">
        <v>10.0</v>
      </c>
      <c r="Q113" s="108">
        <v>20.0</v>
      </c>
      <c r="R113" s="109">
        <v>0.0</v>
      </c>
      <c r="S113" s="109">
        <v>20.0</v>
      </c>
      <c r="T113" s="108">
        <v>100.0</v>
      </c>
      <c r="U113" s="109">
        <v>1.0</v>
      </c>
      <c r="V113" s="109">
        <v>3.0</v>
      </c>
      <c r="W113" s="109">
        <v>2.0</v>
      </c>
      <c r="X113" s="115">
        <v>0.0</v>
      </c>
      <c r="Y113" s="115">
        <v>0.0</v>
      </c>
      <c r="Z113" s="115">
        <v>0.0</v>
      </c>
      <c r="AA113" s="115">
        <v>0.0</v>
      </c>
      <c r="AB113" s="115">
        <v>0.0</v>
      </c>
      <c r="AC113" s="115">
        <v>0.0</v>
      </c>
      <c r="AD113" s="115">
        <v>0.0</v>
      </c>
      <c r="AE113" s="115">
        <v>0.0</v>
      </c>
      <c r="AF113" s="115">
        <v>0.0</v>
      </c>
      <c r="AG113" s="115">
        <v>0.0</v>
      </c>
      <c r="AH113" s="115">
        <v>0.0</v>
      </c>
      <c r="AI113" s="115">
        <v>0.0</v>
      </c>
      <c r="AJ113" s="116">
        <v>0.0</v>
      </c>
      <c r="AK113" s="116">
        <v>0.0</v>
      </c>
      <c r="AL113" s="116">
        <v>0.0</v>
      </c>
      <c r="AM113" s="116">
        <v>0.0</v>
      </c>
      <c r="AN113" s="116">
        <v>0.0</v>
      </c>
      <c r="AO113" s="116">
        <v>0.0</v>
      </c>
      <c r="AP113" s="116">
        <v>0.0</v>
      </c>
      <c r="AQ113" s="116">
        <v>0.0</v>
      </c>
      <c r="AR113" s="116">
        <v>0.0</v>
      </c>
      <c r="AS113" s="116">
        <v>0.0</v>
      </c>
      <c r="AT113" s="116">
        <v>0.0</v>
      </c>
      <c r="AU113" s="116">
        <v>0.0</v>
      </c>
    </row>
    <row r="114" ht="15.75" customHeight="1">
      <c r="A114" s="105" t="s">
        <v>131</v>
      </c>
      <c r="B114" s="105" t="s">
        <v>63</v>
      </c>
      <c r="C114" s="114">
        <v>44398.0</v>
      </c>
      <c r="D114" s="107">
        <v>1.0</v>
      </c>
      <c r="E114" s="107">
        <v>5.0</v>
      </c>
      <c r="F114" s="107">
        <v>0.0</v>
      </c>
      <c r="G114" s="109">
        <v>20.0</v>
      </c>
      <c r="H114" s="109">
        <v>0.0</v>
      </c>
      <c r="I114" s="108">
        <v>100.0</v>
      </c>
      <c r="J114" s="109">
        <v>35.0</v>
      </c>
      <c r="K114" s="108">
        <v>70.0</v>
      </c>
      <c r="L114" s="108">
        <v>56.0</v>
      </c>
      <c r="M114" s="108">
        <v>48.0</v>
      </c>
      <c r="N114" s="108">
        <v>30.0</v>
      </c>
      <c r="O114" s="109">
        <v>30.0</v>
      </c>
      <c r="P114" s="109">
        <v>10.0</v>
      </c>
      <c r="Q114" s="108">
        <v>50.0</v>
      </c>
      <c r="R114" s="109">
        <v>0.0</v>
      </c>
      <c r="S114" s="109">
        <v>40.0</v>
      </c>
      <c r="T114" s="108">
        <v>400.0</v>
      </c>
      <c r="U114" s="109">
        <v>2.0</v>
      </c>
      <c r="V114" s="109">
        <v>7.0</v>
      </c>
      <c r="W114" s="109">
        <v>5.0</v>
      </c>
      <c r="X114" s="115">
        <v>0.0</v>
      </c>
      <c r="Y114" s="115">
        <v>0.0</v>
      </c>
      <c r="Z114" s="115">
        <v>0.0</v>
      </c>
      <c r="AA114" s="115">
        <v>0.0</v>
      </c>
      <c r="AB114" s="115">
        <v>0.0</v>
      </c>
      <c r="AC114" s="115">
        <v>0.0</v>
      </c>
      <c r="AD114" s="115">
        <v>0.0</v>
      </c>
      <c r="AE114" s="115">
        <v>0.0</v>
      </c>
      <c r="AF114" s="115">
        <v>0.0</v>
      </c>
      <c r="AG114" s="115">
        <v>0.0</v>
      </c>
      <c r="AH114" s="115">
        <v>0.0</v>
      </c>
      <c r="AI114" s="115">
        <v>0.0</v>
      </c>
      <c r="AJ114" s="116">
        <v>0.0</v>
      </c>
      <c r="AK114" s="116">
        <v>0.0</v>
      </c>
      <c r="AL114" s="116">
        <v>0.0</v>
      </c>
      <c r="AM114" s="116">
        <v>0.0</v>
      </c>
      <c r="AN114" s="116">
        <v>0.0</v>
      </c>
      <c r="AO114" s="116">
        <v>0.0</v>
      </c>
      <c r="AP114" s="116">
        <v>0.0</v>
      </c>
      <c r="AQ114" s="116">
        <v>0.0</v>
      </c>
      <c r="AR114" s="116">
        <v>0.0</v>
      </c>
      <c r="AS114" s="116">
        <v>0.0</v>
      </c>
      <c r="AT114" s="116">
        <v>0.0</v>
      </c>
      <c r="AU114" s="116">
        <v>0.0</v>
      </c>
    </row>
    <row r="115" ht="15.75" customHeight="1">
      <c r="A115" s="105" t="s">
        <v>131</v>
      </c>
      <c r="B115" s="105" t="s">
        <v>45</v>
      </c>
      <c r="C115" s="114">
        <v>44429.0</v>
      </c>
      <c r="D115" s="107">
        <v>4.0</v>
      </c>
      <c r="E115" s="107">
        <v>1.0</v>
      </c>
      <c r="F115" s="107">
        <v>0.0</v>
      </c>
      <c r="G115" s="109">
        <v>20.0</v>
      </c>
      <c r="H115" s="109">
        <v>0.0</v>
      </c>
      <c r="I115" s="108">
        <v>40.0</v>
      </c>
      <c r="J115" s="109">
        <v>10.0</v>
      </c>
      <c r="K115" s="108">
        <v>20.0</v>
      </c>
      <c r="L115" s="108">
        <v>20.0</v>
      </c>
      <c r="M115" s="108">
        <v>18.0</v>
      </c>
      <c r="N115" s="108">
        <v>10.0</v>
      </c>
      <c r="O115" s="109">
        <v>10.0</v>
      </c>
      <c r="P115" s="109">
        <v>20.0</v>
      </c>
      <c r="Q115" s="108">
        <v>10.0</v>
      </c>
      <c r="R115" s="109">
        <v>0.0</v>
      </c>
      <c r="S115" s="109">
        <v>10.0</v>
      </c>
      <c r="T115" s="108">
        <v>100.0</v>
      </c>
      <c r="U115" s="109">
        <v>1.0</v>
      </c>
      <c r="V115" s="109">
        <v>3.0</v>
      </c>
      <c r="W115" s="109">
        <v>2.0</v>
      </c>
      <c r="X115" s="115">
        <v>0.0</v>
      </c>
      <c r="Y115" s="115">
        <v>0.0</v>
      </c>
      <c r="Z115" s="115">
        <v>0.0</v>
      </c>
      <c r="AA115" s="115">
        <v>0.0</v>
      </c>
      <c r="AB115" s="115">
        <v>0.0</v>
      </c>
      <c r="AC115" s="115">
        <v>0.0</v>
      </c>
      <c r="AD115" s="115">
        <v>0.0</v>
      </c>
      <c r="AE115" s="115">
        <v>0.0</v>
      </c>
      <c r="AF115" s="115">
        <v>0.0</v>
      </c>
      <c r="AG115" s="115">
        <v>0.0</v>
      </c>
      <c r="AH115" s="115">
        <v>0.0</v>
      </c>
      <c r="AI115" s="115">
        <v>0.0</v>
      </c>
      <c r="AJ115" s="116">
        <v>0.0</v>
      </c>
      <c r="AK115" s="116">
        <v>0.0</v>
      </c>
      <c r="AL115" s="116">
        <v>0.0</v>
      </c>
      <c r="AM115" s="116">
        <v>0.0</v>
      </c>
      <c r="AN115" s="116">
        <v>0.0</v>
      </c>
      <c r="AO115" s="116">
        <v>0.0</v>
      </c>
      <c r="AP115" s="116">
        <v>0.0</v>
      </c>
      <c r="AQ115" s="116">
        <v>0.0</v>
      </c>
      <c r="AR115" s="116">
        <v>0.0</v>
      </c>
      <c r="AS115" s="116">
        <v>0.0</v>
      </c>
      <c r="AT115" s="116">
        <v>0.0</v>
      </c>
      <c r="AU115" s="116">
        <v>0.0</v>
      </c>
    </row>
    <row r="116" ht="15.75" customHeight="1">
      <c r="A116" s="105" t="s">
        <v>131</v>
      </c>
      <c r="B116" s="105" t="s">
        <v>47</v>
      </c>
      <c r="C116" s="114">
        <v>44429.0</v>
      </c>
      <c r="D116" s="107">
        <v>4.0</v>
      </c>
      <c r="E116" s="107">
        <v>2.0</v>
      </c>
      <c r="F116" s="107">
        <v>0.0</v>
      </c>
      <c r="G116" s="109">
        <v>20.0</v>
      </c>
      <c r="H116" s="109">
        <v>0.0</v>
      </c>
      <c r="I116" s="108">
        <v>60.0</v>
      </c>
      <c r="J116" s="109">
        <v>45.0</v>
      </c>
      <c r="K116" s="108">
        <v>50.0</v>
      </c>
      <c r="L116" s="108">
        <v>36.0</v>
      </c>
      <c r="M116" s="108">
        <v>44.0</v>
      </c>
      <c r="N116" s="108">
        <v>40.0</v>
      </c>
      <c r="O116" s="109">
        <v>20.0</v>
      </c>
      <c r="P116" s="109">
        <v>20.0</v>
      </c>
      <c r="Q116" s="108">
        <v>20.0</v>
      </c>
      <c r="R116" s="109">
        <v>0.0</v>
      </c>
      <c r="S116" s="109">
        <v>0.0</v>
      </c>
      <c r="T116" s="108">
        <v>400.0</v>
      </c>
      <c r="U116" s="109">
        <v>1.0</v>
      </c>
      <c r="V116" s="109">
        <v>8.0</v>
      </c>
      <c r="W116" s="109">
        <v>3.0</v>
      </c>
      <c r="X116" s="115">
        <v>0.0</v>
      </c>
      <c r="Y116" s="115">
        <v>0.0</v>
      </c>
      <c r="Z116" s="115">
        <v>0.0</v>
      </c>
      <c r="AA116" s="115">
        <v>0.0</v>
      </c>
      <c r="AB116" s="115">
        <v>0.0</v>
      </c>
      <c r="AC116" s="115">
        <v>0.0</v>
      </c>
      <c r="AD116" s="115">
        <v>0.0</v>
      </c>
      <c r="AE116" s="115">
        <v>0.0</v>
      </c>
      <c r="AF116" s="115">
        <v>0.0</v>
      </c>
      <c r="AG116" s="115">
        <v>0.0</v>
      </c>
      <c r="AH116" s="115">
        <v>0.0</v>
      </c>
      <c r="AI116" s="115">
        <v>0.0</v>
      </c>
      <c r="AJ116" s="116">
        <v>0.0</v>
      </c>
      <c r="AK116" s="116">
        <v>0.0</v>
      </c>
      <c r="AL116" s="116">
        <v>0.0</v>
      </c>
      <c r="AM116" s="116">
        <v>0.0</v>
      </c>
      <c r="AN116" s="116">
        <v>0.0</v>
      </c>
      <c r="AO116" s="116">
        <v>0.0</v>
      </c>
      <c r="AP116" s="116">
        <v>0.0</v>
      </c>
      <c r="AQ116" s="116">
        <v>0.0</v>
      </c>
      <c r="AR116" s="116">
        <v>0.0</v>
      </c>
      <c r="AS116" s="116">
        <v>0.0</v>
      </c>
      <c r="AT116" s="116">
        <v>0.0</v>
      </c>
      <c r="AU116" s="116">
        <v>0.0</v>
      </c>
    </row>
    <row r="117" ht="15.75" customHeight="1">
      <c r="A117" s="105" t="s">
        <v>131</v>
      </c>
      <c r="B117" s="105" t="s">
        <v>48</v>
      </c>
      <c r="C117" s="114">
        <v>44429.0</v>
      </c>
      <c r="D117" s="107">
        <v>5.0</v>
      </c>
      <c r="E117" s="107">
        <v>1.0</v>
      </c>
      <c r="F117" s="107">
        <v>0.0</v>
      </c>
      <c r="G117" s="109">
        <v>20.0</v>
      </c>
      <c r="H117" s="109">
        <v>0.0</v>
      </c>
      <c r="I117" s="108">
        <v>20.0</v>
      </c>
      <c r="J117" s="109">
        <v>10.0</v>
      </c>
      <c r="K117" s="108">
        <v>50.0</v>
      </c>
      <c r="L117" s="108">
        <v>40.0</v>
      </c>
      <c r="M117" s="108">
        <v>40.0</v>
      </c>
      <c r="N117" s="108">
        <v>40.0</v>
      </c>
      <c r="O117" s="109">
        <v>20.0</v>
      </c>
      <c r="P117" s="109">
        <v>10.0</v>
      </c>
      <c r="Q117" s="108">
        <v>40.0</v>
      </c>
      <c r="R117" s="109">
        <v>0.0</v>
      </c>
      <c r="S117" s="109">
        <v>0.0</v>
      </c>
      <c r="T117" s="108">
        <v>100.0</v>
      </c>
      <c r="U117" s="109">
        <v>1.0</v>
      </c>
      <c r="V117" s="109">
        <v>7.0</v>
      </c>
      <c r="W117" s="109">
        <v>3.0</v>
      </c>
      <c r="X117" s="115">
        <v>0.0</v>
      </c>
      <c r="Y117" s="115">
        <v>0.0</v>
      </c>
      <c r="Z117" s="115">
        <v>0.0</v>
      </c>
      <c r="AA117" s="115">
        <v>0.0</v>
      </c>
      <c r="AB117" s="115">
        <v>0.0</v>
      </c>
      <c r="AC117" s="115">
        <v>0.0</v>
      </c>
      <c r="AD117" s="115">
        <v>0.0</v>
      </c>
      <c r="AE117" s="115">
        <v>0.0</v>
      </c>
      <c r="AF117" s="115">
        <v>0.0</v>
      </c>
      <c r="AG117" s="115">
        <v>0.0</v>
      </c>
      <c r="AH117" s="115">
        <v>0.0</v>
      </c>
      <c r="AI117" s="115">
        <v>0.0</v>
      </c>
      <c r="AJ117" s="116">
        <v>0.0</v>
      </c>
      <c r="AK117" s="116">
        <v>0.0</v>
      </c>
      <c r="AL117" s="116">
        <v>0.0</v>
      </c>
      <c r="AM117" s="116">
        <v>0.0</v>
      </c>
      <c r="AN117" s="116">
        <v>0.0</v>
      </c>
      <c r="AO117" s="116">
        <v>0.0</v>
      </c>
      <c r="AP117" s="116">
        <v>0.0</v>
      </c>
      <c r="AQ117" s="116">
        <v>0.0</v>
      </c>
      <c r="AR117" s="116">
        <v>0.0</v>
      </c>
      <c r="AS117" s="116">
        <v>0.0</v>
      </c>
      <c r="AT117" s="116">
        <v>0.0</v>
      </c>
      <c r="AU117" s="116">
        <v>0.0</v>
      </c>
    </row>
    <row r="118" ht="15.75" customHeight="1">
      <c r="A118" s="105" t="s">
        <v>131</v>
      </c>
      <c r="B118" s="105" t="s">
        <v>49</v>
      </c>
      <c r="C118" s="114">
        <v>44429.0</v>
      </c>
      <c r="D118" s="107">
        <v>8.0</v>
      </c>
      <c r="E118" s="107">
        <v>19.0</v>
      </c>
      <c r="F118" s="107">
        <v>0.0</v>
      </c>
      <c r="G118" s="109">
        <v>20.0</v>
      </c>
      <c r="H118" s="109">
        <v>0.0</v>
      </c>
      <c r="I118" s="108">
        <v>120.0</v>
      </c>
      <c r="J118" s="109">
        <v>25.0</v>
      </c>
      <c r="K118" s="108">
        <v>90.0</v>
      </c>
      <c r="L118" s="108">
        <v>68.0</v>
      </c>
      <c r="M118" s="108">
        <v>100.0</v>
      </c>
      <c r="N118" s="108">
        <v>70.0</v>
      </c>
      <c r="O118" s="109">
        <v>40.0</v>
      </c>
      <c r="P118" s="109">
        <v>30.0</v>
      </c>
      <c r="Q118" s="108">
        <v>40.0</v>
      </c>
      <c r="R118" s="109">
        <v>0.0</v>
      </c>
      <c r="S118" s="109">
        <v>0.0</v>
      </c>
      <c r="T118" s="108">
        <v>300.0</v>
      </c>
      <c r="U118" s="109">
        <v>1.0</v>
      </c>
      <c r="V118" s="109">
        <v>13.0</v>
      </c>
      <c r="W118" s="109">
        <v>5.0</v>
      </c>
      <c r="X118" s="115">
        <v>0.0</v>
      </c>
      <c r="Y118" s="115">
        <v>0.0</v>
      </c>
      <c r="Z118" s="115">
        <v>0.0</v>
      </c>
      <c r="AA118" s="115">
        <v>0.0</v>
      </c>
      <c r="AB118" s="115">
        <v>0.0</v>
      </c>
      <c r="AC118" s="115">
        <v>0.0</v>
      </c>
      <c r="AD118" s="115">
        <v>0.0</v>
      </c>
      <c r="AE118" s="115">
        <v>0.0</v>
      </c>
      <c r="AF118" s="115">
        <v>0.0</v>
      </c>
      <c r="AG118" s="115">
        <v>0.0</v>
      </c>
      <c r="AH118" s="115">
        <v>0.0</v>
      </c>
      <c r="AI118" s="115">
        <v>0.0</v>
      </c>
      <c r="AJ118" s="116">
        <v>0.0</v>
      </c>
      <c r="AK118" s="116">
        <v>0.0</v>
      </c>
      <c r="AL118" s="116">
        <v>0.0</v>
      </c>
      <c r="AM118" s="116">
        <v>0.0</v>
      </c>
      <c r="AN118" s="116">
        <v>0.0</v>
      </c>
      <c r="AO118" s="116">
        <v>0.0</v>
      </c>
      <c r="AP118" s="116">
        <v>0.0</v>
      </c>
      <c r="AQ118" s="116">
        <v>0.0</v>
      </c>
      <c r="AR118" s="116">
        <v>0.0</v>
      </c>
      <c r="AS118" s="116">
        <v>0.0</v>
      </c>
      <c r="AT118" s="116">
        <v>0.0</v>
      </c>
      <c r="AU118" s="116">
        <v>0.0</v>
      </c>
    </row>
    <row r="119" ht="15.75" customHeight="1">
      <c r="A119" s="105" t="s">
        <v>131</v>
      </c>
      <c r="B119" s="105" t="s">
        <v>50</v>
      </c>
      <c r="C119" s="114">
        <v>44429.0</v>
      </c>
      <c r="D119" s="107">
        <v>6.0</v>
      </c>
      <c r="E119" s="107">
        <v>3.0</v>
      </c>
      <c r="F119" s="107">
        <v>0.0</v>
      </c>
      <c r="G119" s="109">
        <v>40.0</v>
      </c>
      <c r="H119" s="109">
        <v>0.0</v>
      </c>
      <c r="I119" s="108">
        <v>100.0</v>
      </c>
      <c r="J119" s="109">
        <v>0.0</v>
      </c>
      <c r="K119" s="108">
        <v>40.0</v>
      </c>
      <c r="L119" s="108">
        <v>8.0</v>
      </c>
      <c r="M119" s="108">
        <v>34.0</v>
      </c>
      <c r="N119" s="108">
        <v>60.0</v>
      </c>
      <c r="O119" s="109">
        <v>50.0</v>
      </c>
      <c r="P119" s="109">
        <v>20.0</v>
      </c>
      <c r="Q119" s="108">
        <v>20.0</v>
      </c>
      <c r="R119" s="109">
        <v>0.0</v>
      </c>
      <c r="S119" s="109">
        <v>0.0</v>
      </c>
      <c r="T119" s="108">
        <v>200.0</v>
      </c>
      <c r="U119" s="109">
        <v>2.0</v>
      </c>
      <c r="V119" s="109">
        <v>13.0</v>
      </c>
      <c r="W119" s="109">
        <v>3.0</v>
      </c>
      <c r="X119" s="115">
        <v>0.0</v>
      </c>
      <c r="Y119" s="115">
        <v>0.0</v>
      </c>
      <c r="Z119" s="115">
        <v>0.0</v>
      </c>
      <c r="AA119" s="115">
        <v>0.0</v>
      </c>
      <c r="AB119" s="115">
        <v>0.0</v>
      </c>
      <c r="AC119" s="115">
        <v>0.0</v>
      </c>
      <c r="AD119" s="115">
        <v>0.0</v>
      </c>
      <c r="AE119" s="115">
        <v>0.0</v>
      </c>
      <c r="AF119" s="115">
        <v>0.0</v>
      </c>
      <c r="AG119" s="115">
        <v>0.0</v>
      </c>
      <c r="AH119" s="115">
        <v>0.0</v>
      </c>
      <c r="AI119" s="115">
        <v>0.0</v>
      </c>
      <c r="AJ119" s="116">
        <v>0.0</v>
      </c>
      <c r="AK119" s="116">
        <v>0.0</v>
      </c>
      <c r="AL119" s="116">
        <v>0.0</v>
      </c>
      <c r="AM119" s="116">
        <v>0.0</v>
      </c>
      <c r="AN119" s="116">
        <v>0.0</v>
      </c>
      <c r="AO119" s="116">
        <v>0.0</v>
      </c>
      <c r="AP119" s="116">
        <v>0.0</v>
      </c>
      <c r="AQ119" s="116">
        <v>0.0</v>
      </c>
      <c r="AR119" s="116">
        <v>0.0</v>
      </c>
      <c r="AS119" s="116">
        <v>0.0</v>
      </c>
      <c r="AT119" s="116">
        <v>0.0</v>
      </c>
      <c r="AU119" s="116">
        <v>0.0</v>
      </c>
    </row>
    <row r="120" ht="15.75" customHeight="1">
      <c r="A120" s="105" t="s">
        <v>131</v>
      </c>
      <c r="B120" s="105" t="s">
        <v>51</v>
      </c>
      <c r="C120" s="114">
        <v>44429.0</v>
      </c>
      <c r="D120" s="107">
        <v>3.0</v>
      </c>
      <c r="E120" s="107">
        <v>7.0</v>
      </c>
      <c r="F120" s="107">
        <v>0.0</v>
      </c>
      <c r="G120" s="108">
        <v>40.0</v>
      </c>
      <c r="H120" s="109">
        <v>0.0</v>
      </c>
      <c r="I120" s="108">
        <v>100.0</v>
      </c>
      <c r="J120" s="108">
        <v>25.0</v>
      </c>
      <c r="K120" s="108">
        <v>70.0</v>
      </c>
      <c r="L120" s="108">
        <v>56.0</v>
      </c>
      <c r="M120" s="108">
        <v>80.0</v>
      </c>
      <c r="N120" s="108">
        <v>70.0</v>
      </c>
      <c r="O120" s="108">
        <v>40.0</v>
      </c>
      <c r="P120" s="108">
        <v>40.0</v>
      </c>
      <c r="Q120" s="108">
        <v>30.0</v>
      </c>
      <c r="R120" s="109">
        <v>0.0</v>
      </c>
      <c r="S120" s="108">
        <v>10.0</v>
      </c>
      <c r="T120" s="108">
        <v>300.0</v>
      </c>
      <c r="U120" s="109">
        <v>1.0</v>
      </c>
      <c r="V120" s="109">
        <v>12.0</v>
      </c>
      <c r="W120" s="109">
        <v>5.0</v>
      </c>
      <c r="X120" s="110">
        <v>0.0</v>
      </c>
      <c r="Y120" s="115">
        <v>0.0</v>
      </c>
      <c r="Z120" s="115">
        <v>0.0</v>
      </c>
      <c r="AA120" s="110">
        <v>0.0</v>
      </c>
      <c r="AB120" s="110">
        <v>0.0</v>
      </c>
      <c r="AC120" s="110">
        <v>0.0</v>
      </c>
      <c r="AD120" s="115">
        <v>0.0</v>
      </c>
      <c r="AE120" s="110">
        <v>0.0</v>
      </c>
      <c r="AF120" s="115">
        <v>0.0</v>
      </c>
      <c r="AG120" s="110">
        <v>0.0</v>
      </c>
      <c r="AH120" s="110">
        <v>0.0</v>
      </c>
      <c r="AI120" s="110">
        <v>0.0</v>
      </c>
      <c r="AJ120" s="109">
        <v>0.0</v>
      </c>
      <c r="AK120" s="116">
        <v>0.0</v>
      </c>
      <c r="AL120" s="109">
        <v>0.0</v>
      </c>
      <c r="AM120" s="109">
        <v>0.0</v>
      </c>
      <c r="AN120" s="109">
        <v>0.0</v>
      </c>
      <c r="AO120" s="109">
        <v>0.0</v>
      </c>
      <c r="AP120" s="109">
        <v>0.0</v>
      </c>
      <c r="AQ120" s="109">
        <v>0.0</v>
      </c>
      <c r="AR120" s="116">
        <v>0.0</v>
      </c>
      <c r="AS120" s="109">
        <v>0.0</v>
      </c>
      <c r="AT120" s="109">
        <v>0.0</v>
      </c>
      <c r="AU120" s="109">
        <v>0.0</v>
      </c>
    </row>
    <row r="121" ht="15.75" customHeight="1">
      <c r="A121" s="105" t="s">
        <v>131</v>
      </c>
      <c r="B121" s="105" t="s">
        <v>52</v>
      </c>
      <c r="C121" s="114">
        <v>44429.0</v>
      </c>
      <c r="D121" s="107">
        <v>3.0</v>
      </c>
      <c r="E121" s="107">
        <v>2.0</v>
      </c>
      <c r="F121" s="107">
        <v>0.0</v>
      </c>
      <c r="G121" s="108">
        <v>60.0</v>
      </c>
      <c r="H121" s="109">
        <v>0.0</v>
      </c>
      <c r="I121" s="108">
        <v>60.0</v>
      </c>
      <c r="J121" s="108">
        <v>10.0</v>
      </c>
      <c r="K121" s="108">
        <v>40.0</v>
      </c>
      <c r="L121" s="108">
        <v>20.0</v>
      </c>
      <c r="M121" s="108">
        <v>26.0</v>
      </c>
      <c r="N121" s="108">
        <v>40.0</v>
      </c>
      <c r="O121" s="108">
        <v>20.0</v>
      </c>
      <c r="P121" s="108">
        <v>30.0</v>
      </c>
      <c r="Q121" s="108">
        <v>50.0</v>
      </c>
      <c r="R121" s="109">
        <v>0.0</v>
      </c>
      <c r="S121" s="108">
        <v>0.0</v>
      </c>
      <c r="T121" s="108">
        <v>100.0</v>
      </c>
      <c r="U121" s="109">
        <v>3.0</v>
      </c>
      <c r="V121" s="108">
        <v>9.0</v>
      </c>
      <c r="W121" s="109">
        <v>2.0</v>
      </c>
      <c r="X121" s="115">
        <v>0.0</v>
      </c>
      <c r="Y121" s="115">
        <v>0.0</v>
      </c>
      <c r="Z121" s="115">
        <v>0.0</v>
      </c>
      <c r="AA121" s="115">
        <v>0.0</v>
      </c>
      <c r="AB121" s="115">
        <v>0.0</v>
      </c>
      <c r="AC121" s="115">
        <v>0.0</v>
      </c>
      <c r="AD121" s="115">
        <v>0.0</v>
      </c>
      <c r="AE121" s="115">
        <v>0.0</v>
      </c>
      <c r="AF121" s="115">
        <v>0.0</v>
      </c>
      <c r="AG121" s="115">
        <v>0.0</v>
      </c>
      <c r="AH121" s="115">
        <v>0.0</v>
      </c>
      <c r="AI121" s="115">
        <v>0.0</v>
      </c>
      <c r="AJ121" s="116">
        <v>0.0</v>
      </c>
      <c r="AK121" s="116">
        <v>0.0</v>
      </c>
      <c r="AL121" s="116">
        <v>0.0</v>
      </c>
      <c r="AM121" s="116">
        <v>0.0</v>
      </c>
      <c r="AN121" s="116">
        <v>0.0</v>
      </c>
      <c r="AO121" s="116">
        <v>0.0</v>
      </c>
      <c r="AP121" s="116">
        <v>0.0</v>
      </c>
      <c r="AQ121" s="116">
        <v>0.0</v>
      </c>
      <c r="AR121" s="116">
        <v>0.0</v>
      </c>
      <c r="AS121" s="116">
        <v>0.0</v>
      </c>
      <c r="AT121" s="116">
        <v>0.0</v>
      </c>
      <c r="AU121" s="116">
        <v>0.0</v>
      </c>
    </row>
    <row r="122" ht="15.75" customHeight="1">
      <c r="A122" s="105" t="s">
        <v>131</v>
      </c>
      <c r="B122" s="105" t="s">
        <v>53</v>
      </c>
      <c r="C122" s="114">
        <v>44429.0</v>
      </c>
      <c r="D122" s="107">
        <v>1.0</v>
      </c>
      <c r="E122" s="107">
        <v>8.0</v>
      </c>
      <c r="F122" s="107">
        <v>0.0</v>
      </c>
      <c r="G122" s="108">
        <v>20.0</v>
      </c>
      <c r="H122" s="109">
        <v>0.0</v>
      </c>
      <c r="I122" s="108">
        <v>60.0</v>
      </c>
      <c r="J122" s="108">
        <v>15.0</v>
      </c>
      <c r="K122" s="108">
        <v>50.0</v>
      </c>
      <c r="L122" s="108">
        <v>32.0</v>
      </c>
      <c r="M122" s="108">
        <v>40.0</v>
      </c>
      <c r="N122" s="108">
        <v>40.0</v>
      </c>
      <c r="O122" s="108">
        <v>20.0</v>
      </c>
      <c r="P122" s="108">
        <v>30.0</v>
      </c>
      <c r="Q122" s="108">
        <v>40.0</v>
      </c>
      <c r="R122" s="109">
        <v>0.0</v>
      </c>
      <c r="S122" s="108">
        <v>15.0</v>
      </c>
      <c r="T122" s="108">
        <v>200.0</v>
      </c>
      <c r="U122" s="109">
        <v>1.0</v>
      </c>
      <c r="V122" s="109">
        <v>9.0</v>
      </c>
      <c r="W122" s="109">
        <v>3.0</v>
      </c>
      <c r="X122" s="115">
        <v>0.0</v>
      </c>
      <c r="Y122" s="115">
        <v>0.0</v>
      </c>
      <c r="Z122" s="115">
        <v>0.0</v>
      </c>
      <c r="AA122" s="115">
        <v>0.0</v>
      </c>
      <c r="AB122" s="115">
        <v>0.0</v>
      </c>
      <c r="AC122" s="115">
        <v>0.0</v>
      </c>
      <c r="AD122" s="115">
        <v>0.0</v>
      </c>
      <c r="AE122" s="115">
        <v>0.0</v>
      </c>
      <c r="AF122" s="115">
        <v>0.0</v>
      </c>
      <c r="AG122" s="115">
        <v>0.0</v>
      </c>
      <c r="AH122" s="115">
        <v>0.0</v>
      </c>
      <c r="AI122" s="115">
        <v>0.0</v>
      </c>
      <c r="AJ122" s="116">
        <v>0.0</v>
      </c>
      <c r="AK122" s="116">
        <v>0.0</v>
      </c>
      <c r="AL122" s="116">
        <v>0.0</v>
      </c>
      <c r="AM122" s="116">
        <v>0.0</v>
      </c>
      <c r="AN122" s="116">
        <v>0.0</v>
      </c>
      <c r="AO122" s="116">
        <v>0.0</v>
      </c>
      <c r="AP122" s="116">
        <v>0.0</v>
      </c>
      <c r="AQ122" s="116">
        <v>0.0</v>
      </c>
      <c r="AR122" s="116">
        <v>0.0</v>
      </c>
      <c r="AS122" s="116">
        <v>0.0</v>
      </c>
      <c r="AT122" s="116">
        <v>0.0</v>
      </c>
      <c r="AU122" s="116">
        <v>0.0</v>
      </c>
    </row>
    <row r="123" ht="15.75" customHeight="1">
      <c r="A123" s="105" t="s">
        <v>131</v>
      </c>
      <c r="B123" s="105" t="s">
        <v>54</v>
      </c>
      <c r="C123" s="114">
        <v>44429.0</v>
      </c>
      <c r="D123" s="107">
        <v>1.0</v>
      </c>
      <c r="E123" s="107">
        <v>1.0</v>
      </c>
      <c r="F123" s="107">
        <v>0.0</v>
      </c>
      <c r="G123" s="108">
        <v>20.0</v>
      </c>
      <c r="H123" s="109">
        <v>0.0</v>
      </c>
      <c r="I123" s="108">
        <v>40.0</v>
      </c>
      <c r="J123" s="108">
        <v>5.0</v>
      </c>
      <c r="K123" s="108">
        <v>30.0</v>
      </c>
      <c r="L123" s="108">
        <v>12.0</v>
      </c>
      <c r="M123" s="108">
        <v>20.0</v>
      </c>
      <c r="N123" s="108">
        <v>10.0</v>
      </c>
      <c r="O123" s="108">
        <v>10.0</v>
      </c>
      <c r="P123" s="108">
        <v>10.0</v>
      </c>
      <c r="Q123" s="108">
        <v>10.0</v>
      </c>
      <c r="R123" s="109">
        <v>0.0</v>
      </c>
      <c r="S123" s="108">
        <v>0.0</v>
      </c>
      <c r="T123" s="108">
        <v>250.0</v>
      </c>
      <c r="U123" s="109">
        <v>1.0</v>
      </c>
      <c r="V123" s="109">
        <v>3.0</v>
      </c>
      <c r="W123" s="109">
        <v>1.0</v>
      </c>
      <c r="X123" s="115">
        <v>0.0</v>
      </c>
      <c r="Y123" s="115">
        <v>0.0</v>
      </c>
      <c r="Z123" s="115">
        <v>0.0</v>
      </c>
      <c r="AA123" s="115">
        <v>0.0</v>
      </c>
      <c r="AB123" s="115">
        <v>0.0</v>
      </c>
      <c r="AC123" s="115">
        <v>0.0</v>
      </c>
      <c r="AD123" s="115">
        <v>0.0</v>
      </c>
      <c r="AE123" s="115">
        <v>0.0</v>
      </c>
      <c r="AF123" s="115">
        <v>0.0</v>
      </c>
      <c r="AG123" s="115">
        <v>0.0</v>
      </c>
      <c r="AH123" s="115">
        <v>0.0</v>
      </c>
      <c r="AI123" s="115">
        <v>0.0</v>
      </c>
      <c r="AJ123" s="116">
        <v>0.0</v>
      </c>
      <c r="AK123" s="116">
        <v>0.0</v>
      </c>
      <c r="AL123" s="116">
        <v>0.0</v>
      </c>
      <c r="AM123" s="116">
        <v>0.0</v>
      </c>
      <c r="AN123" s="116">
        <v>0.0</v>
      </c>
      <c r="AO123" s="116">
        <v>0.0</v>
      </c>
      <c r="AP123" s="116">
        <v>0.0</v>
      </c>
      <c r="AQ123" s="116">
        <v>0.0</v>
      </c>
      <c r="AR123" s="116">
        <v>0.0</v>
      </c>
      <c r="AS123" s="116">
        <v>0.0</v>
      </c>
      <c r="AT123" s="116">
        <v>0.0</v>
      </c>
      <c r="AU123" s="116">
        <v>0.0</v>
      </c>
    </row>
    <row r="124" ht="15.75" customHeight="1">
      <c r="A124" s="105" t="s">
        <v>131</v>
      </c>
      <c r="B124" s="105" t="s">
        <v>55</v>
      </c>
      <c r="C124" s="114">
        <v>44429.0</v>
      </c>
      <c r="D124" s="107">
        <v>2.0</v>
      </c>
      <c r="E124" s="107">
        <v>3.0</v>
      </c>
      <c r="F124" s="107">
        <v>0.0</v>
      </c>
      <c r="G124" s="108">
        <v>20.0</v>
      </c>
      <c r="H124" s="109">
        <v>0.0</v>
      </c>
      <c r="I124" s="108">
        <v>20.0</v>
      </c>
      <c r="J124" s="108">
        <v>0.0</v>
      </c>
      <c r="K124" s="108">
        <v>20.0</v>
      </c>
      <c r="L124" s="108">
        <v>20.0</v>
      </c>
      <c r="M124" s="108">
        <v>26.0</v>
      </c>
      <c r="N124" s="108">
        <v>30.0</v>
      </c>
      <c r="O124" s="108">
        <v>10.0</v>
      </c>
      <c r="P124" s="109">
        <v>10.0</v>
      </c>
      <c r="Q124" s="108">
        <v>20.0</v>
      </c>
      <c r="R124" s="109">
        <v>0.0</v>
      </c>
      <c r="S124" s="108">
        <v>20.0</v>
      </c>
      <c r="T124" s="108">
        <v>100.0</v>
      </c>
      <c r="U124" s="109">
        <v>1.0</v>
      </c>
      <c r="V124" s="109">
        <v>5.0</v>
      </c>
      <c r="W124" s="109">
        <v>3.0</v>
      </c>
      <c r="X124" s="115">
        <v>0.0</v>
      </c>
      <c r="Y124" s="115">
        <v>0.0</v>
      </c>
      <c r="Z124" s="115">
        <v>0.0</v>
      </c>
      <c r="AA124" s="115">
        <v>0.0</v>
      </c>
      <c r="AB124" s="115">
        <v>0.0</v>
      </c>
      <c r="AC124" s="115">
        <v>0.0</v>
      </c>
      <c r="AD124" s="115">
        <v>0.0</v>
      </c>
      <c r="AE124" s="115">
        <v>0.0</v>
      </c>
      <c r="AF124" s="115">
        <v>0.0</v>
      </c>
      <c r="AG124" s="115">
        <v>0.0</v>
      </c>
      <c r="AH124" s="115">
        <v>0.0</v>
      </c>
      <c r="AI124" s="115">
        <v>0.0</v>
      </c>
      <c r="AJ124" s="116">
        <v>0.0</v>
      </c>
      <c r="AK124" s="116">
        <v>0.0</v>
      </c>
      <c r="AL124" s="116">
        <v>0.0</v>
      </c>
      <c r="AM124" s="116">
        <v>0.0</v>
      </c>
      <c r="AN124" s="116">
        <v>0.0</v>
      </c>
      <c r="AO124" s="116">
        <v>0.0</v>
      </c>
      <c r="AP124" s="116">
        <v>0.0</v>
      </c>
      <c r="AQ124" s="116">
        <v>0.0</v>
      </c>
      <c r="AR124" s="116">
        <v>0.0</v>
      </c>
      <c r="AS124" s="116">
        <v>0.0</v>
      </c>
      <c r="AT124" s="116">
        <v>0.0</v>
      </c>
      <c r="AU124" s="116">
        <v>0.0</v>
      </c>
    </row>
    <row r="125" ht="15.75" customHeight="1">
      <c r="A125" s="105" t="s">
        <v>131</v>
      </c>
      <c r="B125" s="105" t="s">
        <v>56</v>
      </c>
      <c r="C125" s="114">
        <v>44429.0</v>
      </c>
      <c r="D125" s="107">
        <v>4.0</v>
      </c>
      <c r="E125" s="107">
        <v>8.0</v>
      </c>
      <c r="F125" s="107">
        <v>0.0</v>
      </c>
      <c r="G125" s="109">
        <v>40.0</v>
      </c>
      <c r="H125" s="109">
        <v>0.0</v>
      </c>
      <c r="I125" s="108">
        <v>100.0</v>
      </c>
      <c r="J125" s="109">
        <v>20.0</v>
      </c>
      <c r="K125" s="108">
        <v>80.0</v>
      </c>
      <c r="L125" s="108">
        <v>48.0</v>
      </c>
      <c r="M125" s="108">
        <v>82.0</v>
      </c>
      <c r="N125" s="108">
        <v>60.0</v>
      </c>
      <c r="O125" s="109">
        <v>50.0</v>
      </c>
      <c r="P125" s="109">
        <v>20.0</v>
      </c>
      <c r="Q125" s="108">
        <v>30.0</v>
      </c>
      <c r="R125" s="109">
        <v>0.0</v>
      </c>
      <c r="S125" s="109">
        <v>26.0</v>
      </c>
      <c r="T125" s="108">
        <v>200.0</v>
      </c>
      <c r="U125" s="109">
        <v>2.0</v>
      </c>
      <c r="V125" s="109">
        <v>10.0</v>
      </c>
      <c r="W125" s="109">
        <v>3.0</v>
      </c>
      <c r="X125" s="115">
        <v>0.0</v>
      </c>
      <c r="Y125" s="115">
        <v>0.0</v>
      </c>
      <c r="Z125" s="115">
        <v>0.0</v>
      </c>
      <c r="AA125" s="115">
        <v>0.0</v>
      </c>
      <c r="AB125" s="115">
        <v>0.0</v>
      </c>
      <c r="AC125" s="115">
        <v>0.0</v>
      </c>
      <c r="AD125" s="115">
        <v>0.0</v>
      </c>
      <c r="AE125" s="115">
        <v>0.0</v>
      </c>
      <c r="AF125" s="115">
        <v>0.0</v>
      </c>
      <c r="AG125" s="115">
        <v>0.0</v>
      </c>
      <c r="AH125" s="115">
        <v>0.0</v>
      </c>
      <c r="AI125" s="115">
        <v>0.0</v>
      </c>
      <c r="AJ125" s="116">
        <v>0.0</v>
      </c>
      <c r="AK125" s="116">
        <v>0.0</v>
      </c>
      <c r="AL125" s="116">
        <v>0.0</v>
      </c>
      <c r="AM125" s="116">
        <v>0.0</v>
      </c>
      <c r="AN125" s="116">
        <v>0.0</v>
      </c>
      <c r="AO125" s="116">
        <v>0.0</v>
      </c>
      <c r="AP125" s="116">
        <v>0.0</v>
      </c>
      <c r="AQ125" s="116">
        <v>0.0</v>
      </c>
      <c r="AR125" s="116">
        <v>0.0</v>
      </c>
      <c r="AS125" s="116">
        <v>0.0</v>
      </c>
      <c r="AT125" s="116">
        <v>0.0</v>
      </c>
      <c r="AU125" s="116">
        <v>0.0</v>
      </c>
    </row>
    <row r="126" ht="15.75" customHeight="1">
      <c r="A126" s="105" t="s">
        <v>131</v>
      </c>
      <c r="B126" s="105" t="s">
        <v>59</v>
      </c>
      <c r="C126" s="114">
        <v>44429.0</v>
      </c>
      <c r="D126" s="107">
        <v>4.0</v>
      </c>
      <c r="E126" s="107">
        <v>2.0</v>
      </c>
      <c r="F126" s="107">
        <v>0.0</v>
      </c>
      <c r="G126" s="109">
        <v>40.0</v>
      </c>
      <c r="H126" s="109">
        <v>0.0</v>
      </c>
      <c r="I126" s="108">
        <v>60.0</v>
      </c>
      <c r="J126" s="109">
        <v>10.0</v>
      </c>
      <c r="K126" s="108">
        <v>70.0</v>
      </c>
      <c r="L126" s="108">
        <v>28.0</v>
      </c>
      <c r="M126" s="108">
        <v>74.0</v>
      </c>
      <c r="N126" s="108">
        <v>40.0</v>
      </c>
      <c r="O126" s="109">
        <v>20.0</v>
      </c>
      <c r="P126" s="109">
        <v>30.0</v>
      </c>
      <c r="Q126" s="108">
        <v>30.0</v>
      </c>
      <c r="R126" s="109">
        <v>0.0</v>
      </c>
      <c r="S126" s="109">
        <v>20.0</v>
      </c>
      <c r="T126" s="108">
        <v>200.0</v>
      </c>
      <c r="U126" s="109">
        <v>2.0</v>
      </c>
      <c r="V126" s="109">
        <v>9.0</v>
      </c>
      <c r="W126" s="109">
        <v>2.0</v>
      </c>
      <c r="X126" s="115">
        <v>0.0</v>
      </c>
      <c r="Y126" s="115">
        <v>0.0</v>
      </c>
      <c r="Z126" s="115">
        <v>0.0</v>
      </c>
      <c r="AA126" s="115">
        <v>0.0</v>
      </c>
      <c r="AB126" s="115">
        <v>0.0</v>
      </c>
      <c r="AC126" s="115">
        <v>0.0</v>
      </c>
      <c r="AD126" s="115">
        <v>0.0</v>
      </c>
      <c r="AE126" s="115">
        <v>0.0</v>
      </c>
      <c r="AF126" s="115">
        <v>0.0</v>
      </c>
      <c r="AG126" s="115">
        <v>0.0</v>
      </c>
      <c r="AH126" s="115">
        <v>0.0</v>
      </c>
      <c r="AI126" s="115">
        <v>0.0</v>
      </c>
      <c r="AJ126" s="116">
        <v>0.0</v>
      </c>
      <c r="AK126" s="116">
        <v>0.0</v>
      </c>
      <c r="AL126" s="116">
        <v>0.0</v>
      </c>
      <c r="AM126" s="116">
        <v>0.0</v>
      </c>
      <c r="AN126" s="116">
        <v>0.0</v>
      </c>
      <c r="AO126" s="116">
        <v>0.0</v>
      </c>
      <c r="AP126" s="116">
        <v>0.0</v>
      </c>
      <c r="AQ126" s="116">
        <v>0.0</v>
      </c>
      <c r="AR126" s="116">
        <v>0.0</v>
      </c>
      <c r="AS126" s="116">
        <v>0.0</v>
      </c>
      <c r="AT126" s="116">
        <v>0.0</v>
      </c>
      <c r="AU126" s="116">
        <v>0.0</v>
      </c>
    </row>
    <row r="127" ht="15.75" customHeight="1">
      <c r="A127" s="105" t="s">
        <v>131</v>
      </c>
      <c r="B127" s="105" t="s">
        <v>60</v>
      </c>
      <c r="C127" s="114">
        <v>44429.0</v>
      </c>
      <c r="D127" s="107">
        <v>4.0</v>
      </c>
      <c r="E127" s="107">
        <v>2.0</v>
      </c>
      <c r="F127" s="107">
        <v>0.0</v>
      </c>
      <c r="G127" s="109">
        <v>20.0</v>
      </c>
      <c r="H127" s="109">
        <v>0.0</v>
      </c>
      <c r="I127" s="108">
        <v>60.0</v>
      </c>
      <c r="J127" s="109">
        <v>10.0</v>
      </c>
      <c r="K127" s="108">
        <v>50.0</v>
      </c>
      <c r="L127" s="108">
        <v>32.0</v>
      </c>
      <c r="M127" s="108">
        <v>48.0</v>
      </c>
      <c r="N127" s="108">
        <v>20.0</v>
      </c>
      <c r="O127" s="109">
        <v>10.0</v>
      </c>
      <c r="P127" s="109">
        <v>10.0</v>
      </c>
      <c r="Q127" s="108">
        <v>30.0</v>
      </c>
      <c r="R127" s="109">
        <v>0.0</v>
      </c>
      <c r="S127" s="109">
        <v>20.0</v>
      </c>
      <c r="T127" s="108">
        <v>200.0</v>
      </c>
      <c r="U127" s="109">
        <v>1.0</v>
      </c>
      <c r="V127" s="109">
        <v>4.0</v>
      </c>
      <c r="W127" s="109">
        <v>3.0</v>
      </c>
      <c r="X127" s="115">
        <v>0.0</v>
      </c>
      <c r="Y127" s="115">
        <v>0.0</v>
      </c>
      <c r="Z127" s="115">
        <v>0.0</v>
      </c>
      <c r="AA127" s="115">
        <v>0.0</v>
      </c>
      <c r="AB127" s="115">
        <v>0.0</v>
      </c>
      <c r="AC127" s="115">
        <v>0.0</v>
      </c>
      <c r="AD127" s="115">
        <v>0.0</v>
      </c>
      <c r="AE127" s="115">
        <v>0.0</v>
      </c>
      <c r="AF127" s="115">
        <v>0.0</v>
      </c>
      <c r="AG127" s="115">
        <v>0.0</v>
      </c>
      <c r="AH127" s="115">
        <v>0.0</v>
      </c>
      <c r="AI127" s="115">
        <v>0.0</v>
      </c>
      <c r="AJ127" s="116">
        <v>0.0</v>
      </c>
      <c r="AK127" s="116">
        <v>0.0</v>
      </c>
      <c r="AL127" s="116">
        <v>0.0</v>
      </c>
      <c r="AM127" s="116">
        <v>0.0</v>
      </c>
      <c r="AN127" s="116">
        <v>0.0</v>
      </c>
      <c r="AO127" s="116">
        <v>0.0</v>
      </c>
      <c r="AP127" s="116">
        <v>0.0</v>
      </c>
      <c r="AQ127" s="116">
        <v>0.0</v>
      </c>
      <c r="AR127" s="116">
        <v>0.0</v>
      </c>
      <c r="AS127" s="116">
        <v>0.0</v>
      </c>
      <c r="AT127" s="116">
        <v>0.0</v>
      </c>
      <c r="AU127" s="116">
        <v>0.0</v>
      </c>
    </row>
    <row r="128" ht="15.75" customHeight="1">
      <c r="A128" s="105" t="s">
        <v>131</v>
      </c>
      <c r="B128" s="105" t="s">
        <v>61</v>
      </c>
      <c r="C128" s="114">
        <v>44429.0</v>
      </c>
      <c r="D128" s="107">
        <v>1.0</v>
      </c>
      <c r="E128" s="107">
        <v>2.0</v>
      </c>
      <c r="F128" s="107">
        <v>0.0</v>
      </c>
      <c r="G128" s="109">
        <v>40.0</v>
      </c>
      <c r="H128" s="109">
        <v>0.0</v>
      </c>
      <c r="I128" s="108">
        <v>80.0</v>
      </c>
      <c r="J128" s="109">
        <v>15.0</v>
      </c>
      <c r="K128" s="108">
        <v>60.0</v>
      </c>
      <c r="L128" s="108">
        <v>48.0</v>
      </c>
      <c r="M128" s="108">
        <v>70.0</v>
      </c>
      <c r="N128" s="108">
        <v>20.0</v>
      </c>
      <c r="O128" s="109">
        <v>20.0</v>
      </c>
      <c r="P128" s="109">
        <v>20.0</v>
      </c>
      <c r="Q128" s="108">
        <v>30.0</v>
      </c>
      <c r="R128" s="109">
        <v>0.0</v>
      </c>
      <c r="S128" s="109">
        <v>50.0</v>
      </c>
      <c r="T128" s="108">
        <v>200.0</v>
      </c>
      <c r="U128" s="109">
        <v>2.0</v>
      </c>
      <c r="V128" s="109">
        <v>6.0</v>
      </c>
      <c r="W128" s="109">
        <v>3.0</v>
      </c>
      <c r="X128" s="115">
        <v>0.0</v>
      </c>
      <c r="Y128" s="115">
        <v>0.0</v>
      </c>
      <c r="Z128" s="115">
        <v>0.0</v>
      </c>
      <c r="AA128" s="115">
        <v>0.0</v>
      </c>
      <c r="AB128" s="115">
        <v>0.0</v>
      </c>
      <c r="AC128" s="115">
        <v>0.0</v>
      </c>
      <c r="AD128" s="115">
        <v>0.0</v>
      </c>
      <c r="AE128" s="115">
        <v>0.0</v>
      </c>
      <c r="AF128" s="115">
        <v>0.0</v>
      </c>
      <c r="AG128" s="115">
        <v>0.0</v>
      </c>
      <c r="AH128" s="115">
        <v>0.0</v>
      </c>
      <c r="AI128" s="115">
        <v>0.0</v>
      </c>
      <c r="AJ128" s="116">
        <v>0.0</v>
      </c>
      <c r="AK128" s="116">
        <v>0.0</v>
      </c>
      <c r="AL128" s="116">
        <v>0.0</v>
      </c>
      <c r="AM128" s="116">
        <v>0.0</v>
      </c>
      <c r="AN128" s="116">
        <v>0.0</v>
      </c>
      <c r="AO128" s="116">
        <v>0.0</v>
      </c>
      <c r="AP128" s="116">
        <v>0.0</v>
      </c>
      <c r="AQ128" s="116">
        <v>0.0</v>
      </c>
      <c r="AR128" s="116">
        <v>0.0</v>
      </c>
      <c r="AS128" s="116">
        <v>0.0</v>
      </c>
      <c r="AT128" s="116">
        <v>0.0</v>
      </c>
      <c r="AU128" s="116">
        <v>0.0</v>
      </c>
    </row>
    <row r="129" ht="15.75" customHeight="1">
      <c r="A129" s="105" t="s">
        <v>131</v>
      </c>
      <c r="B129" s="105" t="s">
        <v>62</v>
      </c>
      <c r="C129" s="114">
        <v>44429.0</v>
      </c>
      <c r="D129" s="107">
        <v>2.0</v>
      </c>
      <c r="E129" s="107">
        <v>0.0</v>
      </c>
      <c r="F129" s="107">
        <v>0.0</v>
      </c>
      <c r="G129" s="109">
        <v>20.0</v>
      </c>
      <c r="H129" s="109">
        <v>0.0</v>
      </c>
      <c r="I129" s="108">
        <v>40.0</v>
      </c>
      <c r="J129" s="109">
        <v>5.0</v>
      </c>
      <c r="K129" s="108">
        <v>20.0</v>
      </c>
      <c r="L129" s="108">
        <v>12.0</v>
      </c>
      <c r="M129" s="108">
        <v>18.0</v>
      </c>
      <c r="N129" s="108">
        <v>10.0</v>
      </c>
      <c r="O129" s="109">
        <v>10.0</v>
      </c>
      <c r="P129" s="109">
        <v>10.0</v>
      </c>
      <c r="Q129" s="108">
        <v>10.0</v>
      </c>
      <c r="R129" s="109">
        <v>0.0</v>
      </c>
      <c r="S129" s="109">
        <v>0.0</v>
      </c>
      <c r="T129" s="108">
        <v>100.0</v>
      </c>
      <c r="U129" s="109">
        <v>1.0</v>
      </c>
      <c r="V129" s="109">
        <v>3.0</v>
      </c>
      <c r="W129" s="109">
        <v>8.0</v>
      </c>
      <c r="X129" s="115">
        <v>0.0</v>
      </c>
      <c r="Y129" s="115">
        <v>0.0</v>
      </c>
      <c r="Z129" s="115">
        <v>0.0</v>
      </c>
      <c r="AA129" s="115">
        <v>0.0</v>
      </c>
      <c r="AB129" s="115">
        <v>0.0</v>
      </c>
      <c r="AC129" s="115">
        <v>0.0</v>
      </c>
      <c r="AD129" s="115">
        <v>0.0</v>
      </c>
      <c r="AE129" s="115">
        <v>0.0</v>
      </c>
      <c r="AF129" s="115">
        <v>0.0</v>
      </c>
      <c r="AG129" s="115">
        <v>0.0</v>
      </c>
      <c r="AH129" s="115">
        <v>0.0</v>
      </c>
      <c r="AI129" s="115">
        <v>0.0</v>
      </c>
      <c r="AJ129" s="116">
        <v>0.0</v>
      </c>
      <c r="AK129" s="116">
        <v>0.0</v>
      </c>
      <c r="AL129" s="116">
        <v>0.0</v>
      </c>
      <c r="AM129" s="116">
        <v>0.0</v>
      </c>
      <c r="AN129" s="116">
        <v>0.0</v>
      </c>
      <c r="AO129" s="116">
        <v>0.0</v>
      </c>
      <c r="AP129" s="116">
        <v>0.0</v>
      </c>
      <c r="AQ129" s="116">
        <v>0.0</v>
      </c>
      <c r="AR129" s="116">
        <v>0.0</v>
      </c>
      <c r="AS129" s="116">
        <v>0.0</v>
      </c>
      <c r="AT129" s="116">
        <v>0.0</v>
      </c>
      <c r="AU129" s="116">
        <v>0.0</v>
      </c>
    </row>
    <row r="130" ht="15.75" customHeight="1">
      <c r="A130" s="105" t="s">
        <v>131</v>
      </c>
      <c r="B130" s="105" t="s">
        <v>63</v>
      </c>
      <c r="C130" s="114">
        <v>44429.0</v>
      </c>
      <c r="D130" s="107">
        <v>5.0</v>
      </c>
      <c r="E130" s="107">
        <v>5.0</v>
      </c>
      <c r="F130" s="107">
        <v>0.0</v>
      </c>
      <c r="G130" s="109">
        <v>60.0</v>
      </c>
      <c r="H130" s="109">
        <v>0.0</v>
      </c>
      <c r="I130" s="108">
        <v>140.0</v>
      </c>
      <c r="J130" s="109">
        <v>5.0</v>
      </c>
      <c r="K130" s="108">
        <v>70.0</v>
      </c>
      <c r="L130" s="108">
        <v>12.0</v>
      </c>
      <c r="M130" s="108">
        <v>96.0</v>
      </c>
      <c r="N130" s="108">
        <v>10.0</v>
      </c>
      <c r="O130" s="109">
        <v>10.0</v>
      </c>
      <c r="P130" s="109">
        <v>10.0</v>
      </c>
      <c r="Q130" s="108">
        <v>50.0</v>
      </c>
      <c r="R130" s="109">
        <v>0.0</v>
      </c>
      <c r="S130" s="109">
        <v>60.0</v>
      </c>
      <c r="T130" s="108">
        <v>300.0</v>
      </c>
      <c r="U130" s="109">
        <v>3.0</v>
      </c>
      <c r="V130" s="109">
        <v>3.0</v>
      </c>
      <c r="W130" s="109">
        <v>3.0</v>
      </c>
      <c r="X130" s="115">
        <v>0.0</v>
      </c>
      <c r="Y130" s="115">
        <v>0.0</v>
      </c>
      <c r="Z130" s="115">
        <v>0.0</v>
      </c>
      <c r="AA130" s="115">
        <v>0.0</v>
      </c>
      <c r="AB130" s="115">
        <v>0.0</v>
      </c>
      <c r="AC130" s="115">
        <v>0.0</v>
      </c>
      <c r="AD130" s="115">
        <v>0.0</v>
      </c>
      <c r="AE130" s="115">
        <v>0.0</v>
      </c>
      <c r="AF130" s="115">
        <v>0.0</v>
      </c>
      <c r="AG130" s="115">
        <v>0.0</v>
      </c>
      <c r="AH130" s="115">
        <v>0.0</v>
      </c>
      <c r="AI130" s="115">
        <v>0.0</v>
      </c>
      <c r="AJ130" s="116">
        <v>0.0</v>
      </c>
      <c r="AK130" s="116">
        <v>0.0</v>
      </c>
      <c r="AL130" s="116">
        <v>0.0</v>
      </c>
      <c r="AM130" s="116">
        <v>0.0</v>
      </c>
      <c r="AN130" s="116">
        <v>0.0</v>
      </c>
      <c r="AO130" s="116">
        <v>0.0</v>
      </c>
      <c r="AP130" s="116">
        <v>0.0</v>
      </c>
      <c r="AQ130" s="116">
        <v>0.0</v>
      </c>
      <c r="AR130" s="116">
        <v>0.0</v>
      </c>
      <c r="AS130" s="116">
        <v>0.0</v>
      </c>
      <c r="AT130" s="116">
        <v>0.0</v>
      </c>
      <c r="AU130" s="116">
        <v>0.0</v>
      </c>
    </row>
    <row r="131" ht="15.75" customHeight="1">
      <c r="A131" s="105" t="s">
        <v>131</v>
      </c>
      <c r="B131" s="105" t="s">
        <v>45</v>
      </c>
      <c r="C131" s="114">
        <v>44460.0</v>
      </c>
      <c r="D131" s="107">
        <v>4.0</v>
      </c>
      <c r="E131" s="107">
        <v>1.0</v>
      </c>
      <c r="F131" s="107">
        <v>0.0</v>
      </c>
      <c r="G131" s="109">
        <v>20.0</v>
      </c>
      <c r="H131" s="109">
        <v>0.0</v>
      </c>
      <c r="I131" s="108">
        <v>40.0</v>
      </c>
      <c r="J131" s="109">
        <v>5.0</v>
      </c>
      <c r="K131" s="108">
        <v>30.0</v>
      </c>
      <c r="L131" s="108">
        <v>40.0</v>
      </c>
      <c r="M131" s="108">
        <v>40.0</v>
      </c>
      <c r="N131" s="108">
        <v>30.0</v>
      </c>
      <c r="O131" s="109">
        <v>10.0</v>
      </c>
      <c r="P131" s="109">
        <v>10.0</v>
      </c>
      <c r="Q131" s="108">
        <v>10.0</v>
      </c>
      <c r="R131" s="109">
        <v>0.0</v>
      </c>
      <c r="S131" s="109">
        <v>100.0</v>
      </c>
      <c r="T131" s="108">
        <v>100.0</v>
      </c>
      <c r="U131" s="109">
        <v>1.0</v>
      </c>
      <c r="V131" s="109">
        <v>5.0</v>
      </c>
      <c r="W131" s="109">
        <v>2.0</v>
      </c>
      <c r="X131" s="115">
        <v>0.0</v>
      </c>
      <c r="Y131" s="115">
        <v>0.0</v>
      </c>
      <c r="Z131" s="115">
        <v>0.0</v>
      </c>
      <c r="AA131" s="115">
        <v>0.0</v>
      </c>
      <c r="AB131" s="115">
        <v>0.0</v>
      </c>
      <c r="AC131" s="115">
        <v>0.0</v>
      </c>
      <c r="AD131" s="115">
        <v>0.0</v>
      </c>
      <c r="AE131" s="115">
        <v>0.0</v>
      </c>
      <c r="AF131" s="115">
        <v>0.0</v>
      </c>
      <c r="AG131" s="115">
        <v>0.0</v>
      </c>
      <c r="AH131" s="115">
        <v>0.0</v>
      </c>
      <c r="AI131" s="115">
        <v>0.0</v>
      </c>
      <c r="AJ131" s="116">
        <v>0.0</v>
      </c>
      <c r="AK131" s="116">
        <v>0.0</v>
      </c>
      <c r="AL131" s="116">
        <v>0.0</v>
      </c>
      <c r="AM131" s="116">
        <v>0.0</v>
      </c>
      <c r="AN131" s="116">
        <v>0.0</v>
      </c>
      <c r="AO131" s="116">
        <v>0.0</v>
      </c>
      <c r="AP131" s="116">
        <v>0.0</v>
      </c>
      <c r="AQ131" s="116">
        <v>0.0</v>
      </c>
      <c r="AR131" s="116">
        <v>0.0</v>
      </c>
      <c r="AS131" s="116">
        <v>0.0</v>
      </c>
      <c r="AT131" s="116">
        <v>0.0</v>
      </c>
      <c r="AU131" s="116">
        <v>0.0</v>
      </c>
    </row>
    <row r="132" ht="15.75" customHeight="1">
      <c r="A132" s="105" t="s">
        <v>131</v>
      </c>
      <c r="B132" s="105" t="s">
        <v>47</v>
      </c>
      <c r="C132" s="114">
        <v>44460.0</v>
      </c>
      <c r="D132" s="107">
        <v>5.0</v>
      </c>
      <c r="E132" s="107">
        <v>2.0</v>
      </c>
      <c r="F132" s="107">
        <v>0.0</v>
      </c>
      <c r="G132" s="109">
        <v>20.0</v>
      </c>
      <c r="H132" s="109">
        <v>0.0</v>
      </c>
      <c r="I132" s="108">
        <v>100.0</v>
      </c>
      <c r="J132" s="109">
        <v>30.0</v>
      </c>
      <c r="K132" s="108">
        <v>40.0</v>
      </c>
      <c r="L132" s="108">
        <v>32.0</v>
      </c>
      <c r="M132" s="108">
        <v>40.0</v>
      </c>
      <c r="N132" s="108">
        <v>30.0</v>
      </c>
      <c r="O132" s="109">
        <v>30.0</v>
      </c>
      <c r="P132" s="109">
        <v>30.0</v>
      </c>
      <c r="Q132" s="108">
        <v>30.0</v>
      </c>
      <c r="R132" s="109">
        <v>0.0</v>
      </c>
      <c r="S132" s="109">
        <v>20.0</v>
      </c>
      <c r="T132" s="108">
        <v>200.0</v>
      </c>
      <c r="U132" s="109">
        <v>1.0</v>
      </c>
      <c r="V132" s="109">
        <v>8.0</v>
      </c>
      <c r="W132" s="109">
        <v>4.0</v>
      </c>
      <c r="X132" s="115">
        <v>0.0</v>
      </c>
      <c r="Y132" s="115">
        <v>0.0</v>
      </c>
      <c r="Z132" s="115">
        <v>0.0</v>
      </c>
      <c r="AA132" s="115">
        <v>0.0</v>
      </c>
      <c r="AB132" s="115">
        <v>0.0</v>
      </c>
      <c r="AC132" s="115">
        <v>0.0</v>
      </c>
      <c r="AD132" s="115">
        <v>0.0</v>
      </c>
      <c r="AE132" s="115">
        <v>0.0</v>
      </c>
      <c r="AF132" s="115">
        <v>0.0</v>
      </c>
      <c r="AG132" s="115">
        <v>0.0</v>
      </c>
      <c r="AH132" s="115">
        <v>0.0</v>
      </c>
      <c r="AI132" s="115">
        <v>0.0</v>
      </c>
      <c r="AJ132" s="116">
        <v>0.0</v>
      </c>
      <c r="AK132" s="116">
        <v>0.0</v>
      </c>
      <c r="AL132" s="116">
        <v>0.0</v>
      </c>
      <c r="AM132" s="116">
        <v>0.0</v>
      </c>
      <c r="AN132" s="116">
        <v>0.0</v>
      </c>
      <c r="AO132" s="116">
        <v>0.0</v>
      </c>
      <c r="AP132" s="116">
        <v>0.0</v>
      </c>
      <c r="AQ132" s="116">
        <v>0.0</v>
      </c>
      <c r="AR132" s="116">
        <v>0.0</v>
      </c>
      <c r="AS132" s="116">
        <v>0.0</v>
      </c>
      <c r="AT132" s="116">
        <v>0.0</v>
      </c>
      <c r="AU132" s="116">
        <v>0.0</v>
      </c>
    </row>
    <row r="133" ht="15.75" customHeight="1">
      <c r="A133" s="105" t="s">
        <v>131</v>
      </c>
      <c r="B133" s="105" t="s">
        <v>48</v>
      </c>
      <c r="C133" s="114">
        <v>44460.0</v>
      </c>
      <c r="D133" s="107">
        <v>4.0</v>
      </c>
      <c r="E133" s="107">
        <v>1.0</v>
      </c>
      <c r="F133" s="107">
        <v>0.0</v>
      </c>
      <c r="G133" s="108">
        <v>20.0</v>
      </c>
      <c r="H133" s="109">
        <v>0.0</v>
      </c>
      <c r="I133" s="108">
        <v>80.0</v>
      </c>
      <c r="J133" s="108">
        <v>15.0</v>
      </c>
      <c r="K133" s="108">
        <v>40.0</v>
      </c>
      <c r="L133" s="108">
        <v>24.0</v>
      </c>
      <c r="M133" s="108">
        <v>38.0</v>
      </c>
      <c r="N133" s="108">
        <v>40.0</v>
      </c>
      <c r="O133" s="108">
        <v>20.0</v>
      </c>
      <c r="P133" s="108">
        <v>20.0</v>
      </c>
      <c r="Q133" s="108">
        <v>40.0</v>
      </c>
      <c r="R133" s="109">
        <v>0.0</v>
      </c>
      <c r="S133" s="108">
        <v>20.0</v>
      </c>
      <c r="T133" s="108">
        <v>200.0</v>
      </c>
      <c r="U133" s="109">
        <v>1.0</v>
      </c>
      <c r="V133" s="109">
        <v>8.0</v>
      </c>
      <c r="W133" s="109">
        <v>3.0</v>
      </c>
      <c r="X133" s="110">
        <v>0.0</v>
      </c>
      <c r="Y133" s="115">
        <v>0.0</v>
      </c>
      <c r="Z133" s="115">
        <v>0.0</v>
      </c>
      <c r="AA133" s="110">
        <v>0.0</v>
      </c>
      <c r="AB133" s="110">
        <v>0.0</v>
      </c>
      <c r="AC133" s="110">
        <v>0.0</v>
      </c>
      <c r="AD133" s="115">
        <v>0.0</v>
      </c>
      <c r="AE133" s="110">
        <v>0.0</v>
      </c>
      <c r="AF133" s="115">
        <v>0.0</v>
      </c>
      <c r="AG133" s="110">
        <v>0.0</v>
      </c>
      <c r="AH133" s="110">
        <v>0.0</v>
      </c>
      <c r="AI133" s="110">
        <v>0.0</v>
      </c>
      <c r="AJ133" s="109">
        <v>0.0</v>
      </c>
      <c r="AK133" s="116">
        <v>0.0</v>
      </c>
      <c r="AL133" s="109">
        <v>0.0</v>
      </c>
      <c r="AM133" s="109">
        <v>0.0</v>
      </c>
      <c r="AN133" s="109">
        <v>0.0</v>
      </c>
      <c r="AO133" s="109">
        <v>0.0</v>
      </c>
      <c r="AP133" s="109">
        <v>0.0</v>
      </c>
      <c r="AQ133" s="109">
        <v>0.0</v>
      </c>
      <c r="AR133" s="116">
        <v>0.0</v>
      </c>
      <c r="AS133" s="109">
        <v>0.0</v>
      </c>
      <c r="AT133" s="109">
        <v>0.0</v>
      </c>
      <c r="AU133" s="109">
        <v>0.0</v>
      </c>
    </row>
    <row r="134" ht="15.75" customHeight="1">
      <c r="A134" s="105" t="s">
        <v>131</v>
      </c>
      <c r="B134" s="105" t="s">
        <v>49</v>
      </c>
      <c r="C134" s="114">
        <v>44460.0</v>
      </c>
      <c r="D134" s="107">
        <v>14.0</v>
      </c>
      <c r="E134" s="107">
        <v>18.0</v>
      </c>
      <c r="F134" s="107">
        <v>0.0</v>
      </c>
      <c r="G134" s="109">
        <v>60.0</v>
      </c>
      <c r="H134" s="109">
        <v>0.0</v>
      </c>
      <c r="I134" s="108">
        <v>180.0</v>
      </c>
      <c r="J134" s="109">
        <v>30.0</v>
      </c>
      <c r="K134" s="108">
        <v>100.0</v>
      </c>
      <c r="L134" s="108">
        <v>60.0</v>
      </c>
      <c r="M134" s="108">
        <v>110.0</v>
      </c>
      <c r="N134" s="108">
        <v>90.0</v>
      </c>
      <c r="O134" s="109">
        <v>60.0</v>
      </c>
      <c r="P134" s="109">
        <v>50.0</v>
      </c>
      <c r="Q134" s="108">
        <v>60.0</v>
      </c>
      <c r="R134" s="109">
        <v>0.0</v>
      </c>
      <c r="S134" s="109">
        <v>60.0</v>
      </c>
      <c r="T134" s="108">
        <v>300.0</v>
      </c>
      <c r="U134" s="109">
        <v>3.0</v>
      </c>
      <c r="V134" s="109">
        <v>20.0</v>
      </c>
      <c r="W134" s="109">
        <v>5.0</v>
      </c>
      <c r="X134" s="115">
        <v>0.0</v>
      </c>
      <c r="Y134" s="115">
        <v>0.0</v>
      </c>
      <c r="Z134" s="115">
        <v>0.0</v>
      </c>
      <c r="AA134" s="115">
        <v>0.0</v>
      </c>
      <c r="AB134" s="115">
        <v>0.0</v>
      </c>
      <c r="AC134" s="115">
        <v>0.0</v>
      </c>
      <c r="AD134" s="115">
        <v>0.0</v>
      </c>
      <c r="AE134" s="115">
        <v>0.0</v>
      </c>
      <c r="AF134" s="115">
        <v>0.0</v>
      </c>
      <c r="AG134" s="115">
        <v>0.0</v>
      </c>
      <c r="AH134" s="115">
        <v>0.0</v>
      </c>
      <c r="AI134" s="115">
        <v>0.0</v>
      </c>
      <c r="AJ134" s="116">
        <v>0.0</v>
      </c>
      <c r="AK134" s="116">
        <v>0.0</v>
      </c>
      <c r="AL134" s="116">
        <v>0.0</v>
      </c>
      <c r="AM134" s="116">
        <v>0.0</v>
      </c>
      <c r="AN134" s="116">
        <v>0.0</v>
      </c>
      <c r="AO134" s="116">
        <v>0.0</v>
      </c>
      <c r="AP134" s="116">
        <v>0.0</v>
      </c>
      <c r="AQ134" s="116">
        <v>0.0</v>
      </c>
      <c r="AR134" s="116">
        <v>0.0</v>
      </c>
      <c r="AS134" s="116">
        <v>0.0</v>
      </c>
      <c r="AT134" s="116">
        <v>0.0</v>
      </c>
      <c r="AU134" s="116">
        <v>0.0</v>
      </c>
    </row>
    <row r="135" ht="15.75" customHeight="1">
      <c r="A135" s="105" t="s">
        <v>131</v>
      </c>
      <c r="B135" s="105" t="s">
        <v>50</v>
      </c>
      <c r="C135" s="114">
        <v>44460.0</v>
      </c>
      <c r="D135" s="107">
        <v>6.0</v>
      </c>
      <c r="E135" s="107">
        <v>3.0</v>
      </c>
      <c r="F135" s="107">
        <v>0.0</v>
      </c>
      <c r="G135" s="109">
        <v>40.0</v>
      </c>
      <c r="H135" s="109">
        <v>0.0</v>
      </c>
      <c r="I135" s="108">
        <v>120.0</v>
      </c>
      <c r="J135" s="109">
        <v>0.0</v>
      </c>
      <c r="K135" s="108">
        <v>60.0</v>
      </c>
      <c r="L135" s="108">
        <v>44.0</v>
      </c>
      <c r="M135" s="108">
        <v>54.0</v>
      </c>
      <c r="N135" s="108">
        <v>60.0</v>
      </c>
      <c r="O135" s="109">
        <v>40.0</v>
      </c>
      <c r="P135" s="109">
        <v>40.0</v>
      </c>
      <c r="Q135" s="108">
        <v>10.0</v>
      </c>
      <c r="R135" s="109">
        <v>0.0</v>
      </c>
      <c r="S135" s="109">
        <v>40.0</v>
      </c>
      <c r="T135" s="108">
        <v>200.0</v>
      </c>
      <c r="U135" s="109">
        <v>2.0</v>
      </c>
      <c r="V135" s="109">
        <v>15.0</v>
      </c>
      <c r="W135" s="109">
        <v>3.0</v>
      </c>
      <c r="X135" s="115">
        <v>0.0</v>
      </c>
      <c r="Y135" s="115">
        <v>0.0</v>
      </c>
      <c r="Z135" s="115">
        <v>0.0</v>
      </c>
      <c r="AA135" s="115">
        <v>0.0</v>
      </c>
      <c r="AB135" s="115">
        <v>0.0</v>
      </c>
      <c r="AC135" s="115">
        <v>0.0</v>
      </c>
      <c r="AD135" s="115">
        <v>0.0</v>
      </c>
      <c r="AE135" s="115">
        <v>0.0</v>
      </c>
      <c r="AF135" s="115">
        <v>0.0</v>
      </c>
      <c r="AG135" s="115">
        <v>0.0</v>
      </c>
      <c r="AH135" s="115">
        <v>0.0</v>
      </c>
      <c r="AI135" s="115">
        <v>0.0</v>
      </c>
      <c r="AJ135" s="116">
        <v>0.0</v>
      </c>
      <c r="AK135" s="116">
        <v>0.0</v>
      </c>
      <c r="AL135" s="116">
        <v>0.0</v>
      </c>
      <c r="AM135" s="116">
        <v>0.0</v>
      </c>
      <c r="AN135" s="116">
        <v>0.0</v>
      </c>
      <c r="AO135" s="116">
        <v>0.0</v>
      </c>
      <c r="AP135" s="116">
        <v>0.0</v>
      </c>
      <c r="AQ135" s="116">
        <v>0.0</v>
      </c>
      <c r="AR135" s="116">
        <v>0.0</v>
      </c>
      <c r="AS135" s="116">
        <v>0.0</v>
      </c>
      <c r="AT135" s="116">
        <v>0.0</v>
      </c>
      <c r="AU135" s="116">
        <v>0.0</v>
      </c>
    </row>
    <row r="136" ht="15.75" customHeight="1">
      <c r="A136" s="105" t="s">
        <v>131</v>
      </c>
      <c r="B136" s="105" t="s">
        <v>51</v>
      </c>
      <c r="C136" s="114">
        <v>44460.0</v>
      </c>
      <c r="D136" s="107">
        <v>3.0</v>
      </c>
      <c r="E136" s="107">
        <v>7.0</v>
      </c>
      <c r="F136" s="107">
        <v>0.0</v>
      </c>
      <c r="G136" s="109">
        <v>40.0</v>
      </c>
      <c r="H136" s="109">
        <v>0.0</v>
      </c>
      <c r="I136" s="108">
        <v>100.0</v>
      </c>
      <c r="J136" s="109">
        <v>25.0</v>
      </c>
      <c r="K136" s="108">
        <v>70.0</v>
      </c>
      <c r="L136" s="108">
        <v>60.0</v>
      </c>
      <c r="M136" s="108">
        <v>80.0</v>
      </c>
      <c r="N136" s="108">
        <v>70.0</v>
      </c>
      <c r="O136" s="109">
        <v>40.0</v>
      </c>
      <c r="P136" s="109">
        <v>40.0</v>
      </c>
      <c r="Q136" s="108">
        <v>30.0</v>
      </c>
      <c r="R136" s="109">
        <v>0.0</v>
      </c>
      <c r="S136" s="109">
        <v>35.0</v>
      </c>
      <c r="T136" s="108">
        <v>300.0</v>
      </c>
      <c r="U136" s="109">
        <v>2.0</v>
      </c>
      <c r="V136" s="109">
        <v>15.0</v>
      </c>
      <c r="W136" s="109">
        <v>5.0</v>
      </c>
      <c r="X136" s="115">
        <v>0.0</v>
      </c>
      <c r="Y136" s="115">
        <v>0.0</v>
      </c>
      <c r="Z136" s="115">
        <v>0.0</v>
      </c>
      <c r="AA136" s="115">
        <v>0.0</v>
      </c>
      <c r="AB136" s="115">
        <v>0.0</v>
      </c>
      <c r="AC136" s="115">
        <v>0.0</v>
      </c>
      <c r="AD136" s="115">
        <v>0.0</v>
      </c>
      <c r="AE136" s="115">
        <v>0.0</v>
      </c>
      <c r="AF136" s="115">
        <v>0.0</v>
      </c>
      <c r="AG136" s="115">
        <v>0.0</v>
      </c>
      <c r="AH136" s="115">
        <v>0.0</v>
      </c>
      <c r="AI136" s="115">
        <v>0.0</v>
      </c>
      <c r="AJ136" s="116">
        <v>0.0</v>
      </c>
      <c r="AK136" s="116">
        <v>0.0</v>
      </c>
      <c r="AL136" s="116">
        <v>0.0</v>
      </c>
      <c r="AM136" s="116">
        <v>0.0</v>
      </c>
      <c r="AN136" s="116">
        <v>0.0</v>
      </c>
      <c r="AO136" s="116">
        <v>0.0</v>
      </c>
      <c r="AP136" s="116">
        <v>0.0</v>
      </c>
      <c r="AQ136" s="116">
        <v>0.0</v>
      </c>
      <c r="AR136" s="116">
        <v>0.0</v>
      </c>
      <c r="AS136" s="116">
        <v>0.0</v>
      </c>
      <c r="AT136" s="116">
        <v>0.0</v>
      </c>
      <c r="AU136" s="116">
        <v>0.0</v>
      </c>
    </row>
    <row r="137" ht="15.75" customHeight="1">
      <c r="A137" s="105" t="s">
        <v>131</v>
      </c>
      <c r="B137" s="105" t="s">
        <v>52</v>
      </c>
      <c r="C137" s="114">
        <v>44460.0</v>
      </c>
      <c r="D137" s="107">
        <v>2.0</v>
      </c>
      <c r="E137" s="107">
        <v>3.0</v>
      </c>
      <c r="F137" s="107">
        <v>0.0</v>
      </c>
      <c r="G137" s="109">
        <v>20.0</v>
      </c>
      <c r="H137" s="109">
        <v>0.0</v>
      </c>
      <c r="I137" s="108">
        <v>100.0</v>
      </c>
      <c r="J137" s="109">
        <v>25.0</v>
      </c>
      <c r="K137" s="108">
        <v>60.0</v>
      </c>
      <c r="L137" s="108">
        <v>40.0</v>
      </c>
      <c r="M137" s="108">
        <v>66.0</v>
      </c>
      <c r="N137" s="108">
        <v>30.0</v>
      </c>
      <c r="O137" s="109">
        <v>30.0</v>
      </c>
      <c r="P137" s="109">
        <v>20.0</v>
      </c>
      <c r="Q137" s="108">
        <v>30.0</v>
      </c>
      <c r="R137" s="109">
        <v>0.0</v>
      </c>
      <c r="S137" s="109">
        <v>0.0</v>
      </c>
      <c r="T137" s="108">
        <v>400.0</v>
      </c>
      <c r="U137" s="109">
        <v>1.0</v>
      </c>
      <c r="V137" s="109">
        <v>8.0</v>
      </c>
      <c r="W137" s="109">
        <v>4.0</v>
      </c>
      <c r="X137" s="115">
        <v>0.0</v>
      </c>
      <c r="Y137" s="115">
        <v>0.0</v>
      </c>
      <c r="Z137" s="115">
        <v>0.0</v>
      </c>
      <c r="AA137" s="115">
        <v>0.0</v>
      </c>
      <c r="AB137" s="115">
        <v>0.0</v>
      </c>
      <c r="AC137" s="115">
        <v>0.0</v>
      </c>
      <c r="AD137" s="115">
        <v>0.0</v>
      </c>
      <c r="AE137" s="115">
        <v>0.0</v>
      </c>
      <c r="AF137" s="115">
        <v>0.0</v>
      </c>
      <c r="AG137" s="115">
        <v>0.0</v>
      </c>
      <c r="AH137" s="115">
        <v>0.0</v>
      </c>
      <c r="AI137" s="115">
        <v>0.0</v>
      </c>
      <c r="AJ137" s="116">
        <v>0.0</v>
      </c>
      <c r="AK137" s="116">
        <v>0.0</v>
      </c>
      <c r="AL137" s="116">
        <v>0.0</v>
      </c>
      <c r="AM137" s="116">
        <v>0.0</v>
      </c>
      <c r="AN137" s="116">
        <v>0.0</v>
      </c>
      <c r="AO137" s="116">
        <v>0.0</v>
      </c>
      <c r="AP137" s="116">
        <v>0.0</v>
      </c>
      <c r="AQ137" s="116">
        <v>0.0</v>
      </c>
      <c r="AR137" s="116">
        <v>0.0</v>
      </c>
      <c r="AS137" s="116">
        <v>0.0</v>
      </c>
      <c r="AT137" s="116">
        <v>0.0</v>
      </c>
      <c r="AU137" s="116">
        <v>0.0</v>
      </c>
    </row>
    <row r="138" ht="15.75" customHeight="1">
      <c r="A138" s="105" t="s">
        <v>131</v>
      </c>
      <c r="B138" s="105" t="s">
        <v>53</v>
      </c>
      <c r="C138" s="114">
        <v>44460.0</v>
      </c>
      <c r="D138" s="107">
        <v>1.0</v>
      </c>
      <c r="E138" s="107">
        <v>8.0</v>
      </c>
      <c r="F138" s="107">
        <v>0.0</v>
      </c>
      <c r="G138" s="109">
        <v>40.0</v>
      </c>
      <c r="H138" s="109">
        <v>0.0</v>
      </c>
      <c r="I138" s="108">
        <v>80.0</v>
      </c>
      <c r="J138" s="109">
        <v>20.0</v>
      </c>
      <c r="K138" s="108">
        <v>60.0</v>
      </c>
      <c r="L138" s="108">
        <v>36.0</v>
      </c>
      <c r="M138" s="108">
        <v>60.0</v>
      </c>
      <c r="N138" s="108">
        <v>30.0</v>
      </c>
      <c r="O138" s="109">
        <v>20.0</v>
      </c>
      <c r="P138" s="109">
        <v>30.0</v>
      </c>
      <c r="Q138" s="108">
        <v>30.0</v>
      </c>
      <c r="R138" s="109">
        <v>0.0</v>
      </c>
      <c r="S138" s="109">
        <v>22.0</v>
      </c>
      <c r="T138" s="108">
        <v>300.0</v>
      </c>
      <c r="U138" s="109">
        <v>2.0</v>
      </c>
      <c r="V138" s="109">
        <v>8.0</v>
      </c>
      <c r="W138" s="109">
        <v>4.0</v>
      </c>
      <c r="X138" s="115">
        <v>0.0</v>
      </c>
      <c r="Y138" s="115">
        <v>0.0</v>
      </c>
      <c r="Z138" s="115">
        <v>0.0</v>
      </c>
      <c r="AA138" s="115">
        <v>0.0</v>
      </c>
      <c r="AB138" s="115">
        <v>0.0</v>
      </c>
      <c r="AC138" s="115">
        <v>0.0</v>
      </c>
      <c r="AD138" s="115">
        <v>0.0</v>
      </c>
      <c r="AE138" s="115">
        <v>0.0</v>
      </c>
      <c r="AF138" s="115">
        <v>0.0</v>
      </c>
      <c r="AG138" s="115">
        <v>0.0</v>
      </c>
      <c r="AH138" s="115">
        <v>0.0</v>
      </c>
      <c r="AI138" s="115">
        <v>0.0</v>
      </c>
      <c r="AJ138" s="116">
        <v>0.0</v>
      </c>
      <c r="AK138" s="116">
        <v>0.0</v>
      </c>
      <c r="AL138" s="116">
        <v>0.0</v>
      </c>
      <c r="AM138" s="116">
        <v>0.0</v>
      </c>
      <c r="AN138" s="116">
        <v>0.0</v>
      </c>
      <c r="AO138" s="116">
        <v>0.0</v>
      </c>
      <c r="AP138" s="116">
        <v>0.0</v>
      </c>
      <c r="AQ138" s="116">
        <v>0.0</v>
      </c>
      <c r="AR138" s="116">
        <v>0.0</v>
      </c>
      <c r="AS138" s="116">
        <v>0.0</v>
      </c>
      <c r="AT138" s="116">
        <v>0.0</v>
      </c>
      <c r="AU138" s="116">
        <v>0.0</v>
      </c>
    </row>
    <row r="139" ht="15.75" customHeight="1">
      <c r="A139" s="105" t="s">
        <v>131</v>
      </c>
      <c r="B139" s="105" t="s">
        <v>54</v>
      </c>
      <c r="C139" s="114">
        <v>44460.0</v>
      </c>
      <c r="D139" s="107">
        <v>1.0</v>
      </c>
      <c r="E139" s="107">
        <v>1.0</v>
      </c>
      <c r="F139" s="107">
        <v>0.0</v>
      </c>
      <c r="G139" s="109">
        <v>20.0</v>
      </c>
      <c r="H139" s="109">
        <v>0.0</v>
      </c>
      <c r="I139" s="108">
        <v>40.0</v>
      </c>
      <c r="J139" s="109">
        <v>10.0</v>
      </c>
      <c r="K139" s="108">
        <v>20.0</v>
      </c>
      <c r="L139" s="108">
        <v>8.0</v>
      </c>
      <c r="M139" s="108">
        <v>18.0</v>
      </c>
      <c r="N139" s="108">
        <v>20.0</v>
      </c>
      <c r="O139" s="109">
        <v>10.0</v>
      </c>
      <c r="P139" s="109">
        <v>10.0</v>
      </c>
      <c r="Q139" s="108">
        <v>10.0</v>
      </c>
      <c r="R139" s="109">
        <v>0.0</v>
      </c>
      <c r="S139" s="109">
        <v>0.0</v>
      </c>
      <c r="T139" s="108">
        <v>0.0</v>
      </c>
      <c r="U139" s="109">
        <v>1.0</v>
      </c>
      <c r="V139" s="109">
        <v>4.0</v>
      </c>
      <c r="W139" s="109">
        <v>1.0</v>
      </c>
      <c r="X139" s="115">
        <v>0.0</v>
      </c>
      <c r="Y139" s="115">
        <v>0.0</v>
      </c>
      <c r="Z139" s="115">
        <v>0.0</v>
      </c>
      <c r="AA139" s="115">
        <v>0.0</v>
      </c>
      <c r="AB139" s="115">
        <v>0.0</v>
      </c>
      <c r="AC139" s="115">
        <v>0.0</v>
      </c>
      <c r="AD139" s="115">
        <v>0.0</v>
      </c>
      <c r="AE139" s="115">
        <v>0.0</v>
      </c>
      <c r="AF139" s="115">
        <v>0.0</v>
      </c>
      <c r="AG139" s="115">
        <v>0.0</v>
      </c>
      <c r="AH139" s="115">
        <v>0.0</v>
      </c>
      <c r="AI139" s="115">
        <v>0.0</v>
      </c>
      <c r="AJ139" s="116">
        <v>0.0</v>
      </c>
      <c r="AK139" s="116">
        <v>0.0</v>
      </c>
      <c r="AL139" s="116">
        <v>0.0</v>
      </c>
      <c r="AM139" s="116">
        <v>0.0</v>
      </c>
      <c r="AN139" s="116">
        <v>0.0</v>
      </c>
      <c r="AO139" s="116">
        <v>0.0</v>
      </c>
      <c r="AP139" s="116">
        <v>0.0</v>
      </c>
      <c r="AQ139" s="116">
        <v>0.0</v>
      </c>
      <c r="AR139" s="116">
        <v>0.0</v>
      </c>
      <c r="AS139" s="116">
        <v>0.0</v>
      </c>
      <c r="AT139" s="116">
        <v>0.0</v>
      </c>
      <c r="AU139" s="116">
        <v>0.0</v>
      </c>
    </row>
    <row r="140" ht="15.75" customHeight="1">
      <c r="A140" s="105" t="s">
        <v>131</v>
      </c>
      <c r="B140" s="105" t="s">
        <v>55</v>
      </c>
      <c r="C140" s="114">
        <v>44460.0</v>
      </c>
      <c r="D140" s="107">
        <v>2.0</v>
      </c>
      <c r="E140" s="107">
        <v>1.0</v>
      </c>
      <c r="F140" s="107">
        <v>0.0</v>
      </c>
      <c r="G140" s="109">
        <v>20.0</v>
      </c>
      <c r="H140" s="109">
        <v>0.0</v>
      </c>
      <c r="I140" s="108">
        <v>100.0</v>
      </c>
      <c r="J140" s="109">
        <v>10.0</v>
      </c>
      <c r="K140" s="108">
        <v>40.0</v>
      </c>
      <c r="L140" s="108">
        <v>32.0</v>
      </c>
      <c r="M140" s="108">
        <v>40.0</v>
      </c>
      <c r="N140" s="108">
        <v>20.0</v>
      </c>
      <c r="O140" s="109">
        <v>30.0</v>
      </c>
      <c r="P140" s="109">
        <v>30.0</v>
      </c>
      <c r="Q140" s="108">
        <v>30.0</v>
      </c>
      <c r="R140" s="109">
        <v>0.0</v>
      </c>
      <c r="S140" s="109">
        <v>20.0</v>
      </c>
      <c r="T140" s="108">
        <v>200.0</v>
      </c>
      <c r="U140" s="109">
        <v>1.0</v>
      </c>
      <c r="V140" s="109">
        <v>8.0</v>
      </c>
      <c r="W140" s="109">
        <v>4.0</v>
      </c>
      <c r="X140" s="115">
        <v>0.0</v>
      </c>
      <c r="Y140" s="115">
        <v>0.0</v>
      </c>
      <c r="Z140" s="115">
        <v>0.0</v>
      </c>
      <c r="AA140" s="115">
        <v>0.0</v>
      </c>
      <c r="AB140" s="115">
        <v>0.0</v>
      </c>
      <c r="AC140" s="115">
        <v>0.0</v>
      </c>
      <c r="AD140" s="115">
        <v>0.0</v>
      </c>
      <c r="AE140" s="115">
        <v>0.0</v>
      </c>
      <c r="AF140" s="115">
        <v>0.0</v>
      </c>
      <c r="AG140" s="115">
        <v>0.0</v>
      </c>
      <c r="AH140" s="115">
        <v>0.0</v>
      </c>
      <c r="AI140" s="115">
        <v>0.0</v>
      </c>
      <c r="AJ140" s="116">
        <v>0.0</v>
      </c>
      <c r="AK140" s="116">
        <v>0.0</v>
      </c>
      <c r="AL140" s="116">
        <v>0.0</v>
      </c>
      <c r="AM140" s="116">
        <v>0.0</v>
      </c>
      <c r="AN140" s="116">
        <v>0.0</v>
      </c>
      <c r="AO140" s="116">
        <v>0.0</v>
      </c>
      <c r="AP140" s="116">
        <v>0.0</v>
      </c>
      <c r="AQ140" s="116">
        <v>0.0</v>
      </c>
      <c r="AR140" s="116">
        <v>0.0</v>
      </c>
      <c r="AS140" s="116">
        <v>0.0</v>
      </c>
      <c r="AT140" s="116">
        <v>0.0</v>
      </c>
      <c r="AU140" s="116">
        <v>0.0</v>
      </c>
    </row>
    <row r="141" ht="15.75" customHeight="1">
      <c r="A141" s="105" t="s">
        <v>131</v>
      </c>
      <c r="B141" s="105" t="s">
        <v>56</v>
      </c>
      <c r="C141" s="114">
        <v>44460.0</v>
      </c>
      <c r="D141" s="107">
        <v>4.0</v>
      </c>
      <c r="E141" s="107">
        <v>8.0</v>
      </c>
      <c r="F141" s="107">
        <v>0.0</v>
      </c>
      <c r="G141" s="108">
        <v>40.0</v>
      </c>
      <c r="H141" s="109">
        <v>0.0</v>
      </c>
      <c r="I141" s="108">
        <v>140.0</v>
      </c>
      <c r="J141" s="108">
        <v>20.0</v>
      </c>
      <c r="K141" s="108">
        <v>60.0</v>
      </c>
      <c r="L141" s="108">
        <v>36.0</v>
      </c>
      <c r="M141" s="108">
        <v>82.0</v>
      </c>
      <c r="N141" s="108">
        <v>60.0</v>
      </c>
      <c r="O141" s="108">
        <v>20.0</v>
      </c>
      <c r="P141" s="108">
        <v>30.0</v>
      </c>
      <c r="Q141" s="108">
        <v>50.0</v>
      </c>
      <c r="R141" s="109">
        <v>0.0</v>
      </c>
      <c r="S141" s="108">
        <v>35.0</v>
      </c>
      <c r="T141" s="108">
        <v>200.0</v>
      </c>
      <c r="U141" s="109">
        <v>2.0</v>
      </c>
      <c r="V141" s="109">
        <v>11.0</v>
      </c>
      <c r="W141" s="109">
        <v>1.0</v>
      </c>
      <c r="X141" s="110">
        <v>0.0</v>
      </c>
      <c r="Y141" s="115">
        <v>0.0</v>
      </c>
      <c r="Z141" s="115">
        <v>0.0</v>
      </c>
      <c r="AA141" s="110">
        <v>0.0</v>
      </c>
      <c r="AB141" s="110">
        <v>0.0</v>
      </c>
      <c r="AC141" s="110">
        <v>0.0</v>
      </c>
      <c r="AD141" s="115">
        <v>0.0</v>
      </c>
      <c r="AE141" s="110">
        <v>0.0</v>
      </c>
      <c r="AF141" s="115">
        <v>0.0</v>
      </c>
      <c r="AG141" s="110">
        <v>0.0</v>
      </c>
      <c r="AH141" s="110">
        <v>0.0</v>
      </c>
      <c r="AI141" s="110">
        <v>0.0</v>
      </c>
      <c r="AJ141" s="109">
        <v>0.0</v>
      </c>
      <c r="AK141" s="116">
        <v>0.0</v>
      </c>
      <c r="AL141" s="109">
        <v>0.0</v>
      </c>
      <c r="AM141" s="109">
        <v>0.0</v>
      </c>
      <c r="AN141" s="109">
        <v>0.0</v>
      </c>
      <c r="AO141" s="109">
        <v>0.0</v>
      </c>
      <c r="AP141" s="109">
        <v>0.0</v>
      </c>
      <c r="AQ141" s="109">
        <v>0.0</v>
      </c>
      <c r="AR141" s="116">
        <v>0.0</v>
      </c>
      <c r="AS141" s="109">
        <v>0.0</v>
      </c>
      <c r="AT141" s="109">
        <v>0.0</v>
      </c>
      <c r="AU141" s="109">
        <v>0.0</v>
      </c>
    </row>
    <row r="142" ht="15.75" customHeight="1">
      <c r="A142" s="105" t="s">
        <v>131</v>
      </c>
      <c r="B142" s="105" t="s">
        <v>59</v>
      </c>
      <c r="C142" s="114">
        <v>44460.0</v>
      </c>
      <c r="D142" s="107">
        <v>4.0</v>
      </c>
      <c r="E142" s="107">
        <v>2.0</v>
      </c>
      <c r="F142" s="107">
        <v>0.0</v>
      </c>
      <c r="G142" s="108">
        <v>40.0</v>
      </c>
      <c r="H142" s="109">
        <v>0.0</v>
      </c>
      <c r="I142" s="108">
        <v>80.0</v>
      </c>
      <c r="J142" s="108">
        <v>25.0</v>
      </c>
      <c r="K142" s="108">
        <v>60.0</v>
      </c>
      <c r="L142" s="108">
        <v>48.0</v>
      </c>
      <c r="M142" s="108">
        <v>62.0</v>
      </c>
      <c r="N142" s="108">
        <v>40.0</v>
      </c>
      <c r="O142" s="108">
        <v>20.0</v>
      </c>
      <c r="P142" s="108">
        <v>30.0</v>
      </c>
      <c r="Q142" s="108">
        <v>30.0</v>
      </c>
      <c r="R142" s="109">
        <v>0.0</v>
      </c>
      <c r="S142" s="108">
        <v>15.0</v>
      </c>
      <c r="T142" s="108">
        <v>200.0</v>
      </c>
      <c r="U142" s="109">
        <v>2.0</v>
      </c>
      <c r="V142" s="108">
        <v>9.0</v>
      </c>
      <c r="W142" s="109">
        <v>2.0</v>
      </c>
      <c r="X142" s="115">
        <v>0.0</v>
      </c>
      <c r="Y142" s="115">
        <v>0.0</v>
      </c>
      <c r="Z142" s="115">
        <v>0.0</v>
      </c>
      <c r="AA142" s="115">
        <v>0.0</v>
      </c>
      <c r="AB142" s="115">
        <v>0.0</v>
      </c>
      <c r="AC142" s="115">
        <v>0.0</v>
      </c>
      <c r="AD142" s="115">
        <v>0.0</v>
      </c>
      <c r="AE142" s="115">
        <v>0.0</v>
      </c>
      <c r="AF142" s="115">
        <v>0.0</v>
      </c>
      <c r="AG142" s="115">
        <v>0.0</v>
      </c>
      <c r="AH142" s="115">
        <v>0.0</v>
      </c>
      <c r="AI142" s="115">
        <v>0.0</v>
      </c>
      <c r="AJ142" s="116">
        <v>0.0</v>
      </c>
      <c r="AK142" s="116">
        <v>0.0</v>
      </c>
      <c r="AL142" s="116">
        <v>0.0</v>
      </c>
      <c r="AM142" s="116">
        <v>0.0</v>
      </c>
      <c r="AN142" s="116">
        <v>0.0</v>
      </c>
      <c r="AO142" s="116">
        <v>0.0</v>
      </c>
      <c r="AP142" s="116">
        <v>0.0</v>
      </c>
      <c r="AQ142" s="116">
        <v>0.0</v>
      </c>
      <c r="AR142" s="116">
        <v>0.0</v>
      </c>
      <c r="AS142" s="116">
        <v>0.0</v>
      </c>
      <c r="AT142" s="116">
        <v>0.0</v>
      </c>
      <c r="AU142" s="116">
        <v>0.0</v>
      </c>
    </row>
    <row r="143" ht="15.75" customHeight="1">
      <c r="A143" s="105" t="s">
        <v>131</v>
      </c>
      <c r="B143" s="105" t="s">
        <v>60</v>
      </c>
      <c r="C143" s="114">
        <v>44460.0</v>
      </c>
      <c r="D143" s="107">
        <v>1.0</v>
      </c>
      <c r="E143" s="107">
        <v>2.0</v>
      </c>
      <c r="F143" s="107">
        <v>0.0</v>
      </c>
      <c r="G143" s="108">
        <v>20.0</v>
      </c>
      <c r="H143" s="109">
        <v>0.0</v>
      </c>
      <c r="I143" s="108">
        <v>100.0</v>
      </c>
      <c r="J143" s="108">
        <v>15.0</v>
      </c>
      <c r="K143" s="108">
        <v>60.0</v>
      </c>
      <c r="L143" s="108">
        <v>32.0</v>
      </c>
      <c r="M143" s="108">
        <v>58.0</v>
      </c>
      <c r="N143" s="108">
        <v>20.0</v>
      </c>
      <c r="O143" s="108">
        <v>20.0</v>
      </c>
      <c r="P143" s="108">
        <v>10.0</v>
      </c>
      <c r="Q143" s="108">
        <v>30.0</v>
      </c>
      <c r="R143" s="109">
        <v>0.0</v>
      </c>
      <c r="S143" s="108">
        <v>20.0</v>
      </c>
      <c r="T143" s="108">
        <v>100.0</v>
      </c>
      <c r="U143" s="109">
        <v>1.0</v>
      </c>
      <c r="V143" s="109">
        <v>5.0</v>
      </c>
      <c r="W143" s="109">
        <v>3.0</v>
      </c>
      <c r="X143" s="115">
        <v>0.0</v>
      </c>
      <c r="Y143" s="115">
        <v>0.0</v>
      </c>
      <c r="Z143" s="115">
        <v>0.0</v>
      </c>
      <c r="AA143" s="115">
        <v>0.0</v>
      </c>
      <c r="AB143" s="115">
        <v>0.0</v>
      </c>
      <c r="AC143" s="115">
        <v>0.0</v>
      </c>
      <c r="AD143" s="115">
        <v>0.0</v>
      </c>
      <c r="AE143" s="115">
        <v>0.0</v>
      </c>
      <c r="AF143" s="115">
        <v>0.0</v>
      </c>
      <c r="AG143" s="115">
        <v>0.0</v>
      </c>
      <c r="AH143" s="115">
        <v>0.0</v>
      </c>
      <c r="AI143" s="115">
        <v>0.0</v>
      </c>
      <c r="AJ143" s="116">
        <v>0.0</v>
      </c>
      <c r="AK143" s="116">
        <v>0.0</v>
      </c>
      <c r="AL143" s="116">
        <v>0.0</v>
      </c>
      <c r="AM143" s="116">
        <v>0.0</v>
      </c>
      <c r="AN143" s="116">
        <v>0.0</v>
      </c>
      <c r="AO143" s="116">
        <v>0.0</v>
      </c>
      <c r="AP143" s="116">
        <v>0.0</v>
      </c>
      <c r="AQ143" s="116">
        <v>0.0</v>
      </c>
      <c r="AR143" s="116">
        <v>0.0</v>
      </c>
      <c r="AS143" s="116">
        <v>0.0</v>
      </c>
      <c r="AT143" s="116">
        <v>0.0</v>
      </c>
      <c r="AU143" s="116">
        <v>0.0</v>
      </c>
    </row>
    <row r="144" ht="15.75" customHeight="1">
      <c r="A144" s="105" t="s">
        <v>131</v>
      </c>
      <c r="B144" s="105" t="s">
        <v>61</v>
      </c>
      <c r="C144" s="114">
        <v>44460.0</v>
      </c>
      <c r="D144" s="107">
        <v>1.0</v>
      </c>
      <c r="E144" s="107">
        <v>2.0</v>
      </c>
      <c r="F144" s="107">
        <v>0.0</v>
      </c>
      <c r="G144" s="108">
        <v>20.0</v>
      </c>
      <c r="H144" s="109">
        <v>0.0</v>
      </c>
      <c r="I144" s="108">
        <v>80.0</v>
      </c>
      <c r="J144" s="108">
        <v>15.0</v>
      </c>
      <c r="K144" s="108">
        <v>50.0</v>
      </c>
      <c r="L144" s="108">
        <v>36.0</v>
      </c>
      <c r="M144" s="108">
        <v>60.0</v>
      </c>
      <c r="N144" s="108">
        <v>30.0</v>
      </c>
      <c r="O144" s="108">
        <v>10.0</v>
      </c>
      <c r="P144" s="108">
        <v>20.0</v>
      </c>
      <c r="Q144" s="108">
        <v>10.0</v>
      </c>
      <c r="R144" s="109">
        <v>0.0</v>
      </c>
      <c r="S144" s="108">
        <v>20.0</v>
      </c>
      <c r="T144" s="108">
        <v>200.0</v>
      </c>
      <c r="U144" s="109">
        <v>1.0</v>
      </c>
      <c r="V144" s="109">
        <v>6.0</v>
      </c>
      <c r="W144" s="109">
        <v>3.0</v>
      </c>
      <c r="X144" s="115">
        <v>0.0</v>
      </c>
      <c r="Y144" s="115">
        <v>0.0</v>
      </c>
      <c r="Z144" s="115">
        <v>0.0</v>
      </c>
      <c r="AA144" s="115">
        <v>0.0</v>
      </c>
      <c r="AB144" s="115">
        <v>0.0</v>
      </c>
      <c r="AC144" s="115">
        <v>0.0</v>
      </c>
      <c r="AD144" s="115">
        <v>0.0</v>
      </c>
      <c r="AE144" s="115">
        <v>0.0</v>
      </c>
      <c r="AF144" s="115">
        <v>0.0</v>
      </c>
      <c r="AG144" s="115">
        <v>0.0</v>
      </c>
      <c r="AH144" s="115">
        <v>0.0</v>
      </c>
      <c r="AI144" s="115">
        <v>0.0</v>
      </c>
      <c r="AJ144" s="116">
        <v>0.0</v>
      </c>
      <c r="AK144" s="116">
        <v>0.0</v>
      </c>
      <c r="AL144" s="116">
        <v>0.0</v>
      </c>
      <c r="AM144" s="116">
        <v>0.0</v>
      </c>
      <c r="AN144" s="116">
        <v>0.0</v>
      </c>
      <c r="AO144" s="116">
        <v>0.0</v>
      </c>
      <c r="AP144" s="116">
        <v>0.0</v>
      </c>
      <c r="AQ144" s="116">
        <v>0.0</v>
      </c>
      <c r="AR144" s="116">
        <v>0.0</v>
      </c>
      <c r="AS144" s="116">
        <v>0.0</v>
      </c>
      <c r="AT144" s="116">
        <v>0.0</v>
      </c>
      <c r="AU144" s="116">
        <v>0.0</v>
      </c>
    </row>
    <row r="145" ht="15.75" customHeight="1">
      <c r="A145" s="105" t="s">
        <v>131</v>
      </c>
      <c r="B145" s="105" t="s">
        <v>62</v>
      </c>
      <c r="C145" s="114">
        <v>44460.0</v>
      </c>
      <c r="D145" s="107">
        <v>1.0</v>
      </c>
      <c r="E145" s="107">
        <v>0.0</v>
      </c>
      <c r="F145" s="107">
        <v>0.0</v>
      </c>
      <c r="G145" s="108">
        <v>20.0</v>
      </c>
      <c r="H145" s="109">
        <v>0.0</v>
      </c>
      <c r="I145" s="108">
        <v>20.0</v>
      </c>
      <c r="J145" s="108">
        <v>5.0</v>
      </c>
      <c r="K145" s="108">
        <v>20.0</v>
      </c>
      <c r="L145" s="108">
        <v>12.0</v>
      </c>
      <c r="M145" s="108">
        <v>20.0</v>
      </c>
      <c r="N145" s="108">
        <v>10.0</v>
      </c>
      <c r="O145" s="108">
        <v>10.0</v>
      </c>
      <c r="P145" s="109">
        <v>10.0</v>
      </c>
      <c r="Q145" s="108">
        <v>20.0</v>
      </c>
      <c r="R145" s="109">
        <v>0.0</v>
      </c>
      <c r="S145" s="108">
        <v>20.0</v>
      </c>
      <c r="T145" s="108">
        <v>100.0</v>
      </c>
      <c r="U145" s="109">
        <v>1.0</v>
      </c>
      <c r="V145" s="109">
        <v>3.0</v>
      </c>
      <c r="W145" s="109">
        <v>2.0</v>
      </c>
      <c r="X145" s="115">
        <v>0.0</v>
      </c>
      <c r="Y145" s="115">
        <v>0.0</v>
      </c>
      <c r="Z145" s="115">
        <v>0.0</v>
      </c>
      <c r="AA145" s="115">
        <v>0.0</v>
      </c>
      <c r="AB145" s="115">
        <v>0.0</v>
      </c>
      <c r="AC145" s="115">
        <v>0.0</v>
      </c>
      <c r="AD145" s="115">
        <v>0.0</v>
      </c>
      <c r="AE145" s="115">
        <v>0.0</v>
      </c>
      <c r="AF145" s="115">
        <v>0.0</v>
      </c>
      <c r="AG145" s="115">
        <v>0.0</v>
      </c>
      <c r="AH145" s="115">
        <v>0.0</v>
      </c>
      <c r="AI145" s="115">
        <v>0.0</v>
      </c>
      <c r="AJ145" s="116">
        <v>0.0</v>
      </c>
      <c r="AK145" s="116">
        <v>0.0</v>
      </c>
      <c r="AL145" s="116">
        <v>0.0</v>
      </c>
      <c r="AM145" s="116">
        <v>0.0</v>
      </c>
      <c r="AN145" s="116">
        <v>0.0</v>
      </c>
      <c r="AO145" s="116">
        <v>0.0</v>
      </c>
      <c r="AP145" s="116">
        <v>0.0</v>
      </c>
      <c r="AQ145" s="116">
        <v>0.0</v>
      </c>
      <c r="AR145" s="116">
        <v>0.0</v>
      </c>
      <c r="AS145" s="116">
        <v>0.0</v>
      </c>
      <c r="AT145" s="116">
        <v>0.0</v>
      </c>
      <c r="AU145" s="116">
        <v>0.0</v>
      </c>
    </row>
    <row r="146" ht="15.75" customHeight="1">
      <c r="A146" s="105" t="s">
        <v>131</v>
      </c>
      <c r="B146" s="105" t="s">
        <v>63</v>
      </c>
      <c r="C146" s="114">
        <v>44460.0</v>
      </c>
      <c r="D146" s="107">
        <v>5.0</v>
      </c>
      <c r="E146" s="107">
        <v>5.0</v>
      </c>
      <c r="F146" s="107">
        <v>0.0</v>
      </c>
      <c r="G146" s="109">
        <v>20.0</v>
      </c>
      <c r="H146" s="109">
        <v>0.0</v>
      </c>
      <c r="I146" s="108">
        <v>60.0</v>
      </c>
      <c r="J146" s="109">
        <v>25.0</v>
      </c>
      <c r="K146" s="108">
        <v>90.0</v>
      </c>
      <c r="L146" s="108">
        <v>36.0</v>
      </c>
      <c r="M146" s="108">
        <v>68.0</v>
      </c>
      <c r="N146" s="108">
        <v>20.0</v>
      </c>
      <c r="O146" s="109">
        <v>20.0</v>
      </c>
      <c r="P146" s="109">
        <v>10.0</v>
      </c>
      <c r="Q146" s="108">
        <v>30.0</v>
      </c>
      <c r="R146" s="109">
        <v>0.0</v>
      </c>
      <c r="S146" s="109">
        <v>20.0</v>
      </c>
      <c r="T146" s="108">
        <v>300.0</v>
      </c>
      <c r="U146" s="109">
        <v>1.0</v>
      </c>
      <c r="V146" s="109">
        <v>5.0</v>
      </c>
      <c r="W146" s="109">
        <v>3.0</v>
      </c>
      <c r="X146" s="115">
        <v>0.0</v>
      </c>
      <c r="Y146" s="115">
        <v>0.0</v>
      </c>
      <c r="Z146" s="115">
        <v>0.0</v>
      </c>
      <c r="AA146" s="115">
        <v>0.0</v>
      </c>
      <c r="AB146" s="115">
        <v>0.0</v>
      </c>
      <c r="AC146" s="115">
        <v>0.0</v>
      </c>
      <c r="AD146" s="115">
        <v>0.0</v>
      </c>
      <c r="AE146" s="115">
        <v>0.0</v>
      </c>
      <c r="AF146" s="115">
        <v>0.0</v>
      </c>
      <c r="AG146" s="115">
        <v>0.0</v>
      </c>
      <c r="AH146" s="115">
        <v>0.0</v>
      </c>
      <c r="AI146" s="115">
        <v>0.0</v>
      </c>
      <c r="AJ146" s="116">
        <v>0.0</v>
      </c>
      <c r="AK146" s="116">
        <v>0.0</v>
      </c>
      <c r="AL146" s="116">
        <v>0.0</v>
      </c>
      <c r="AM146" s="116">
        <v>0.0</v>
      </c>
      <c r="AN146" s="116">
        <v>0.0</v>
      </c>
      <c r="AO146" s="116">
        <v>0.0</v>
      </c>
      <c r="AP146" s="116">
        <v>0.0</v>
      </c>
      <c r="AQ146" s="116">
        <v>0.0</v>
      </c>
      <c r="AR146" s="116">
        <v>0.0</v>
      </c>
      <c r="AS146" s="116">
        <v>0.0</v>
      </c>
      <c r="AT146" s="116">
        <v>0.0</v>
      </c>
      <c r="AU146" s="116">
        <v>0.0</v>
      </c>
    </row>
    <row r="147" ht="15.75" customHeight="1">
      <c r="A147" s="105" t="s">
        <v>131</v>
      </c>
      <c r="B147" s="105" t="s">
        <v>45</v>
      </c>
      <c r="C147" s="114">
        <v>44490.0</v>
      </c>
      <c r="D147" s="107">
        <v>4.0</v>
      </c>
      <c r="E147" s="107">
        <v>1.0</v>
      </c>
      <c r="F147" s="107">
        <v>0.0</v>
      </c>
      <c r="G147" s="108">
        <v>20.0</v>
      </c>
      <c r="H147" s="109">
        <v>0.0</v>
      </c>
      <c r="I147" s="108">
        <v>60.0</v>
      </c>
      <c r="J147" s="108">
        <v>10.0</v>
      </c>
      <c r="K147" s="108">
        <v>50.0</v>
      </c>
      <c r="L147" s="108">
        <v>36.0</v>
      </c>
      <c r="M147" s="108">
        <v>38.0</v>
      </c>
      <c r="N147" s="108">
        <v>10.0</v>
      </c>
      <c r="O147" s="108">
        <v>10.0</v>
      </c>
      <c r="P147" s="108">
        <v>0.0</v>
      </c>
      <c r="Q147" s="108">
        <v>10.0</v>
      </c>
      <c r="R147" s="109">
        <v>0.0</v>
      </c>
      <c r="S147" s="108">
        <v>0.0</v>
      </c>
      <c r="T147" s="108">
        <v>100.0</v>
      </c>
      <c r="U147" s="109">
        <v>1.0</v>
      </c>
      <c r="V147" s="108">
        <v>2.0</v>
      </c>
      <c r="W147" s="109">
        <v>2.0</v>
      </c>
      <c r="X147" s="115">
        <v>0.0</v>
      </c>
      <c r="Y147" s="115">
        <v>0.0</v>
      </c>
      <c r="Z147" s="115">
        <v>0.0</v>
      </c>
      <c r="AA147" s="115">
        <v>0.0</v>
      </c>
      <c r="AB147" s="115">
        <v>0.0</v>
      </c>
      <c r="AC147" s="115">
        <v>0.0</v>
      </c>
      <c r="AD147" s="115">
        <v>0.0</v>
      </c>
      <c r="AE147" s="115">
        <v>0.0</v>
      </c>
      <c r="AF147" s="115">
        <v>0.0</v>
      </c>
      <c r="AG147" s="115">
        <v>0.0</v>
      </c>
      <c r="AH147" s="115">
        <v>0.0</v>
      </c>
      <c r="AI147" s="115">
        <v>0.0</v>
      </c>
      <c r="AJ147" s="116">
        <v>0.0</v>
      </c>
      <c r="AK147" s="116">
        <v>0.0</v>
      </c>
      <c r="AL147" s="116">
        <v>0.0</v>
      </c>
      <c r="AM147" s="116">
        <v>0.0</v>
      </c>
      <c r="AN147" s="116">
        <v>0.0</v>
      </c>
      <c r="AO147" s="116">
        <v>0.0</v>
      </c>
      <c r="AP147" s="116">
        <v>0.0</v>
      </c>
      <c r="AQ147" s="116">
        <v>0.0</v>
      </c>
      <c r="AR147" s="116">
        <v>0.0</v>
      </c>
      <c r="AS147" s="116">
        <v>0.0</v>
      </c>
      <c r="AT147" s="116">
        <v>0.0</v>
      </c>
      <c r="AU147" s="116">
        <v>0.0</v>
      </c>
    </row>
    <row r="148" ht="15.75" customHeight="1">
      <c r="A148" s="105" t="s">
        <v>131</v>
      </c>
      <c r="B148" s="105" t="s">
        <v>47</v>
      </c>
      <c r="C148" s="114">
        <v>44490.0</v>
      </c>
      <c r="D148" s="107">
        <v>3.0</v>
      </c>
      <c r="E148" s="107">
        <v>2.0</v>
      </c>
      <c r="F148" s="107">
        <v>0.0</v>
      </c>
      <c r="G148" s="108">
        <v>40.0</v>
      </c>
      <c r="H148" s="109">
        <v>0.0</v>
      </c>
      <c r="I148" s="108">
        <v>60.0</v>
      </c>
      <c r="J148" s="108">
        <v>35.0</v>
      </c>
      <c r="K148" s="108">
        <v>70.0</v>
      </c>
      <c r="L148" s="108">
        <v>32.0</v>
      </c>
      <c r="M148" s="108">
        <v>60.0</v>
      </c>
      <c r="N148" s="108">
        <v>40.0</v>
      </c>
      <c r="O148" s="108">
        <v>20.0</v>
      </c>
      <c r="P148" s="108">
        <v>20.0</v>
      </c>
      <c r="Q148" s="108">
        <v>20.0</v>
      </c>
      <c r="R148" s="109">
        <v>0.0</v>
      </c>
      <c r="S148" s="108">
        <v>25.0</v>
      </c>
      <c r="T148" s="108">
        <v>200.0</v>
      </c>
      <c r="U148" s="109">
        <v>2.0</v>
      </c>
      <c r="V148" s="109">
        <v>8.0</v>
      </c>
      <c r="W148" s="109">
        <v>3.0</v>
      </c>
      <c r="X148" s="115">
        <v>0.0</v>
      </c>
      <c r="Y148" s="115">
        <v>0.0</v>
      </c>
      <c r="Z148" s="115">
        <v>0.0</v>
      </c>
      <c r="AA148" s="115">
        <v>0.0</v>
      </c>
      <c r="AB148" s="115">
        <v>0.0</v>
      </c>
      <c r="AC148" s="115">
        <v>0.0</v>
      </c>
      <c r="AD148" s="115">
        <v>0.0</v>
      </c>
      <c r="AE148" s="115">
        <v>0.0</v>
      </c>
      <c r="AF148" s="115">
        <v>0.0</v>
      </c>
      <c r="AG148" s="115">
        <v>0.0</v>
      </c>
      <c r="AH148" s="115">
        <v>0.0</v>
      </c>
      <c r="AI148" s="115">
        <v>0.0</v>
      </c>
      <c r="AJ148" s="116">
        <v>0.0</v>
      </c>
      <c r="AK148" s="116">
        <v>0.0</v>
      </c>
      <c r="AL148" s="116">
        <v>0.0</v>
      </c>
      <c r="AM148" s="116">
        <v>0.0</v>
      </c>
      <c r="AN148" s="116">
        <v>0.0</v>
      </c>
      <c r="AO148" s="116">
        <v>0.0</v>
      </c>
      <c r="AP148" s="116">
        <v>0.0</v>
      </c>
      <c r="AQ148" s="116">
        <v>0.0</v>
      </c>
      <c r="AR148" s="116">
        <v>0.0</v>
      </c>
      <c r="AS148" s="116">
        <v>0.0</v>
      </c>
      <c r="AT148" s="116">
        <v>0.0</v>
      </c>
      <c r="AU148" s="116">
        <v>0.0</v>
      </c>
    </row>
    <row r="149" ht="15.75" customHeight="1">
      <c r="A149" s="105" t="s">
        <v>131</v>
      </c>
      <c r="B149" s="105" t="s">
        <v>48</v>
      </c>
      <c r="C149" s="114">
        <v>44490.0</v>
      </c>
      <c r="D149" s="107">
        <v>2.0</v>
      </c>
      <c r="E149" s="107">
        <v>1.0</v>
      </c>
      <c r="F149" s="107">
        <v>0.0</v>
      </c>
      <c r="G149" s="108">
        <v>20.0</v>
      </c>
      <c r="H149" s="109">
        <v>0.0</v>
      </c>
      <c r="I149" s="108">
        <v>100.0</v>
      </c>
      <c r="J149" s="108">
        <v>20.0</v>
      </c>
      <c r="K149" s="108">
        <v>60.0</v>
      </c>
      <c r="L149" s="108">
        <v>40.0</v>
      </c>
      <c r="M149" s="108">
        <v>66.0</v>
      </c>
      <c r="N149" s="108">
        <v>30.0</v>
      </c>
      <c r="O149" s="108">
        <v>20.0</v>
      </c>
      <c r="P149" s="108">
        <v>10.0</v>
      </c>
      <c r="Q149" s="108">
        <v>10.0</v>
      </c>
      <c r="R149" s="109">
        <v>0.0</v>
      </c>
      <c r="S149" s="108">
        <v>10.0</v>
      </c>
      <c r="T149" s="108">
        <v>200.0</v>
      </c>
      <c r="U149" s="109">
        <v>1.0</v>
      </c>
      <c r="V149" s="109">
        <v>6.0</v>
      </c>
      <c r="W149" s="109">
        <v>4.0</v>
      </c>
      <c r="X149" s="115">
        <v>0.0</v>
      </c>
      <c r="Y149" s="115">
        <v>0.0</v>
      </c>
      <c r="Z149" s="115">
        <v>0.0</v>
      </c>
      <c r="AA149" s="115">
        <v>0.0</v>
      </c>
      <c r="AB149" s="115">
        <v>0.0</v>
      </c>
      <c r="AC149" s="115">
        <v>0.0</v>
      </c>
      <c r="AD149" s="115">
        <v>0.0</v>
      </c>
      <c r="AE149" s="115">
        <v>0.0</v>
      </c>
      <c r="AF149" s="115">
        <v>0.0</v>
      </c>
      <c r="AG149" s="115">
        <v>0.0</v>
      </c>
      <c r="AH149" s="115">
        <v>0.0</v>
      </c>
      <c r="AI149" s="115">
        <v>0.0</v>
      </c>
      <c r="AJ149" s="116">
        <v>0.0</v>
      </c>
      <c r="AK149" s="116">
        <v>0.0</v>
      </c>
      <c r="AL149" s="116">
        <v>0.0</v>
      </c>
      <c r="AM149" s="116">
        <v>0.0</v>
      </c>
      <c r="AN149" s="116">
        <v>0.0</v>
      </c>
      <c r="AO149" s="116">
        <v>0.0</v>
      </c>
      <c r="AP149" s="116">
        <v>0.0</v>
      </c>
      <c r="AQ149" s="116">
        <v>0.0</v>
      </c>
      <c r="AR149" s="116">
        <v>0.0</v>
      </c>
      <c r="AS149" s="116">
        <v>0.0</v>
      </c>
      <c r="AT149" s="116">
        <v>0.0</v>
      </c>
      <c r="AU149" s="116">
        <v>0.0</v>
      </c>
    </row>
    <row r="150" ht="15.75" customHeight="1">
      <c r="A150" s="105" t="s">
        <v>131</v>
      </c>
      <c r="B150" s="105" t="s">
        <v>49</v>
      </c>
      <c r="C150" s="114">
        <v>44490.0</v>
      </c>
      <c r="D150" s="107">
        <v>7.0</v>
      </c>
      <c r="E150" s="107">
        <v>17.0</v>
      </c>
      <c r="F150" s="107">
        <v>0.0</v>
      </c>
      <c r="G150" s="108">
        <v>40.0</v>
      </c>
      <c r="H150" s="109">
        <v>0.0</v>
      </c>
      <c r="I150" s="108">
        <v>100.0</v>
      </c>
      <c r="J150" s="108">
        <v>20.0</v>
      </c>
      <c r="K150" s="108">
        <v>90.0</v>
      </c>
      <c r="L150" s="108">
        <v>60.0</v>
      </c>
      <c r="M150" s="108">
        <v>100.0</v>
      </c>
      <c r="N150" s="108">
        <v>80.0</v>
      </c>
      <c r="O150" s="108">
        <v>40.0</v>
      </c>
      <c r="P150" s="109">
        <v>40.0</v>
      </c>
      <c r="Q150" s="108">
        <v>60.0</v>
      </c>
      <c r="R150" s="109">
        <v>0.0</v>
      </c>
      <c r="S150" s="108">
        <v>0.0</v>
      </c>
      <c r="T150" s="108">
        <v>300.0</v>
      </c>
      <c r="U150" s="109">
        <v>2.0</v>
      </c>
      <c r="V150" s="109">
        <v>16.0</v>
      </c>
      <c r="W150" s="109">
        <v>5.0</v>
      </c>
      <c r="X150" s="115">
        <v>0.0</v>
      </c>
      <c r="Y150" s="115">
        <v>0.0</v>
      </c>
      <c r="Z150" s="115">
        <v>0.0</v>
      </c>
      <c r="AA150" s="115">
        <v>0.0</v>
      </c>
      <c r="AB150" s="115">
        <v>0.0</v>
      </c>
      <c r="AC150" s="115">
        <v>0.0</v>
      </c>
      <c r="AD150" s="115">
        <v>0.0</v>
      </c>
      <c r="AE150" s="115">
        <v>0.0</v>
      </c>
      <c r="AF150" s="115">
        <v>0.0</v>
      </c>
      <c r="AG150" s="115">
        <v>0.0</v>
      </c>
      <c r="AH150" s="115">
        <v>0.0</v>
      </c>
      <c r="AI150" s="115">
        <v>0.0</v>
      </c>
      <c r="AJ150" s="116">
        <v>0.0</v>
      </c>
      <c r="AK150" s="116">
        <v>0.0</v>
      </c>
      <c r="AL150" s="116">
        <v>0.0</v>
      </c>
      <c r="AM150" s="116">
        <v>0.0</v>
      </c>
      <c r="AN150" s="116">
        <v>0.0</v>
      </c>
      <c r="AO150" s="116">
        <v>0.0</v>
      </c>
      <c r="AP150" s="116">
        <v>0.0</v>
      </c>
      <c r="AQ150" s="116">
        <v>0.0</v>
      </c>
      <c r="AR150" s="116">
        <v>0.0</v>
      </c>
      <c r="AS150" s="116">
        <v>0.0</v>
      </c>
      <c r="AT150" s="116">
        <v>0.0</v>
      </c>
      <c r="AU150" s="116">
        <v>0.0</v>
      </c>
    </row>
    <row r="151" ht="15.75" customHeight="1">
      <c r="A151" s="105" t="s">
        <v>131</v>
      </c>
      <c r="B151" s="105" t="s">
        <v>50</v>
      </c>
      <c r="C151" s="114">
        <v>44490.0</v>
      </c>
      <c r="D151" s="107">
        <v>6.0</v>
      </c>
      <c r="E151" s="107">
        <v>3.0</v>
      </c>
      <c r="F151" s="107">
        <v>0.0</v>
      </c>
      <c r="G151" s="109">
        <v>20.0</v>
      </c>
      <c r="H151" s="109">
        <v>0.0</v>
      </c>
      <c r="I151" s="108">
        <v>100.0</v>
      </c>
      <c r="J151" s="109">
        <v>15.0</v>
      </c>
      <c r="K151" s="108">
        <v>100.0</v>
      </c>
      <c r="L151" s="108">
        <v>24.0</v>
      </c>
      <c r="M151" s="108">
        <v>96.0</v>
      </c>
      <c r="N151" s="108">
        <v>60.0</v>
      </c>
      <c r="O151" s="109">
        <v>40.0</v>
      </c>
      <c r="P151" s="109">
        <v>30.0</v>
      </c>
      <c r="Q151" s="108">
        <v>20.0</v>
      </c>
      <c r="R151" s="109">
        <v>0.0</v>
      </c>
      <c r="S151" s="109">
        <v>0.0</v>
      </c>
      <c r="T151" s="108">
        <v>300.0</v>
      </c>
      <c r="U151" s="109">
        <v>1.0</v>
      </c>
      <c r="V151" s="109">
        <v>11.0</v>
      </c>
      <c r="W151" s="109">
        <v>3.0</v>
      </c>
      <c r="X151" s="115">
        <v>0.0</v>
      </c>
      <c r="Y151" s="115">
        <v>0.0</v>
      </c>
      <c r="Z151" s="115">
        <v>0.0</v>
      </c>
      <c r="AA151" s="115">
        <v>0.0</v>
      </c>
      <c r="AB151" s="115">
        <v>0.0</v>
      </c>
      <c r="AC151" s="115">
        <v>0.0</v>
      </c>
      <c r="AD151" s="115">
        <v>0.0</v>
      </c>
      <c r="AE151" s="115">
        <v>0.0</v>
      </c>
      <c r="AF151" s="115">
        <v>0.0</v>
      </c>
      <c r="AG151" s="115">
        <v>0.0</v>
      </c>
      <c r="AH151" s="115">
        <v>0.0</v>
      </c>
      <c r="AI151" s="115">
        <v>0.0</v>
      </c>
      <c r="AJ151" s="116">
        <v>0.0</v>
      </c>
      <c r="AK151" s="116">
        <v>0.0</v>
      </c>
      <c r="AL151" s="116">
        <v>0.0</v>
      </c>
      <c r="AM151" s="116">
        <v>0.0</v>
      </c>
      <c r="AN151" s="116">
        <v>0.0</v>
      </c>
      <c r="AO151" s="116">
        <v>0.0</v>
      </c>
      <c r="AP151" s="116">
        <v>0.0</v>
      </c>
      <c r="AQ151" s="116">
        <v>0.0</v>
      </c>
      <c r="AR151" s="116">
        <v>0.0</v>
      </c>
      <c r="AS151" s="116">
        <v>0.0</v>
      </c>
      <c r="AT151" s="116">
        <v>0.0</v>
      </c>
      <c r="AU151" s="116">
        <v>0.0</v>
      </c>
    </row>
    <row r="152" ht="15.75" customHeight="1">
      <c r="A152" s="105" t="s">
        <v>131</v>
      </c>
      <c r="B152" s="105" t="s">
        <v>51</v>
      </c>
      <c r="C152" s="114">
        <v>44490.0</v>
      </c>
      <c r="D152" s="107">
        <v>3.0</v>
      </c>
      <c r="E152" s="107">
        <v>7.0</v>
      </c>
      <c r="F152" s="107">
        <v>0.0</v>
      </c>
      <c r="G152" s="109">
        <v>40.0</v>
      </c>
      <c r="H152" s="109">
        <v>0.0</v>
      </c>
      <c r="I152" s="108">
        <v>120.0</v>
      </c>
      <c r="J152" s="109">
        <v>25.0</v>
      </c>
      <c r="K152" s="108">
        <v>70.0</v>
      </c>
      <c r="L152" s="108">
        <v>40.0</v>
      </c>
      <c r="M152" s="108">
        <v>74.0</v>
      </c>
      <c r="N152" s="108">
        <v>50.0</v>
      </c>
      <c r="O152" s="109">
        <v>20.0</v>
      </c>
      <c r="P152" s="109">
        <v>40.0</v>
      </c>
      <c r="Q152" s="108">
        <v>40.0</v>
      </c>
      <c r="R152" s="109">
        <v>0.0</v>
      </c>
      <c r="S152" s="109">
        <v>15.0</v>
      </c>
      <c r="T152" s="108">
        <v>300.0</v>
      </c>
      <c r="U152" s="109">
        <v>2.0</v>
      </c>
      <c r="V152" s="109">
        <v>11.0</v>
      </c>
      <c r="W152" s="109">
        <v>4.0</v>
      </c>
      <c r="X152" s="115">
        <v>0.0</v>
      </c>
      <c r="Y152" s="115">
        <v>0.0</v>
      </c>
      <c r="Z152" s="115">
        <v>0.0</v>
      </c>
      <c r="AA152" s="115">
        <v>0.0</v>
      </c>
      <c r="AB152" s="115">
        <v>0.0</v>
      </c>
      <c r="AC152" s="115">
        <v>0.0</v>
      </c>
      <c r="AD152" s="115">
        <v>0.0</v>
      </c>
      <c r="AE152" s="115">
        <v>0.0</v>
      </c>
      <c r="AF152" s="115">
        <v>0.0</v>
      </c>
      <c r="AG152" s="115">
        <v>0.0</v>
      </c>
      <c r="AH152" s="115">
        <v>0.0</v>
      </c>
      <c r="AI152" s="115">
        <v>0.0</v>
      </c>
      <c r="AJ152" s="116">
        <v>0.0</v>
      </c>
      <c r="AK152" s="116">
        <v>0.0</v>
      </c>
      <c r="AL152" s="116">
        <v>0.0</v>
      </c>
      <c r="AM152" s="116">
        <v>0.0</v>
      </c>
      <c r="AN152" s="116">
        <v>0.0</v>
      </c>
      <c r="AO152" s="116">
        <v>0.0</v>
      </c>
      <c r="AP152" s="116">
        <v>0.0</v>
      </c>
      <c r="AQ152" s="116">
        <v>0.0</v>
      </c>
      <c r="AR152" s="116">
        <v>0.0</v>
      </c>
      <c r="AS152" s="116">
        <v>0.0</v>
      </c>
      <c r="AT152" s="116">
        <v>0.0</v>
      </c>
      <c r="AU152" s="116">
        <v>0.0</v>
      </c>
    </row>
    <row r="153" ht="15.75" customHeight="1">
      <c r="A153" s="105" t="s">
        <v>131</v>
      </c>
      <c r="B153" s="105" t="s">
        <v>52</v>
      </c>
      <c r="C153" s="114">
        <v>44490.0</v>
      </c>
      <c r="D153" s="107">
        <v>2.0</v>
      </c>
      <c r="E153" s="107">
        <v>3.0</v>
      </c>
      <c r="F153" s="107">
        <v>0.0</v>
      </c>
      <c r="G153" s="109">
        <v>40.0</v>
      </c>
      <c r="H153" s="109">
        <v>0.0</v>
      </c>
      <c r="I153" s="108">
        <v>80.0</v>
      </c>
      <c r="J153" s="109">
        <v>20.0</v>
      </c>
      <c r="K153" s="108">
        <v>40.0</v>
      </c>
      <c r="L153" s="108">
        <v>0.0</v>
      </c>
      <c r="M153" s="108">
        <v>36.0</v>
      </c>
      <c r="N153" s="108">
        <v>40.0</v>
      </c>
      <c r="O153" s="109">
        <v>30.0</v>
      </c>
      <c r="P153" s="109">
        <v>20.0</v>
      </c>
      <c r="Q153" s="108">
        <v>40.0</v>
      </c>
      <c r="R153" s="109">
        <v>0.0</v>
      </c>
      <c r="S153" s="109">
        <v>30.0</v>
      </c>
      <c r="T153" s="108">
        <v>200.0</v>
      </c>
      <c r="U153" s="109">
        <v>2.0</v>
      </c>
      <c r="V153" s="109">
        <v>7.0</v>
      </c>
      <c r="W153" s="109">
        <v>2.0</v>
      </c>
      <c r="X153" s="115">
        <v>0.0</v>
      </c>
      <c r="Y153" s="115">
        <v>0.0</v>
      </c>
      <c r="Z153" s="115">
        <v>0.0</v>
      </c>
      <c r="AA153" s="115">
        <v>0.0</v>
      </c>
      <c r="AB153" s="115">
        <v>0.0</v>
      </c>
      <c r="AC153" s="115">
        <v>0.0</v>
      </c>
      <c r="AD153" s="115">
        <v>0.0</v>
      </c>
      <c r="AE153" s="115">
        <v>0.0</v>
      </c>
      <c r="AF153" s="115">
        <v>0.0</v>
      </c>
      <c r="AG153" s="115">
        <v>0.0</v>
      </c>
      <c r="AH153" s="115">
        <v>0.0</v>
      </c>
      <c r="AI153" s="115">
        <v>0.0</v>
      </c>
      <c r="AJ153" s="116">
        <v>0.0</v>
      </c>
      <c r="AK153" s="116">
        <v>0.0</v>
      </c>
      <c r="AL153" s="116">
        <v>0.0</v>
      </c>
      <c r="AM153" s="116">
        <v>0.0</v>
      </c>
      <c r="AN153" s="116">
        <v>0.0</v>
      </c>
      <c r="AO153" s="116">
        <v>0.0</v>
      </c>
      <c r="AP153" s="116">
        <v>0.0</v>
      </c>
      <c r="AQ153" s="116">
        <v>0.0</v>
      </c>
      <c r="AR153" s="116">
        <v>0.0</v>
      </c>
      <c r="AS153" s="116">
        <v>0.0</v>
      </c>
      <c r="AT153" s="116">
        <v>0.0</v>
      </c>
      <c r="AU153" s="116">
        <v>0.0</v>
      </c>
    </row>
    <row r="154" ht="15.75" customHeight="1">
      <c r="A154" s="105" t="s">
        <v>131</v>
      </c>
      <c r="B154" s="105" t="s">
        <v>53</v>
      </c>
      <c r="C154" s="114">
        <v>44490.0</v>
      </c>
      <c r="D154" s="107">
        <v>1.0</v>
      </c>
      <c r="E154" s="107">
        <v>8.0</v>
      </c>
      <c r="F154" s="107">
        <v>0.0</v>
      </c>
      <c r="G154" s="109">
        <v>20.0</v>
      </c>
      <c r="H154" s="109">
        <v>0.0</v>
      </c>
      <c r="I154" s="108">
        <v>80.0</v>
      </c>
      <c r="J154" s="109">
        <v>20.0</v>
      </c>
      <c r="K154" s="108">
        <v>70.0</v>
      </c>
      <c r="L154" s="108">
        <v>40.0</v>
      </c>
      <c r="M154" s="108">
        <v>60.0</v>
      </c>
      <c r="N154" s="108">
        <v>30.0</v>
      </c>
      <c r="O154" s="109">
        <v>10.0</v>
      </c>
      <c r="P154" s="109">
        <v>20.0</v>
      </c>
      <c r="Q154" s="108">
        <v>30.0</v>
      </c>
      <c r="R154" s="109">
        <v>0.0</v>
      </c>
      <c r="S154" s="109">
        <v>20.0</v>
      </c>
      <c r="T154" s="108">
        <v>300.0</v>
      </c>
      <c r="U154" s="109">
        <v>1.0</v>
      </c>
      <c r="V154" s="109">
        <v>6.0</v>
      </c>
      <c r="W154" s="109">
        <v>4.0</v>
      </c>
      <c r="X154" s="115">
        <v>0.0</v>
      </c>
      <c r="Y154" s="115">
        <v>0.0</v>
      </c>
      <c r="Z154" s="115">
        <v>0.0</v>
      </c>
      <c r="AA154" s="115">
        <v>0.0</v>
      </c>
      <c r="AB154" s="115">
        <v>0.0</v>
      </c>
      <c r="AC154" s="115">
        <v>0.0</v>
      </c>
      <c r="AD154" s="115">
        <v>0.0</v>
      </c>
      <c r="AE154" s="115">
        <v>0.0</v>
      </c>
      <c r="AF154" s="115">
        <v>0.0</v>
      </c>
      <c r="AG154" s="115">
        <v>0.0</v>
      </c>
      <c r="AH154" s="115">
        <v>0.0</v>
      </c>
      <c r="AI154" s="115">
        <v>0.0</v>
      </c>
      <c r="AJ154" s="116">
        <v>0.0</v>
      </c>
      <c r="AK154" s="116">
        <v>0.0</v>
      </c>
      <c r="AL154" s="116">
        <v>0.0</v>
      </c>
      <c r="AM154" s="116">
        <v>0.0</v>
      </c>
      <c r="AN154" s="116">
        <v>0.0</v>
      </c>
      <c r="AO154" s="116">
        <v>0.0</v>
      </c>
      <c r="AP154" s="116">
        <v>0.0</v>
      </c>
      <c r="AQ154" s="116">
        <v>0.0</v>
      </c>
      <c r="AR154" s="116">
        <v>0.0</v>
      </c>
      <c r="AS154" s="116">
        <v>0.0</v>
      </c>
      <c r="AT154" s="116">
        <v>0.0</v>
      </c>
      <c r="AU154" s="116">
        <v>0.0</v>
      </c>
    </row>
    <row r="155" ht="15.75" customHeight="1">
      <c r="A155" s="105" t="s">
        <v>131</v>
      </c>
      <c r="B155" s="105" t="s">
        <v>54</v>
      </c>
      <c r="C155" s="114">
        <v>44490.0</v>
      </c>
      <c r="D155" s="107">
        <v>1.0</v>
      </c>
      <c r="E155" s="107">
        <v>1.0</v>
      </c>
      <c r="F155" s="107">
        <v>0.0</v>
      </c>
      <c r="G155" s="109">
        <v>20.0</v>
      </c>
      <c r="H155" s="109">
        <v>0.0</v>
      </c>
      <c r="I155" s="108">
        <v>40.0</v>
      </c>
      <c r="J155" s="109">
        <v>10.0</v>
      </c>
      <c r="K155" s="108">
        <v>30.0</v>
      </c>
      <c r="L155" s="108">
        <v>20.0</v>
      </c>
      <c r="M155" s="108">
        <v>26.0</v>
      </c>
      <c r="N155" s="108">
        <v>20.0</v>
      </c>
      <c r="O155" s="109">
        <v>10.0</v>
      </c>
      <c r="P155" s="109">
        <v>10.0</v>
      </c>
      <c r="Q155" s="108">
        <v>10.0</v>
      </c>
      <c r="R155" s="109">
        <v>0.0</v>
      </c>
      <c r="S155" s="109">
        <v>40.0</v>
      </c>
      <c r="T155" s="108">
        <v>200.0</v>
      </c>
      <c r="U155" s="109">
        <v>1.0</v>
      </c>
      <c r="V155" s="109">
        <v>4.0</v>
      </c>
      <c r="W155" s="109">
        <v>1.0</v>
      </c>
      <c r="X155" s="115">
        <v>0.0</v>
      </c>
      <c r="Y155" s="115">
        <v>0.0</v>
      </c>
      <c r="Z155" s="115">
        <v>0.0</v>
      </c>
      <c r="AA155" s="115">
        <v>0.0</v>
      </c>
      <c r="AB155" s="115">
        <v>0.0</v>
      </c>
      <c r="AC155" s="115">
        <v>0.0</v>
      </c>
      <c r="AD155" s="115">
        <v>0.0</v>
      </c>
      <c r="AE155" s="115">
        <v>0.0</v>
      </c>
      <c r="AF155" s="115">
        <v>0.0</v>
      </c>
      <c r="AG155" s="115">
        <v>0.0</v>
      </c>
      <c r="AH155" s="115">
        <v>0.0</v>
      </c>
      <c r="AI155" s="115">
        <v>0.0</v>
      </c>
      <c r="AJ155" s="116">
        <v>0.0</v>
      </c>
      <c r="AK155" s="116">
        <v>0.0</v>
      </c>
      <c r="AL155" s="116">
        <v>0.0</v>
      </c>
      <c r="AM155" s="116">
        <v>0.0</v>
      </c>
      <c r="AN155" s="116">
        <v>0.0</v>
      </c>
      <c r="AO155" s="116">
        <v>0.0</v>
      </c>
      <c r="AP155" s="116">
        <v>0.0</v>
      </c>
      <c r="AQ155" s="116">
        <v>0.0</v>
      </c>
      <c r="AR155" s="116">
        <v>0.0</v>
      </c>
      <c r="AS155" s="116">
        <v>0.0</v>
      </c>
      <c r="AT155" s="116">
        <v>0.0</v>
      </c>
      <c r="AU155" s="116">
        <v>0.0</v>
      </c>
    </row>
    <row r="156" ht="15.75" customHeight="1">
      <c r="A156" s="105" t="s">
        <v>131</v>
      </c>
      <c r="B156" s="105" t="s">
        <v>55</v>
      </c>
      <c r="C156" s="114">
        <v>44490.0</v>
      </c>
      <c r="D156" s="107">
        <v>2.0</v>
      </c>
      <c r="E156" s="107">
        <v>1.0</v>
      </c>
      <c r="F156" s="107">
        <v>0.0</v>
      </c>
      <c r="G156" s="109">
        <v>20.0</v>
      </c>
      <c r="H156" s="109">
        <v>0.0</v>
      </c>
      <c r="I156" s="108">
        <v>60.0</v>
      </c>
      <c r="J156" s="109">
        <v>25.0</v>
      </c>
      <c r="K156" s="108">
        <v>50.0</v>
      </c>
      <c r="L156" s="108">
        <v>32.0</v>
      </c>
      <c r="M156" s="108">
        <v>60.0</v>
      </c>
      <c r="N156" s="108">
        <v>30.0</v>
      </c>
      <c r="O156" s="109">
        <v>20.0</v>
      </c>
      <c r="P156" s="109">
        <v>10.0</v>
      </c>
      <c r="Q156" s="108">
        <v>40.0</v>
      </c>
      <c r="R156" s="109">
        <v>0.0</v>
      </c>
      <c r="S156" s="109">
        <v>20.0</v>
      </c>
      <c r="T156" s="108">
        <v>200.0</v>
      </c>
      <c r="U156" s="109">
        <v>1.0</v>
      </c>
      <c r="V156" s="109">
        <v>6.0</v>
      </c>
      <c r="W156" s="109">
        <v>3.0</v>
      </c>
      <c r="X156" s="115">
        <v>0.0</v>
      </c>
      <c r="Y156" s="115">
        <v>0.0</v>
      </c>
      <c r="Z156" s="115">
        <v>0.0</v>
      </c>
      <c r="AA156" s="115">
        <v>0.0</v>
      </c>
      <c r="AB156" s="115">
        <v>0.0</v>
      </c>
      <c r="AC156" s="115">
        <v>0.0</v>
      </c>
      <c r="AD156" s="115">
        <v>0.0</v>
      </c>
      <c r="AE156" s="115">
        <v>0.0</v>
      </c>
      <c r="AF156" s="115">
        <v>0.0</v>
      </c>
      <c r="AG156" s="115">
        <v>0.0</v>
      </c>
      <c r="AH156" s="115">
        <v>0.0</v>
      </c>
      <c r="AI156" s="115">
        <v>0.0</v>
      </c>
      <c r="AJ156" s="116">
        <v>0.0</v>
      </c>
      <c r="AK156" s="116">
        <v>0.0</v>
      </c>
      <c r="AL156" s="116">
        <v>0.0</v>
      </c>
      <c r="AM156" s="116">
        <v>0.0</v>
      </c>
      <c r="AN156" s="116">
        <v>0.0</v>
      </c>
      <c r="AO156" s="116">
        <v>0.0</v>
      </c>
      <c r="AP156" s="116">
        <v>0.0</v>
      </c>
      <c r="AQ156" s="116">
        <v>0.0</v>
      </c>
      <c r="AR156" s="116">
        <v>0.0</v>
      </c>
      <c r="AS156" s="116">
        <v>0.0</v>
      </c>
      <c r="AT156" s="116">
        <v>0.0</v>
      </c>
      <c r="AU156" s="116">
        <v>0.0</v>
      </c>
    </row>
    <row r="157" ht="15.75" customHeight="1">
      <c r="A157" s="105" t="s">
        <v>131</v>
      </c>
      <c r="B157" s="105" t="s">
        <v>56</v>
      </c>
      <c r="C157" s="114">
        <v>44490.0</v>
      </c>
      <c r="D157" s="107">
        <v>4.0</v>
      </c>
      <c r="E157" s="107">
        <v>7.0</v>
      </c>
      <c r="F157" s="107">
        <v>0.0</v>
      </c>
      <c r="G157" s="109">
        <v>40.0</v>
      </c>
      <c r="H157" s="109">
        <v>0.0</v>
      </c>
      <c r="I157" s="108">
        <v>80.0</v>
      </c>
      <c r="J157" s="109">
        <v>25.0</v>
      </c>
      <c r="K157" s="108">
        <v>100.0</v>
      </c>
      <c r="L157" s="108">
        <v>100.0</v>
      </c>
      <c r="M157" s="108">
        <v>100.0</v>
      </c>
      <c r="N157" s="108">
        <v>80.0</v>
      </c>
      <c r="O157" s="109">
        <v>30.0</v>
      </c>
      <c r="P157" s="109">
        <v>40.0</v>
      </c>
      <c r="Q157" s="108">
        <v>60.0</v>
      </c>
      <c r="R157" s="109">
        <v>0.0</v>
      </c>
      <c r="S157" s="109">
        <v>40.0</v>
      </c>
      <c r="T157" s="108">
        <v>200.0</v>
      </c>
      <c r="U157" s="109">
        <v>2.0</v>
      </c>
      <c r="V157" s="109">
        <v>1.0</v>
      </c>
      <c r="W157" s="109">
        <v>4.0</v>
      </c>
      <c r="X157" s="115">
        <v>0.0</v>
      </c>
      <c r="Y157" s="115">
        <v>0.0</v>
      </c>
      <c r="Z157" s="115">
        <v>0.0</v>
      </c>
      <c r="AA157" s="115">
        <v>0.0</v>
      </c>
      <c r="AB157" s="115">
        <v>0.0</v>
      </c>
      <c r="AC157" s="115">
        <v>0.0</v>
      </c>
      <c r="AD157" s="115">
        <v>0.0</v>
      </c>
      <c r="AE157" s="115">
        <v>0.0</v>
      </c>
      <c r="AF157" s="115">
        <v>0.0</v>
      </c>
      <c r="AG157" s="115">
        <v>0.0</v>
      </c>
      <c r="AH157" s="115">
        <v>0.0</v>
      </c>
      <c r="AI157" s="115">
        <v>0.0</v>
      </c>
      <c r="AJ157" s="116">
        <v>0.0</v>
      </c>
      <c r="AK157" s="116">
        <v>0.0</v>
      </c>
      <c r="AL157" s="116">
        <v>0.0</v>
      </c>
      <c r="AM157" s="116">
        <v>0.0</v>
      </c>
      <c r="AN157" s="116">
        <v>0.0</v>
      </c>
      <c r="AO157" s="116">
        <v>0.0</v>
      </c>
      <c r="AP157" s="116">
        <v>0.0</v>
      </c>
      <c r="AQ157" s="116">
        <v>0.0</v>
      </c>
      <c r="AR157" s="116">
        <v>0.0</v>
      </c>
      <c r="AS157" s="116">
        <v>0.0</v>
      </c>
      <c r="AT157" s="116">
        <v>0.0</v>
      </c>
      <c r="AU157" s="116">
        <v>0.0</v>
      </c>
    </row>
    <row r="158" ht="15.75" customHeight="1">
      <c r="A158" s="105" t="s">
        <v>131</v>
      </c>
      <c r="B158" s="105" t="s">
        <v>59</v>
      </c>
      <c r="C158" s="114">
        <v>44490.0</v>
      </c>
      <c r="D158" s="107">
        <v>3.0</v>
      </c>
      <c r="E158" s="107">
        <v>2.0</v>
      </c>
      <c r="F158" s="107">
        <v>0.0</v>
      </c>
      <c r="G158" s="109">
        <v>20.0</v>
      </c>
      <c r="H158" s="109">
        <v>0.0</v>
      </c>
      <c r="I158" s="108">
        <v>60.0</v>
      </c>
      <c r="J158" s="109">
        <v>20.0</v>
      </c>
      <c r="K158" s="108">
        <v>30.0</v>
      </c>
      <c r="L158" s="108">
        <v>40.0</v>
      </c>
      <c r="M158" s="108">
        <v>30.0</v>
      </c>
      <c r="N158" s="108">
        <v>20.0</v>
      </c>
      <c r="O158" s="109">
        <v>20.0</v>
      </c>
      <c r="P158" s="109">
        <v>10.0</v>
      </c>
      <c r="Q158" s="108">
        <v>30.0</v>
      </c>
      <c r="R158" s="109">
        <v>0.0</v>
      </c>
      <c r="S158" s="109">
        <v>10.0</v>
      </c>
      <c r="T158" s="108">
        <v>200.0</v>
      </c>
      <c r="U158" s="109">
        <v>1.0</v>
      </c>
      <c r="V158" s="109">
        <v>5.0</v>
      </c>
      <c r="W158" s="109">
        <v>2.0</v>
      </c>
      <c r="X158" s="115">
        <v>0.0</v>
      </c>
      <c r="Y158" s="115">
        <v>0.0</v>
      </c>
      <c r="Z158" s="115">
        <v>0.0</v>
      </c>
      <c r="AA158" s="115">
        <v>0.0</v>
      </c>
      <c r="AB158" s="115">
        <v>0.0</v>
      </c>
      <c r="AC158" s="115">
        <v>0.0</v>
      </c>
      <c r="AD158" s="115">
        <v>0.0</v>
      </c>
      <c r="AE158" s="115">
        <v>0.0</v>
      </c>
      <c r="AF158" s="115">
        <v>0.0</v>
      </c>
      <c r="AG158" s="115">
        <v>0.0</v>
      </c>
      <c r="AH158" s="115">
        <v>0.0</v>
      </c>
      <c r="AI158" s="115">
        <v>0.0</v>
      </c>
      <c r="AJ158" s="116">
        <v>0.0</v>
      </c>
      <c r="AK158" s="116">
        <v>0.0</v>
      </c>
      <c r="AL158" s="116">
        <v>0.0</v>
      </c>
      <c r="AM158" s="116">
        <v>0.0</v>
      </c>
      <c r="AN158" s="116">
        <v>0.0</v>
      </c>
      <c r="AO158" s="116">
        <v>0.0</v>
      </c>
      <c r="AP158" s="116">
        <v>0.0</v>
      </c>
      <c r="AQ158" s="116">
        <v>0.0</v>
      </c>
      <c r="AR158" s="116">
        <v>0.0</v>
      </c>
      <c r="AS158" s="116">
        <v>0.0</v>
      </c>
      <c r="AT158" s="116">
        <v>0.0</v>
      </c>
      <c r="AU158" s="116">
        <v>0.0</v>
      </c>
    </row>
    <row r="159" ht="15.75" customHeight="1">
      <c r="A159" s="105" t="s">
        <v>131</v>
      </c>
      <c r="B159" s="105" t="s">
        <v>60</v>
      </c>
      <c r="C159" s="114">
        <v>44490.0</v>
      </c>
      <c r="D159" s="107">
        <v>4.0</v>
      </c>
      <c r="E159" s="107">
        <v>2.0</v>
      </c>
      <c r="F159" s="107">
        <v>0.0</v>
      </c>
      <c r="G159" s="108">
        <v>40.0</v>
      </c>
      <c r="H159" s="109">
        <v>0.0</v>
      </c>
      <c r="I159" s="108">
        <v>60.0</v>
      </c>
      <c r="J159" s="108">
        <v>20.0</v>
      </c>
      <c r="K159" s="108">
        <v>80.0</v>
      </c>
      <c r="L159" s="108">
        <v>48.0</v>
      </c>
      <c r="M159" s="108">
        <v>80.0</v>
      </c>
      <c r="N159" s="108">
        <v>30.0</v>
      </c>
      <c r="O159" s="108">
        <v>20.0</v>
      </c>
      <c r="P159" s="108">
        <v>10.0</v>
      </c>
      <c r="Q159" s="108">
        <v>30.0</v>
      </c>
      <c r="R159" s="109">
        <v>0.0</v>
      </c>
      <c r="S159" s="108">
        <v>0.0</v>
      </c>
      <c r="T159" s="108">
        <v>200.0</v>
      </c>
      <c r="U159" s="109">
        <v>1.0</v>
      </c>
      <c r="V159" s="109">
        <v>6.0</v>
      </c>
      <c r="W159" s="109">
        <v>3.0</v>
      </c>
      <c r="X159" s="110">
        <v>0.0</v>
      </c>
      <c r="Y159" s="115">
        <v>0.0</v>
      </c>
      <c r="Z159" s="115">
        <v>0.0</v>
      </c>
      <c r="AA159" s="110">
        <v>0.0</v>
      </c>
      <c r="AB159" s="110">
        <v>0.0</v>
      </c>
      <c r="AC159" s="110">
        <v>0.0</v>
      </c>
      <c r="AD159" s="115">
        <v>0.0</v>
      </c>
      <c r="AE159" s="110">
        <v>0.0</v>
      </c>
      <c r="AF159" s="115">
        <v>0.0</v>
      </c>
      <c r="AG159" s="110">
        <v>0.0</v>
      </c>
      <c r="AH159" s="110">
        <v>0.0</v>
      </c>
      <c r="AI159" s="110">
        <v>0.0</v>
      </c>
      <c r="AJ159" s="109">
        <v>0.0</v>
      </c>
      <c r="AK159" s="116">
        <v>0.0</v>
      </c>
      <c r="AL159" s="109">
        <v>0.0</v>
      </c>
      <c r="AM159" s="109">
        <v>0.0</v>
      </c>
      <c r="AN159" s="109">
        <v>0.0</v>
      </c>
      <c r="AO159" s="109">
        <v>0.0</v>
      </c>
      <c r="AP159" s="109">
        <v>0.0</v>
      </c>
      <c r="AQ159" s="109">
        <v>0.0</v>
      </c>
      <c r="AR159" s="116">
        <v>0.0</v>
      </c>
      <c r="AS159" s="109">
        <v>0.0</v>
      </c>
      <c r="AT159" s="109">
        <v>0.0</v>
      </c>
      <c r="AU159" s="109">
        <v>0.0</v>
      </c>
    </row>
    <row r="160" ht="15.75" customHeight="1">
      <c r="A160" s="105" t="s">
        <v>131</v>
      </c>
      <c r="B160" s="105" t="s">
        <v>61</v>
      </c>
      <c r="C160" s="114">
        <v>44490.0</v>
      </c>
      <c r="D160" s="107">
        <v>1.0</v>
      </c>
      <c r="E160" s="107">
        <v>3.0</v>
      </c>
      <c r="F160" s="107">
        <v>0.0</v>
      </c>
      <c r="G160" s="109">
        <v>40.0</v>
      </c>
      <c r="H160" s="109">
        <v>0.0</v>
      </c>
      <c r="I160" s="108">
        <v>80.0</v>
      </c>
      <c r="J160" s="109">
        <v>20.0</v>
      </c>
      <c r="K160" s="108">
        <v>60.0</v>
      </c>
      <c r="L160" s="108">
        <v>20.0</v>
      </c>
      <c r="M160" s="108">
        <v>50.0</v>
      </c>
      <c r="N160" s="108">
        <v>40.0</v>
      </c>
      <c r="O160" s="109">
        <v>20.0</v>
      </c>
      <c r="P160" s="109">
        <v>10.0</v>
      </c>
      <c r="Q160" s="108">
        <v>20.0</v>
      </c>
      <c r="R160" s="109">
        <v>0.0</v>
      </c>
      <c r="S160" s="109">
        <v>40.0</v>
      </c>
      <c r="T160" s="108">
        <v>200.0</v>
      </c>
      <c r="U160" s="109">
        <v>2.0</v>
      </c>
      <c r="V160" s="109">
        <v>7.0</v>
      </c>
      <c r="W160" s="109">
        <v>3.0</v>
      </c>
      <c r="X160" s="115">
        <v>0.0</v>
      </c>
      <c r="Y160" s="115">
        <v>0.0</v>
      </c>
      <c r="Z160" s="115">
        <v>0.0</v>
      </c>
      <c r="AA160" s="115">
        <v>0.0</v>
      </c>
      <c r="AB160" s="115">
        <v>0.0</v>
      </c>
      <c r="AC160" s="115">
        <v>0.0</v>
      </c>
      <c r="AD160" s="115">
        <v>0.0</v>
      </c>
      <c r="AE160" s="115">
        <v>0.0</v>
      </c>
      <c r="AF160" s="115">
        <v>0.0</v>
      </c>
      <c r="AG160" s="115">
        <v>0.0</v>
      </c>
      <c r="AH160" s="115">
        <v>0.0</v>
      </c>
      <c r="AI160" s="115">
        <v>0.0</v>
      </c>
      <c r="AJ160" s="116">
        <v>0.0</v>
      </c>
      <c r="AK160" s="116">
        <v>0.0</v>
      </c>
      <c r="AL160" s="116">
        <v>0.0</v>
      </c>
      <c r="AM160" s="116">
        <v>0.0</v>
      </c>
      <c r="AN160" s="116">
        <v>0.0</v>
      </c>
      <c r="AO160" s="116">
        <v>0.0</v>
      </c>
      <c r="AP160" s="116">
        <v>0.0</v>
      </c>
      <c r="AQ160" s="116">
        <v>0.0</v>
      </c>
      <c r="AR160" s="116">
        <v>0.0</v>
      </c>
      <c r="AS160" s="116">
        <v>0.0</v>
      </c>
      <c r="AT160" s="116">
        <v>0.0</v>
      </c>
      <c r="AU160" s="116">
        <v>0.0</v>
      </c>
    </row>
    <row r="161" ht="15.75" customHeight="1">
      <c r="A161" s="105" t="s">
        <v>131</v>
      </c>
      <c r="B161" s="105" t="s">
        <v>62</v>
      </c>
      <c r="C161" s="114">
        <v>44490.0</v>
      </c>
      <c r="D161" s="107">
        <v>2.0</v>
      </c>
      <c r="E161" s="107">
        <v>0.0</v>
      </c>
      <c r="F161" s="107">
        <v>0.0</v>
      </c>
      <c r="G161" s="109">
        <v>20.0</v>
      </c>
      <c r="H161" s="109">
        <v>0.0</v>
      </c>
      <c r="I161" s="108">
        <v>40.0</v>
      </c>
      <c r="J161" s="109">
        <v>10.0</v>
      </c>
      <c r="K161" s="108">
        <v>20.0</v>
      </c>
      <c r="L161" s="108">
        <v>16.0</v>
      </c>
      <c r="M161" s="108">
        <v>20.0</v>
      </c>
      <c r="N161" s="108">
        <v>20.0</v>
      </c>
      <c r="O161" s="109">
        <v>10.0</v>
      </c>
      <c r="P161" s="109">
        <v>10.0</v>
      </c>
      <c r="Q161" s="108">
        <v>20.0</v>
      </c>
      <c r="R161" s="109">
        <v>0.0</v>
      </c>
      <c r="S161" s="109">
        <v>0.0</v>
      </c>
      <c r="T161" s="108">
        <v>100.0</v>
      </c>
      <c r="U161" s="109">
        <v>1.0</v>
      </c>
      <c r="V161" s="109">
        <v>4.0</v>
      </c>
      <c r="W161" s="109">
        <v>2.0</v>
      </c>
      <c r="X161" s="115">
        <v>0.0</v>
      </c>
      <c r="Y161" s="115">
        <v>0.0</v>
      </c>
      <c r="Z161" s="115">
        <v>0.0</v>
      </c>
      <c r="AA161" s="115">
        <v>0.0</v>
      </c>
      <c r="AB161" s="115">
        <v>0.0</v>
      </c>
      <c r="AC161" s="115">
        <v>0.0</v>
      </c>
      <c r="AD161" s="115">
        <v>0.0</v>
      </c>
      <c r="AE161" s="115">
        <v>0.0</v>
      </c>
      <c r="AF161" s="115">
        <v>0.0</v>
      </c>
      <c r="AG161" s="115">
        <v>0.0</v>
      </c>
      <c r="AH161" s="115">
        <v>0.0</v>
      </c>
      <c r="AI161" s="115">
        <v>0.0</v>
      </c>
      <c r="AJ161" s="116">
        <v>0.0</v>
      </c>
      <c r="AK161" s="116">
        <v>0.0</v>
      </c>
      <c r="AL161" s="116">
        <v>0.0</v>
      </c>
      <c r="AM161" s="116">
        <v>0.0</v>
      </c>
      <c r="AN161" s="116">
        <v>0.0</v>
      </c>
      <c r="AO161" s="116">
        <v>0.0</v>
      </c>
      <c r="AP161" s="116">
        <v>0.0</v>
      </c>
      <c r="AQ161" s="116">
        <v>0.0</v>
      </c>
      <c r="AR161" s="116">
        <v>0.0</v>
      </c>
      <c r="AS161" s="116">
        <v>0.0</v>
      </c>
      <c r="AT161" s="116">
        <v>0.0</v>
      </c>
      <c r="AU161" s="116">
        <v>0.0</v>
      </c>
    </row>
    <row r="162" ht="15.75" customHeight="1">
      <c r="A162" s="105" t="s">
        <v>131</v>
      </c>
      <c r="B162" s="105" t="s">
        <v>63</v>
      </c>
      <c r="C162" s="114">
        <v>44490.0</v>
      </c>
      <c r="D162" s="107">
        <v>5.0</v>
      </c>
      <c r="E162" s="107">
        <v>5.0</v>
      </c>
      <c r="F162" s="107">
        <v>0.0</v>
      </c>
      <c r="G162" s="109">
        <v>60.0</v>
      </c>
      <c r="H162" s="109">
        <v>0.0</v>
      </c>
      <c r="I162" s="108">
        <v>100.0</v>
      </c>
      <c r="J162" s="109">
        <v>20.0</v>
      </c>
      <c r="K162" s="108">
        <v>50.0</v>
      </c>
      <c r="L162" s="108">
        <v>48.0</v>
      </c>
      <c r="M162" s="108">
        <v>48.0</v>
      </c>
      <c r="N162" s="108">
        <v>50.0</v>
      </c>
      <c r="O162" s="109">
        <v>30.0</v>
      </c>
      <c r="P162" s="109">
        <v>40.0</v>
      </c>
      <c r="Q162" s="108">
        <v>40.0</v>
      </c>
      <c r="R162" s="109">
        <v>0.0</v>
      </c>
      <c r="S162" s="109">
        <v>60.0</v>
      </c>
      <c r="T162" s="108">
        <v>300.0</v>
      </c>
      <c r="U162" s="109">
        <v>3.0</v>
      </c>
      <c r="V162" s="109">
        <v>12.0</v>
      </c>
      <c r="W162" s="109">
        <v>2.0</v>
      </c>
      <c r="X162" s="115">
        <v>0.0</v>
      </c>
      <c r="Y162" s="115">
        <v>0.0</v>
      </c>
      <c r="Z162" s="115">
        <v>0.0</v>
      </c>
      <c r="AA162" s="115">
        <v>0.0</v>
      </c>
      <c r="AB162" s="115">
        <v>0.0</v>
      </c>
      <c r="AC162" s="115">
        <v>0.0</v>
      </c>
      <c r="AD162" s="115">
        <v>0.0</v>
      </c>
      <c r="AE162" s="115">
        <v>0.0</v>
      </c>
      <c r="AF162" s="115">
        <v>0.0</v>
      </c>
      <c r="AG162" s="115">
        <v>0.0</v>
      </c>
      <c r="AH162" s="115">
        <v>0.0</v>
      </c>
      <c r="AI162" s="115">
        <v>0.0</v>
      </c>
      <c r="AJ162" s="116">
        <v>0.0</v>
      </c>
      <c r="AK162" s="116">
        <v>0.0</v>
      </c>
      <c r="AL162" s="116">
        <v>0.0</v>
      </c>
      <c r="AM162" s="116">
        <v>0.0</v>
      </c>
      <c r="AN162" s="116">
        <v>0.0</v>
      </c>
      <c r="AO162" s="116">
        <v>0.0</v>
      </c>
      <c r="AP162" s="116">
        <v>0.0</v>
      </c>
      <c r="AQ162" s="116">
        <v>0.0</v>
      </c>
      <c r="AR162" s="116">
        <v>0.0</v>
      </c>
      <c r="AS162" s="116">
        <v>0.0</v>
      </c>
      <c r="AT162" s="116">
        <v>0.0</v>
      </c>
      <c r="AU162" s="116">
        <v>0.0</v>
      </c>
    </row>
    <row r="163" ht="15.75" customHeight="1">
      <c r="A163" s="105" t="s">
        <v>131</v>
      </c>
      <c r="B163" s="105" t="s">
        <v>45</v>
      </c>
      <c r="C163" s="114">
        <v>44521.0</v>
      </c>
      <c r="D163" s="107">
        <v>3.0</v>
      </c>
      <c r="E163" s="107">
        <v>1.0</v>
      </c>
      <c r="F163" s="107">
        <v>0.0</v>
      </c>
      <c r="G163" s="109">
        <v>20.0</v>
      </c>
      <c r="H163" s="109">
        <v>0.0</v>
      </c>
      <c r="I163" s="108">
        <v>40.0</v>
      </c>
      <c r="J163" s="109">
        <v>20.0</v>
      </c>
      <c r="K163" s="108">
        <v>30.0</v>
      </c>
      <c r="L163" s="108">
        <v>28.0</v>
      </c>
      <c r="M163" s="108">
        <v>30.0</v>
      </c>
      <c r="N163" s="108">
        <v>20.0</v>
      </c>
      <c r="O163" s="109">
        <v>10.0</v>
      </c>
      <c r="P163" s="109">
        <v>10.0</v>
      </c>
      <c r="Q163" s="108">
        <v>20.0</v>
      </c>
      <c r="R163" s="109">
        <v>0.0</v>
      </c>
      <c r="S163" s="109">
        <v>0.0</v>
      </c>
      <c r="T163" s="108">
        <v>100.0</v>
      </c>
      <c r="U163" s="109">
        <v>1.0</v>
      </c>
      <c r="V163" s="109">
        <v>0.0</v>
      </c>
      <c r="W163" s="109">
        <v>2.0</v>
      </c>
      <c r="X163" s="115">
        <v>0.0</v>
      </c>
      <c r="Y163" s="115">
        <v>0.0</v>
      </c>
      <c r="Z163" s="115">
        <v>0.0</v>
      </c>
      <c r="AA163" s="115">
        <v>0.0</v>
      </c>
      <c r="AB163" s="115">
        <v>0.0</v>
      </c>
      <c r="AC163" s="115">
        <v>0.0</v>
      </c>
      <c r="AD163" s="115">
        <v>0.0</v>
      </c>
      <c r="AE163" s="115">
        <v>0.0</v>
      </c>
      <c r="AF163" s="115">
        <v>0.0</v>
      </c>
      <c r="AG163" s="115">
        <v>0.0</v>
      </c>
      <c r="AH163" s="115">
        <v>0.0</v>
      </c>
      <c r="AI163" s="115">
        <v>0.0</v>
      </c>
      <c r="AJ163" s="116">
        <v>0.0</v>
      </c>
      <c r="AK163" s="116">
        <v>0.0</v>
      </c>
      <c r="AL163" s="116">
        <v>0.0</v>
      </c>
      <c r="AM163" s="116">
        <v>0.0</v>
      </c>
      <c r="AN163" s="116">
        <v>0.0</v>
      </c>
      <c r="AO163" s="116">
        <v>0.0</v>
      </c>
      <c r="AP163" s="116">
        <v>0.0</v>
      </c>
      <c r="AQ163" s="116">
        <v>0.0</v>
      </c>
      <c r="AR163" s="116">
        <v>0.0</v>
      </c>
      <c r="AS163" s="116">
        <v>0.0</v>
      </c>
      <c r="AT163" s="116">
        <v>0.0</v>
      </c>
      <c r="AU163" s="116">
        <v>0.0</v>
      </c>
    </row>
    <row r="164" ht="15.75" customHeight="1">
      <c r="A164" s="105" t="s">
        <v>131</v>
      </c>
      <c r="B164" s="105" t="s">
        <v>47</v>
      </c>
      <c r="C164" s="114">
        <v>44521.0</v>
      </c>
      <c r="D164" s="107">
        <v>5.0</v>
      </c>
      <c r="E164" s="107">
        <v>2.0</v>
      </c>
      <c r="F164" s="107">
        <v>0.0</v>
      </c>
      <c r="G164" s="109">
        <v>40.0</v>
      </c>
      <c r="H164" s="109">
        <v>0.0</v>
      </c>
      <c r="I164" s="108">
        <v>80.0</v>
      </c>
      <c r="J164" s="109">
        <v>40.0</v>
      </c>
      <c r="K164" s="108">
        <v>40.0</v>
      </c>
      <c r="L164" s="108">
        <v>32.0</v>
      </c>
      <c r="M164" s="108">
        <v>42.0</v>
      </c>
      <c r="N164" s="108">
        <v>20.0</v>
      </c>
      <c r="O164" s="109">
        <v>10.0</v>
      </c>
      <c r="P164" s="109">
        <v>0.0</v>
      </c>
      <c r="Q164" s="108">
        <v>20.0</v>
      </c>
      <c r="R164" s="109">
        <v>0.0</v>
      </c>
      <c r="S164" s="109">
        <v>38.0</v>
      </c>
      <c r="T164" s="108">
        <v>200.0</v>
      </c>
      <c r="U164" s="109">
        <v>2.0</v>
      </c>
      <c r="V164" s="109">
        <v>3.0</v>
      </c>
      <c r="W164" s="109">
        <v>2.0</v>
      </c>
      <c r="X164" s="115">
        <v>0.0</v>
      </c>
      <c r="Y164" s="115">
        <v>0.0</v>
      </c>
      <c r="Z164" s="115">
        <v>0.0</v>
      </c>
      <c r="AA164" s="115">
        <v>0.0</v>
      </c>
      <c r="AB164" s="115">
        <v>0.0</v>
      </c>
      <c r="AC164" s="115">
        <v>0.0</v>
      </c>
      <c r="AD164" s="115">
        <v>0.0</v>
      </c>
      <c r="AE164" s="115">
        <v>0.0</v>
      </c>
      <c r="AF164" s="115">
        <v>0.0</v>
      </c>
      <c r="AG164" s="115">
        <v>0.0</v>
      </c>
      <c r="AH164" s="115">
        <v>0.0</v>
      </c>
      <c r="AI164" s="115">
        <v>0.0</v>
      </c>
      <c r="AJ164" s="116">
        <v>0.0</v>
      </c>
      <c r="AK164" s="116">
        <v>0.0</v>
      </c>
      <c r="AL164" s="116">
        <v>0.0</v>
      </c>
      <c r="AM164" s="116">
        <v>0.0</v>
      </c>
      <c r="AN164" s="116">
        <v>0.0</v>
      </c>
      <c r="AO164" s="116">
        <v>0.0</v>
      </c>
      <c r="AP164" s="116">
        <v>0.0</v>
      </c>
      <c r="AQ164" s="116">
        <v>0.0</v>
      </c>
      <c r="AR164" s="116">
        <v>0.0</v>
      </c>
      <c r="AS164" s="116">
        <v>0.0</v>
      </c>
      <c r="AT164" s="116">
        <v>0.0</v>
      </c>
      <c r="AU164" s="116">
        <v>0.0</v>
      </c>
    </row>
    <row r="165" ht="15.75" customHeight="1">
      <c r="A165" s="105" t="s">
        <v>131</v>
      </c>
      <c r="B165" s="105" t="s">
        <v>48</v>
      </c>
      <c r="C165" s="114">
        <v>44521.0</v>
      </c>
      <c r="D165" s="107">
        <v>4.0</v>
      </c>
      <c r="E165" s="107">
        <v>1.0</v>
      </c>
      <c r="F165" s="107">
        <v>0.0</v>
      </c>
      <c r="G165" s="109">
        <v>20.0</v>
      </c>
      <c r="H165" s="109">
        <v>0.0</v>
      </c>
      <c r="I165" s="108">
        <v>40.0</v>
      </c>
      <c r="J165" s="109">
        <v>10.0</v>
      </c>
      <c r="K165" s="108">
        <v>40.0</v>
      </c>
      <c r="L165" s="108">
        <v>16.0</v>
      </c>
      <c r="M165" s="108">
        <v>38.0</v>
      </c>
      <c r="N165" s="108">
        <v>10.0</v>
      </c>
      <c r="O165" s="109">
        <v>10.0</v>
      </c>
      <c r="P165" s="109">
        <v>0.0</v>
      </c>
      <c r="Q165" s="108">
        <v>20.0</v>
      </c>
      <c r="R165" s="109">
        <v>0.0</v>
      </c>
      <c r="S165" s="109">
        <v>18.0</v>
      </c>
      <c r="T165" s="108">
        <v>200.0</v>
      </c>
      <c r="U165" s="109">
        <v>1.0</v>
      </c>
      <c r="V165" s="109">
        <v>2.0</v>
      </c>
      <c r="W165" s="109">
        <v>4.0</v>
      </c>
      <c r="X165" s="115">
        <v>0.0</v>
      </c>
      <c r="Y165" s="115">
        <v>0.0</v>
      </c>
      <c r="Z165" s="115">
        <v>0.0</v>
      </c>
      <c r="AA165" s="115">
        <v>0.0</v>
      </c>
      <c r="AB165" s="115">
        <v>0.0</v>
      </c>
      <c r="AC165" s="115">
        <v>0.0</v>
      </c>
      <c r="AD165" s="115">
        <v>0.0</v>
      </c>
      <c r="AE165" s="115">
        <v>0.0</v>
      </c>
      <c r="AF165" s="115">
        <v>0.0</v>
      </c>
      <c r="AG165" s="115">
        <v>0.0</v>
      </c>
      <c r="AH165" s="115">
        <v>0.0</v>
      </c>
      <c r="AI165" s="115">
        <v>0.0</v>
      </c>
      <c r="AJ165" s="116">
        <v>0.0</v>
      </c>
      <c r="AK165" s="116">
        <v>0.0</v>
      </c>
      <c r="AL165" s="116">
        <v>0.0</v>
      </c>
      <c r="AM165" s="116">
        <v>0.0</v>
      </c>
      <c r="AN165" s="116">
        <v>0.0</v>
      </c>
      <c r="AO165" s="116">
        <v>0.0</v>
      </c>
      <c r="AP165" s="116">
        <v>0.0</v>
      </c>
      <c r="AQ165" s="116">
        <v>0.0</v>
      </c>
      <c r="AR165" s="116">
        <v>0.0</v>
      </c>
      <c r="AS165" s="116">
        <v>0.0</v>
      </c>
      <c r="AT165" s="116">
        <v>0.0</v>
      </c>
      <c r="AU165" s="116">
        <v>0.0</v>
      </c>
    </row>
    <row r="166" ht="15.75" customHeight="1">
      <c r="A166" s="105" t="s">
        <v>131</v>
      </c>
      <c r="B166" s="105" t="s">
        <v>49</v>
      </c>
      <c r="C166" s="114">
        <v>44521.0</v>
      </c>
      <c r="D166" s="107">
        <v>10.0</v>
      </c>
      <c r="E166" s="107">
        <v>20.0</v>
      </c>
      <c r="F166" s="107">
        <v>0.0</v>
      </c>
      <c r="G166" s="109">
        <v>60.0</v>
      </c>
      <c r="H166" s="109">
        <v>0.0</v>
      </c>
      <c r="I166" s="108">
        <v>120.0</v>
      </c>
      <c r="J166" s="109">
        <v>50.0</v>
      </c>
      <c r="K166" s="108">
        <v>40.0</v>
      </c>
      <c r="L166" s="108">
        <v>0.0</v>
      </c>
      <c r="M166" s="108">
        <v>16.0</v>
      </c>
      <c r="N166" s="108">
        <v>60.0</v>
      </c>
      <c r="O166" s="109">
        <v>30.0</v>
      </c>
      <c r="P166" s="109">
        <v>50.0</v>
      </c>
      <c r="Q166" s="108">
        <v>50.0</v>
      </c>
      <c r="R166" s="109">
        <v>0.0</v>
      </c>
      <c r="S166" s="109">
        <v>30.0</v>
      </c>
      <c r="T166" s="108">
        <v>400.0</v>
      </c>
      <c r="U166" s="109">
        <v>3.0</v>
      </c>
      <c r="V166" s="109">
        <v>13.0</v>
      </c>
      <c r="W166" s="109">
        <v>5.0</v>
      </c>
      <c r="X166" s="115">
        <v>0.0</v>
      </c>
      <c r="Y166" s="115">
        <v>0.0</v>
      </c>
      <c r="Z166" s="115">
        <v>0.0</v>
      </c>
      <c r="AA166" s="115">
        <v>0.0</v>
      </c>
      <c r="AB166" s="115">
        <v>0.0</v>
      </c>
      <c r="AC166" s="115">
        <v>0.0</v>
      </c>
      <c r="AD166" s="115">
        <v>0.0</v>
      </c>
      <c r="AE166" s="115">
        <v>0.0</v>
      </c>
      <c r="AF166" s="115">
        <v>0.0</v>
      </c>
      <c r="AG166" s="115">
        <v>0.0</v>
      </c>
      <c r="AH166" s="115">
        <v>0.0</v>
      </c>
      <c r="AI166" s="115">
        <v>0.0</v>
      </c>
      <c r="AJ166" s="116">
        <v>0.0</v>
      </c>
      <c r="AK166" s="116">
        <v>0.0</v>
      </c>
      <c r="AL166" s="116">
        <v>0.0</v>
      </c>
      <c r="AM166" s="116">
        <v>0.0</v>
      </c>
      <c r="AN166" s="116">
        <v>0.0</v>
      </c>
      <c r="AO166" s="116">
        <v>0.0</v>
      </c>
      <c r="AP166" s="116">
        <v>0.0</v>
      </c>
      <c r="AQ166" s="116">
        <v>0.0</v>
      </c>
      <c r="AR166" s="116">
        <v>0.0</v>
      </c>
      <c r="AS166" s="116">
        <v>0.0</v>
      </c>
      <c r="AT166" s="116">
        <v>0.0</v>
      </c>
      <c r="AU166" s="116">
        <v>0.0</v>
      </c>
    </row>
    <row r="167" ht="15.75" customHeight="1">
      <c r="A167" s="105" t="s">
        <v>131</v>
      </c>
      <c r="B167" s="105" t="s">
        <v>50</v>
      </c>
      <c r="C167" s="114">
        <v>44521.0</v>
      </c>
      <c r="D167" s="107">
        <v>6.0</v>
      </c>
      <c r="E167" s="107">
        <v>3.0</v>
      </c>
      <c r="F167" s="107">
        <v>0.0</v>
      </c>
      <c r="G167" s="108">
        <v>40.0</v>
      </c>
      <c r="H167" s="109">
        <v>0.0</v>
      </c>
      <c r="I167" s="108">
        <v>80.0</v>
      </c>
      <c r="J167" s="108">
        <v>30.0</v>
      </c>
      <c r="K167" s="108">
        <v>60.0</v>
      </c>
      <c r="L167" s="108">
        <v>64.0</v>
      </c>
      <c r="M167" s="108">
        <v>62.0</v>
      </c>
      <c r="N167" s="108">
        <v>60.0</v>
      </c>
      <c r="O167" s="108">
        <v>40.0</v>
      </c>
      <c r="P167" s="108">
        <v>30.0</v>
      </c>
      <c r="Q167" s="108">
        <v>30.0</v>
      </c>
      <c r="R167" s="109">
        <v>0.0</v>
      </c>
      <c r="S167" s="108">
        <v>25.0</v>
      </c>
      <c r="T167" s="108">
        <v>300.0</v>
      </c>
      <c r="U167" s="109">
        <v>2.0</v>
      </c>
      <c r="V167" s="109">
        <v>13.0</v>
      </c>
      <c r="W167" s="109">
        <v>4.0</v>
      </c>
      <c r="X167" s="110">
        <v>0.0</v>
      </c>
      <c r="Y167" s="115">
        <v>0.0</v>
      </c>
      <c r="Z167" s="115">
        <v>0.0</v>
      </c>
      <c r="AA167" s="110">
        <v>0.0</v>
      </c>
      <c r="AB167" s="110">
        <v>0.0</v>
      </c>
      <c r="AC167" s="110">
        <v>0.0</v>
      </c>
      <c r="AD167" s="115">
        <v>0.0</v>
      </c>
      <c r="AE167" s="110">
        <v>0.0</v>
      </c>
      <c r="AF167" s="115">
        <v>0.0</v>
      </c>
      <c r="AG167" s="110">
        <v>0.0</v>
      </c>
      <c r="AH167" s="110">
        <v>0.0</v>
      </c>
      <c r="AI167" s="110">
        <v>0.0</v>
      </c>
      <c r="AJ167" s="109">
        <v>0.0</v>
      </c>
      <c r="AK167" s="116">
        <v>0.0</v>
      </c>
      <c r="AL167" s="109">
        <v>0.0</v>
      </c>
      <c r="AM167" s="109">
        <v>0.0</v>
      </c>
      <c r="AN167" s="109">
        <v>0.0</v>
      </c>
      <c r="AO167" s="109">
        <v>0.0</v>
      </c>
      <c r="AP167" s="109">
        <v>0.0</v>
      </c>
      <c r="AQ167" s="109">
        <v>0.0</v>
      </c>
      <c r="AR167" s="116">
        <v>0.0</v>
      </c>
      <c r="AS167" s="109">
        <v>0.0</v>
      </c>
      <c r="AT167" s="109">
        <v>0.0</v>
      </c>
      <c r="AU167" s="109">
        <v>0.0</v>
      </c>
    </row>
    <row r="168" ht="15.75" customHeight="1">
      <c r="A168" s="105" t="s">
        <v>131</v>
      </c>
      <c r="B168" s="105" t="s">
        <v>51</v>
      </c>
      <c r="C168" s="114">
        <v>44521.0</v>
      </c>
      <c r="D168" s="107">
        <v>1.0</v>
      </c>
      <c r="E168" s="107">
        <v>8.0</v>
      </c>
      <c r="F168" s="107">
        <v>0.0</v>
      </c>
      <c r="G168" s="108">
        <v>40.0</v>
      </c>
      <c r="H168" s="109">
        <v>0.0</v>
      </c>
      <c r="I168" s="108">
        <v>100.0</v>
      </c>
      <c r="J168" s="108">
        <v>15.0</v>
      </c>
      <c r="K168" s="108">
        <v>50.0</v>
      </c>
      <c r="L168" s="108">
        <v>56.0</v>
      </c>
      <c r="M168" s="108">
        <v>48.0</v>
      </c>
      <c r="N168" s="108">
        <v>50.0</v>
      </c>
      <c r="O168" s="108">
        <v>10.0</v>
      </c>
      <c r="P168" s="108">
        <v>40.0</v>
      </c>
      <c r="Q168" s="108">
        <v>50.0</v>
      </c>
      <c r="R168" s="109">
        <v>0.0</v>
      </c>
      <c r="S168" s="108">
        <v>38.0</v>
      </c>
      <c r="T168" s="108">
        <v>500.0</v>
      </c>
      <c r="U168" s="109">
        <v>2.0</v>
      </c>
      <c r="V168" s="109">
        <v>15.0</v>
      </c>
      <c r="W168" s="109">
        <v>6.0</v>
      </c>
      <c r="X168" s="110">
        <v>0.0</v>
      </c>
      <c r="Y168" s="115">
        <v>0.0</v>
      </c>
      <c r="Z168" s="115">
        <v>0.0</v>
      </c>
      <c r="AA168" s="110">
        <v>0.0</v>
      </c>
      <c r="AB168" s="110">
        <v>0.0</v>
      </c>
      <c r="AC168" s="110">
        <v>0.0</v>
      </c>
      <c r="AD168" s="115">
        <v>0.0</v>
      </c>
      <c r="AE168" s="110">
        <v>0.0</v>
      </c>
      <c r="AF168" s="115">
        <v>0.0</v>
      </c>
      <c r="AG168" s="110">
        <v>0.0</v>
      </c>
      <c r="AH168" s="110">
        <v>0.0</v>
      </c>
      <c r="AI168" s="110">
        <v>0.0</v>
      </c>
      <c r="AJ168" s="109">
        <v>0.0</v>
      </c>
      <c r="AK168" s="116">
        <v>0.0</v>
      </c>
      <c r="AL168" s="109">
        <v>0.0</v>
      </c>
      <c r="AM168" s="109">
        <v>0.0</v>
      </c>
      <c r="AN168" s="109">
        <v>0.0</v>
      </c>
      <c r="AO168" s="109">
        <v>0.0</v>
      </c>
      <c r="AP168" s="109">
        <v>0.0</v>
      </c>
      <c r="AQ168" s="109">
        <v>0.0</v>
      </c>
      <c r="AR168" s="116">
        <v>0.0</v>
      </c>
      <c r="AS168" s="109">
        <v>0.0</v>
      </c>
      <c r="AT168" s="109">
        <v>0.0</v>
      </c>
      <c r="AU168" s="109">
        <v>0.0</v>
      </c>
    </row>
    <row r="169" ht="15.75" customHeight="1">
      <c r="A169" s="105" t="s">
        <v>131</v>
      </c>
      <c r="B169" s="105" t="s">
        <v>52</v>
      </c>
      <c r="C169" s="114">
        <v>44521.0</v>
      </c>
      <c r="D169" s="107">
        <v>3.0</v>
      </c>
      <c r="E169" s="107">
        <v>4.0</v>
      </c>
      <c r="F169" s="107">
        <v>0.0</v>
      </c>
      <c r="G169" s="109">
        <v>40.0</v>
      </c>
      <c r="H169" s="109">
        <v>0.0</v>
      </c>
      <c r="I169" s="108">
        <v>40.0</v>
      </c>
      <c r="J169" s="109">
        <v>20.0</v>
      </c>
      <c r="K169" s="108">
        <v>40.0</v>
      </c>
      <c r="L169" s="108">
        <v>20.0</v>
      </c>
      <c r="M169" s="108">
        <v>30.0</v>
      </c>
      <c r="N169" s="108">
        <v>40.0</v>
      </c>
      <c r="O169" s="109">
        <v>20.0</v>
      </c>
      <c r="P169" s="109">
        <v>30.0</v>
      </c>
      <c r="Q169" s="108">
        <v>40.0</v>
      </c>
      <c r="R169" s="109">
        <v>0.0</v>
      </c>
      <c r="S169" s="109">
        <v>30.0</v>
      </c>
      <c r="T169" s="108">
        <v>200.0</v>
      </c>
      <c r="U169" s="109">
        <v>2.0</v>
      </c>
      <c r="V169" s="109">
        <v>5.0</v>
      </c>
      <c r="W169" s="109">
        <v>3.0</v>
      </c>
      <c r="X169" s="115">
        <v>0.0</v>
      </c>
      <c r="Y169" s="115">
        <v>0.0</v>
      </c>
      <c r="Z169" s="115">
        <v>0.0</v>
      </c>
      <c r="AA169" s="115">
        <v>0.0</v>
      </c>
      <c r="AB169" s="115">
        <v>0.0</v>
      </c>
      <c r="AC169" s="115">
        <v>0.0</v>
      </c>
      <c r="AD169" s="115">
        <v>0.0</v>
      </c>
      <c r="AE169" s="115">
        <v>0.0</v>
      </c>
      <c r="AF169" s="115">
        <v>0.0</v>
      </c>
      <c r="AG169" s="115">
        <v>0.0</v>
      </c>
      <c r="AH169" s="115">
        <v>0.0</v>
      </c>
      <c r="AI169" s="115">
        <v>0.0</v>
      </c>
      <c r="AJ169" s="116">
        <v>0.0</v>
      </c>
      <c r="AK169" s="116">
        <v>0.0</v>
      </c>
      <c r="AL169" s="116">
        <v>0.0</v>
      </c>
      <c r="AM169" s="116">
        <v>0.0</v>
      </c>
      <c r="AN169" s="116">
        <v>0.0</v>
      </c>
      <c r="AO169" s="116">
        <v>0.0</v>
      </c>
      <c r="AP169" s="116">
        <v>0.0</v>
      </c>
      <c r="AQ169" s="116">
        <v>0.0</v>
      </c>
      <c r="AR169" s="116">
        <v>0.0</v>
      </c>
      <c r="AS169" s="116">
        <v>0.0</v>
      </c>
      <c r="AT169" s="116">
        <v>0.0</v>
      </c>
      <c r="AU169" s="116">
        <v>0.0</v>
      </c>
    </row>
    <row r="170" ht="15.75" customHeight="1">
      <c r="A170" s="105" t="s">
        <v>131</v>
      </c>
      <c r="B170" s="105" t="s">
        <v>53</v>
      </c>
      <c r="C170" s="114">
        <v>44521.0</v>
      </c>
      <c r="D170" s="107">
        <v>1.0</v>
      </c>
      <c r="E170" s="107">
        <v>8.0</v>
      </c>
      <c r="F170" s="107">
        <v>0.0</v>
      </c>
      <c r="G170" s="109">
        <v>20.0</v>
      </c>
      <c r="H170" s="109">
        <v>0.0</v>
      </c>
      <c r="I170" s="108">
        <v>60.0</v>
      </c>
      <c r="J170" s="109">
        <v>30.0</v>
      </c>
      <c r="K170" s="108">
        <v>40.0</v>
      </c>
      <c r="L170" s="108">
        <v>60.0</v>
      </c>
      <c r="M170" s="108">
        <v>60.0</v>
      </c>
      <c r="N170" s="108">
        <v>40.0</v>
      </c>
      <c r="O170" s="109">
        <v>20.0</v>
      </c>
      <c r="P170" s="109">
        <v>20.0</v>
      </c>
      <c r="Q170" s="108">
        <v>20.0</v>
      </c>
      <c r="R170" s="109">
        <v>0.0</v>
      </c>
      <c r="S170" s="109">
        <v>15.0</v>
      </c>
      <c r="T170" s="108">
        <v>200.0</v>
      </c>
      <c r="U170" s="109">
        <v>1.0</v>
      </c>
      <c r="V170" s="109">
        <v>8.0</v>
      </c>
      <c r="W170" s="109">
        <v>4.0</v>
      </c>
      <c r="X170" s="115">
        <v>0.0</v>
      </c>
      <c r="Y170" s="115">
        <v>0.0</v>
      </c>
      <c r="Z170" s="115">
        <v>0.0</v>
      </c>
      <c r="AA170" s="115">
        <v>0.0</v>
      </c>
      <c r="AB170" s="115">
        <v>0.0</v>
      </c>
      <c r="AC170" s="115">
        <v>0.0</v>
      </c>
      <c r="AD170" s="115">
        <v>0.0</v>
      </c>
      <c r="AE170" s="115">
        <v>0.0</v>
      </c>
      <c r="AF170" s="115">
        <v>0.0</v>
      </c>
      <c r="AG170" s="115">
        <v>0.0</v>
      </c>
      <c r="AH170" s="115">
        <v>0.0</v>
      </c>
      <c r="AI170" s="115">
        <v>0.0</v>
      </c>
      <c r="AJ170" s="116">
        <v>0.0</v>
      </c>
      <c r="AK170" s="116">
        <v>0.0</v>
      </c>
      <c r="AL170" s="116">
        <v>0.0</v>
      </c>
      <c r="AM170" s="116">
        <v>0.0</v>
      </c>
      <c r="AN170" s="116">
        <v>0.0</v>
      </c>
      <c r="AO170" s="116">
        <v>0.0</v>
      </c>
      <c r="AP170" s="116">
        <v>0.0</v>
      </c>
      <c r="AQ170" s="116">
        <v>0.0</v>
      </c>
      <c r="AR170" s="116">
        <v>0.0</v>
      </c>
      <c r="AS170" s="116">
        <v>0.0</v>
      </c>
      <c r="AT170" s="116">
        <v>0.0</v>
      </c>
      <c r="AU170" s="116">
        <v>0.0</v>
      </c>
    </row>
    <row r="171" ht="15.75" customHeight="1">
      <c r="A171" s="105" t="s">
        <v>131</v>
      </c>
      <c r="B171" s="105" t="s">
        <v>54</v>
      </c>
      <c r="C171" s="114">
        <v>44521.0</v>
      </c>
      <c r="D171" s="107">
        <v>2.0</v>
      </c>
      <c r="E171" s="107">
        <v>1.0</v>
      </c>
      <c r="F171" s="107">
        <v>0.0</v>
      </c>
      <c r="G171" s="109">
        <v>20.0</v>
      </c>
      <c r="H171" s="109">
        <v>0.0</v>
      </c>
      <c r="I171" s="108">
        <v>40.0</v>
      </c>
      <c r="J171" s="109">
        <v>15.0</v>
      </c>
      <c r="K171" s="108">
        <v>30.0</v>
      </c>
      <c r="L171" s="108">
        <v>12.0</v>
      </c>
      <c r="M171" s="108">
        <v>20.0</v>
      </c>
      <c r="N171" s="108">
        <v>10.0</v>
      </c>
      <c r="O171" s="109">
        <v>10.0</v>
      </c>
      <c r="P171" s="109">
        <v>10.0</v>
      </c>
      <c r="Q171" s="108">
        <v>10.0</v>
      </c>
      <c r="R171" s="109">
        <v>0.0</v>
      </c>
      <c r="S171" s="109">
        <v>0.0</v>
      </c>
      <c r="T171" s="108">
        <v>100.0</v>
      </c>
      <c r="U171" s="109">
        <v>1.0</v>
      </c>
      <c r="V171" s="109">
        <v>4.0</v>
      </c>
      <c r="W171" s="109">
        <v>1.0</v>
      </c>
      <c r="X171" s="115">
        <v>0.0</v>
      </c>
      <c r="Y171" s="115">
        <v>0.0</v>
      </c>
      <c r="Z171" s="115">
        <v>0.0</v>
      </c>
      <c r="AA171" s="115">
        <v>0.0</v>
      </c>
      <c r="AB171" s="115">
        <v>0.0</v>
      </c>
      <c r="AC171" s="115">
        <v>0.0</v>
      </c>
      <c r="AD171" s="115">
        <v>0.0</v>
      </c>
      <c r="AE171" s="115">
        <v>0.0</v>
      </c>
      <c r="AF171" s="115">
        <v>0.0</v>
      </c>
      <c r="AG171" s="115">
        <v>0.0</v>
      </c>
      <c r="AH171" s="115">
        <v>0.0</v>
      </c>
      <c r="AI171" s="115">
        <v>0.0</v>
      </c>
      <c r="AJ171" s="116">
        <v>0.0</v>
      </c>
      <c r="AK171" s="116">
        <v>0.0</v>
      </c>
      <c r="AL171" s="116">
        <v>0.0</v>
      </c>
      <c r="AM171" s="116">
        <v>0.0</v>
      </c>
      <c r="AN171" s="116">
        <v>0.0</v>
      </c>
      <c r="AO171" s="116">
        <v>0.0</v>
      </c>
      <c r="AP171" s="116">
        <v>0.0</v>
      </c>
      <c r="AQ171" s="116">
        <v>0.0</v>
      </c>
      <c r="AR171" s="116">
        <v>0.0</v>
      </c>
      <c r="AS171" s="116">
        <v>0.0</v>
      </c>
      <c r="AT171" s="116">
        <v>0.0</v>
      </c>
      <c r="AU171" s="116">
        <v>0.0</v>
      </c>
    </row>
    <row r="172" ht="15.75" customHeight="1">
      <c r="A172" s="105" t="s">
        <v>131</v>
      </c>
      <c r="B172" s="105" t="s">
        <v>55</v>
      </c>
      <c r="C172" s="114">
        <v>44521.0</v>
      </c>
      <c r="D172" s="107">
        <v>2.0</v>
      </c>
      <c r="E172" s="107">
        <v>1.0</v>
      </c>
      <c r="F172" s="107">
        <v>0.0</v>
      </c>
      <c r="G172" s="109">
        <v>20.0</v>
      </c>
      <c r="H172" s="109">
        <v>0.0</v>
      </c>
      <c r="I172" s="108">
        <v>80.0</v>
      </c>
      <c r="J172" s="109">
        <v>20.0</v>
      </c>
      <c r="K172" s="108">
        <v>60.0</v>
      </c>
      <c r="L172" s="108">
        <v>32.0</v>
      </c>
      <c r="M172" s="108">
        <v>44.0</v>
      </c>
      <c r="N172" s="108">
        <v>20.0</v>
      </c>
      <c r="O172" s="109">
        <v>10.0</v>
      </c>
      <c r="P172" s="109">
        <v>20.0</v>
      </c>
      <c r="Q172" s="108">
        <v>10.0</v>
      </c>
      <c r="R172" s="109">
        <v>0.0</v>
      </c>
      <c r="S172" s="109">
        <v>0.0</v>
      </c>
      <c r="T172" s="108">
        <v>100.0</v>
      </c>
      <c r="U172" s="109">
        <v>1.0</v>
      </c>
      <c r="V172" s="109">
        <v>5.0</v>
      </c>
      <c r="W172" s="109">
        <v>2.0</v>
      </c>
      <c r="X172" s="115">
        <v>0.0</v>
      </c>
      <c r="Y172" s="115">
        <v>0.0</v>
      </c>
      <c r="Z172" s="115">
        <v>0.0</v>
      </c>
      <c r="AA172" s="115">
        <v>0.0</v>
      </c>
      <c r="AB172" s="115">
        <v>0.0</v>
      </c>
      <c r="AC172" s="115">
        <v>0.0</v>
      </c>
      <c r="AD172" s="115">
        <v>0.0</v>
      </c>
      <c r="AE172" s="115">
        <v>0.0</v>
      </c>
      <c r="AF172" s="115">
        <v>0.0</v>
      </c>
      <c r="AG172" s="115">
        <v>0.0</v>
      </c>
      <c r="AH172" s="115">
        <v>0.0</v>
      </c>
      <c r="AI172" s="115">
        <v>0.0</v>
      </c>
      <c r="AJ172" s="116">
        <v>0.0</v>
      </c>
      <c r="AK172" s="116">
        <v>0.0</v>
      </c>
      <c r="AL172" s="116">
        <v>0.0</v>
      </c>
      <c r="AM172" s="116">
        <v>0.0</v>
      </c>
      <c r="AN172" s="116">
        <v>0.0</v>
      </c>
      <c r="AO172" s="116">
        <v>0.0</v>
      </c>
      <c r="AP172" s="116">
        <v>0.0</v>
      </c>
      <c r="AQ172" s="116">
        <v>0.0</v>
      </c>
      <c r="AR172" s="116">
        <v>0.0</v>
      </c>
      <c r="AS172" s="116">
        <v>0.0</v>
      </c>
      <c r="AT172" s="116">
        <v>0.0</v>
      </c>
      <c r="AU172" s="116">
        <v>0.0</v>
      </c>
    </row>
    <row r="173" ht="15.75" customHeight="1">
      <c r="A173" s="105" t="s">
        <v>131</v>
      </c>
      <c r="B173" s="105" t="s">
        <v>56</v>
      </c>
      <c r="C173" s="114">
        <v>44521.0</v>
      </c>
      <c r="D173" s="107">
        <v>4.0</v>
      </c>
      <c r="E173" s="107">
        <v>8.0</v>
      </c>
      <c r="F173" s="107">
        <v>0.0</v>
      </c>
      <c r="G173" s="109">
        <v>20.0</v>
      </c>
      <c r="H173" s="109">
        <v>0.0</v>
      </c>
      <c r="I173" s="108">
        <v>80.0</v>
      </c>
      <c r="J173" s="109">
        <v>30.0</v>
      </c>
      <c r="K173" s="108">
        <v>60.0</v>
      </c>
      <c r="L173" s="108">
        <v>56.0</v>
      </c>
      <c r="M173" s="108">
        <v>66.0</v>
      </c>
      <c r="N173" s="108">
        <v>30.0</v>
      </c>
      <c r="O173" s="109">
        <v>10.0</v>
      </c>
      <c r="P173" s="109">
        <v>20.0</v>
      </c>
      <c r="Q173" s="108">
        <v>40.0</v>
      </c>
      <c r="R173" s="109">
        <v>0.0</v>
      </c>
      <c r="S173" s="109">
        <v>5.0</v>
      </c>
      <c r="T173" s="108">
        <v>200.0</v>
      </c>
      <c r="U173" s="109">
        <v>1.0</v>
      </c>
      <c r="V173" s="109">
        <v>6.0</v>
      </c>
      <c r="W173" s="109">
        <v>3.0</v>
      </c>
      <c r="X173" s="115">
        <v>0.0</v>
      </c>
      <c r="Y173" s="115">
        <v>0.0</v>
      </c>
      <c r="Z173" s="115">
        <v>0.0</v>
      </c>
      <c r="AA173" s="115">
        <v>0.0</v>
      </c>
      <c r="AB173" s="115">
        <v>0.0</v>
      </c>
      <c r="AC173" s="115">
        <v>0.0</v>
      </c>
      <c r="AD173" s="115">
        <v>0.0</v>
      </c>
      <c r="AE173" s="115">
        <v>0.0</v>
      </c>
      <c r="AF173" s="115">
        <v>0.0</v>
      </c>
      <c r="AG173" s="115">
        <v>0.0</v>
      </c>
      <c r="AH173" s="115">
        <v>0.0</v>
      </c>
      <c r="AI173" s="115">
        <v>0.0</v>
      </c>
      <c r="AJ173" s="116">
        <v>0.0</v>
      </c>
      <c r="AK173" s="116">
        <v>0.0</v>
      </c>
      <c r="AL173" s="116">
        <v>0.0</v>
      </c>
      <c r="AM173" s="116">
        <v>0.0</v>
      </c>
      <c r="AN173" s="116">
        <v>0.0</v>
      </c>
      <c r="AO173" s="116">
        <v>0.0</v>
      </c>
      <c r="AP173" s="116">
        <v>0.0</v>
      </c>
      <c r="AQ173" s="116">
        <v>0.0</v>
      </c>
      <c r="AR173" s="116">
        <v>0.0</v>
      </c>
      <c r="AS173" s="116">
        <v>0.0</v>
      </c>
      <c r="AT173" s="116">
        <v>0.0</v>
      </c>
      <c r="AU173" s="116">
        <v>0.0</v>
      </c>
    </row>
    <row r="174" ht="15.75" customHeight="1">
      <c r="A174" s="105" t="s">
        <v>131</v>
      </c>
      <c r="B174" s="105" t="s">
        <v>59</v>
      </c>
      <c r="C174" s="114">
        <v>44521.0</v>
      </c>
      <c r="D174" s="107">
        <v>4.0</v>
      </c>
      <c r="E174" s="107">
        <v>2.0</v>
      </c>
      <c r="F174" s="107">
        <v>0.0</v>
      </c>
      <c r="G174" s="109">
        <v>40.0</v>
      </c>
      <c r="H174" s="109">
        <v>0.0</v>
      </c>
      <c r="I174" s="108">
        <v>60.0</v>
      </c>
      <c r="J174" s="109">
        <v>25.0</v>
      </c>
      <c r="K174" s="108">
        <v>40.0</v>
      </c>
      <c r="L174" s="108">
        <v>36.0</v>
      </c>
      <c r="M174" s="108">
        <v>36.0</v>
      </c>
      <c r="N174" s="108">
        <v>30.0</v>
      </c>
      <c r="O174" s="109">
        <v>20.0</v>
      </c>
      <c r="P174" s="109">
        <v>20.0</v>
      </c>
      <c r="Q174" s="108">
        <v>30.0</v>
      </c>
      <c r="R174" s="109">
        <v>0.0</v>
      </c>
      <c r="S174" s="109">
        <v>15.0</v>
      </c>
      <c r="T174" s="108">
        <v>100.0</v>
      </c>
      <c r="U174" s="109">
        <v>2.0</v>
      </c>
      <c r="V174" s="109">
        <v>7.0</v>
      </c>
      <c r="W174" s="109">
        <v>2.0</v>
      </c>
      <c r="X174" s="115">
        <v>0.0</v>
      </c>
      <c r="Y174" s="115">
        <v>0.0</v>
      </c>
      <c r="Z174" s="115">
        <v>0.0</v>
      </c>
      <c r="AA174" s="115">
        <v>0.0</v>
      </c>
      <c r="AB174" s="115">
        <v>0.0</v>
      </c>
      <c r="AC174" s="115">
        <v>0.0</v>
      </c>
      <c r="AD174" s="115">
        <v>0.0</v>
      </c>
      <c r="AE174" s="115">
        <v>0.0</v>
      </c>
      <c r="AF174" s="115">
        <v>0.0</v>
      </c>
      <c r="AG174" s="115">
        <v>0.0</v>
      </c>
      <c r="AH174" s="115">
        <v>0.0</v>
      </c>
      <c r="AI174" s="115">
        <v>0.0</v>
      </c>
      <c r="AJ174" s="116">
        <v>0.0</v>
      </c>
      <c r="AK174" s="116">
        <v>0.0</v>
      </c>
      <c r="AL174" s="116">
        <v>0.0</v>
      </c>
      <c r="AM174" s="116">
        <v>0.0</v>
      </c>
      <c r="AN174" s="116">
        <v>0.0</v>
      </c>
      <c r="AO174" s="116">
        <v>0.0</v>
      </c>
      <c r="AP174" s="116">
        <v>0.0</v>
      </c>
      <c r="AQ174" s="116">
        <v>0.0</v>
      </c>
      <c r="AR174" s="116">
        <v>0.0</v>
      </c>
      <c r="AS174" s="116">
        <v>0.0</v>
      </c>
      <c r="AT174" s="116">
        <v>0.0</v>
      </c>
      <c r="AU174" s="116">
        <v>0.0</v>
      </c>
    </row>
    <row r="175" ht="15.75" customHeight="1">
      <c r="A175" s="105" t="s">
        <v>131</v>
      </c>
      <c r="B175" s="105" t="s">
        <v>60</v>
      </c>
      <c r="C175" s="114">
        <v>44521.0</v>
      </c>
      <c r="D175" s="107">
        <v>2.0</v>
      </c>
      <c r="E175" s="107">
        <v>2.0</v>
      </c>
      <c r="F175" s="107">
        <v>0.0</v>
      </c>
      <c r="G175" s="109">
        <v>20.0</v>
      </c>
      <c r="H175" s="109">
        <v>0.0</v>
      </c>
      <c r="I175" s="108">
        <v>60.0</v>
      </c>
      <c r="J175" s="109">
        <v>30.0</v>
      </c>
      <c r="K175" s="108">
        <v>40.0</v>
      </c>
      <c r="L175" s="108">
        <v>44.0</v>
      </c>
      <c r="M175" s="108">
        <v>44.0</v>
      </c>
      <c r="N175" s="108">
        <v>20.0</v>
      </c>
      <c r="O175" s="109">
        <v>20.0</v>
      </c>
      <c r="P175" s="109">
        <v>20.0</v>
      </c>
      <c r="Q175" s="108">
        <v>30.0</v>
      </c>
      <c r="R175" s="109">
        <v>0.0</v>
      </c>
      <c r="S175" s="109">
        <v>0.0</v>
      </c>
      <c r="T175" s="108">
        <v>200.0</v>
      </c>
      <c r="U175" s="109">
        <v>1.0</v>
      </c>
      <c r="V175" s="109">
        <v>6.0</v>
      </c>
      <c r="W175" s="109">
        <v>3.0</v>
      </c>
      <c r="X175" s="115">
        <v>0.0</v>
      </c>
      <c r="Y175" s="115">
        <v>0.0</v>
      </c>
      <c r="Z175" s="115">
        <v>0.0</v>
      </c>
      <c r="AA175" s="115">
        <v>0.0</v>
      </c>
      <c r="AB175" s="115">
        <v>0.0</v>
      </c>
      <c r="AC175" s="115">
        <v>0.0</v>
      </c>
      <c r="AD175" s="115">
        <v>0.0</v>
      </c>
      <c r="AE175" s="115">
        <v>0.0</v>
      </c>
      <c r="AF175" s="115">
        <v>0.0</v>
      </c>
      <c r="AG175" s="115">
        <v>0.0</v>
      </c>
      <c r="AH175" s="115">
        <v>0.0</v>
      </c>
      <c r="AI175" s="115">
        <v>0.0</v>
      </c>
      <c r="AJ175" s="116">
        <v>0.0</v>
      </c>
      <c r="AK175" s="116">
        <v>0.0</v>
      </c>
      <c r="AL175" s="116">
        <v>0.0</v>
      </c>
      <c r="AM175" s="116">
        <v>0.0</v>
      </c>
      <c r="AN175" s="116">
        <v>0.0</v>
      </c>
      <c r="AO175" s="116">
        <v>0.0</v>
      </c>
      <c r="AP175" s="116">
        <v>0.0</v>
      </c>
      <c r="AQ175" s="116">
        <v>0.0</v>
      </c>
      <c r="AR175" s="116">
        <v>0.0</v>
      </c>
      <c r="AS175" s="116">
        <v>0.0</v>
      </c>
      <c r="AT175" s="116">
        <v>0.0</v>
      </c>
      <c r="AU175" s="116">
        <v>0.0</v>
      </c>
    </row>
    <row r="176" ht="15.75" customHeight="1">
      <c r="A176" s="105" t="s">
        <v>131</v>
      </c>
      <c r="B176" s="105" t="s">
        <v>61</v>
      </c>
      <c r="C176" s="114">
        <v>44521.0</v>
      </c>
      <c r="D176" s="107">
        <v>1.0</v>
      </c>
      <c r="E176" s="107">
        <v>2.0</v>
      </c>
      <c r="F176" s="107">
        <v>0.0</v>
      </c>
      <c r="G176" s="109">
        <v>20.0</v>
      </c>
      <c r="H176" s="109">
        <v>0.0</v>
      </c>
      <c r="I176" s="108">
        <v>60.0</v>
      </c>
      <c r="J176" s="109">
        <v>15.0</v>
      </c>
      <c r="K176" s="108">
        <v>40.0</v>
      </c>
      <c r="L176" s="108">
        <v>20.0</v>
      </c>
      <c r="M176" s="108">
        <v>50.0</v>
      </c>
      <c r="N176" s="108">
        <v>30.0</v>
      </c>
      <c r="O176" s="109">
        <v>20.0</v>
      </c>
      <c r="P176" s="109">
        <v>20.0</v>
      </c>
      <c r="Q176" s="108">
        <v>20.0</v>
      </c>
      <c r="R176" s="109">
        <v>0.0</v>
      </c>
      <c r="S176" s="109">
        <v>0.0</v>
      </c>
      <c r="T176" s="108">
        <v>200.0</v>
      </c>
      <c r="U176" s="109">
        <v>1.0</v>
      </c>
      <c r="V176" s="109">
        <v>7.0</v>
      </c>
      <c r="W176" s="109">
        <v>3.0</v>
      </c>
      <c r="X176" s="115">
        <v>0.0</v>
      </c>
      <c r="Y176" s="115">
        <v>0.0</v>
      </c>
      <c r="Z176" s="115">
        <v>0.0</v>
      </c>
      <c r="AA176" s="115">
        <v>0.0</v>
      </c>
      <c r="AB176" s="115">
        <v>0.0</v>
      </c>
      <c r="AC176" s="115">
        <v>0.0</v>
      </c>
      <c r="AD176" s="115">
        <v>0.0</v>
      </c>
      <c r="AE176" s="115">
        <v>0.0</v>
      </c>
      <c r="AF176" s="115">
        <v>0.0</v>
      </c>
      <c r="AG176" s="115">
        <v>0.0</v>
      </c>
      <c r="AH176" s="115">
        <v>0.0</v>
      </c>
      <c r="AI176" s="115">
        <v>0.0</v>
      </c>
      <c r="AJ176" s="116">
        <v>0.0</v>
      </c>
      <c r="AK176" s="116">
        <v>0.0</v>
      </c>
      <c r="AL176" s="116">
        <v>0.0</v>
      </c>
      <c r="AM176" s="116">
        <v>0.0</v>
      </c>
      <c r="AN176" s="116">
        <v>0.0</v>
      </c>
      <c r="AO176" s="116">
        <v>0.0</v>
      </c>
      <c r="AP176" s="116">
        <v>0.0</v>
      </c>
      <c r="AQ176" s="116">
        <v>0.0</v>
      </c>
      <c r="AR176" s="116">
        <v>0.0</v>
      </c>
      <c r="AS176" s="116">
        <v>0.0</v>
      </c>
      <c r="AT176" s="116">
        <v>0.0</v>
      </c>
      <c r="AU176" s="116">
        <v>0.0</v>
      </c>
    </row>
    <row r="177" ht="15.75" customHeight="1">
      <c r="A177" s="105" t="s">
        <v>131</v>
      </c>
      <c r="B177" s="105" t="s">
        <v>62</v>
      </c>
      <c r="C177" s="114">
        <v>44521.0</v>
      </c>
      <c r="D177" s="107">
        <v>2.0</v>
      </c>
      <c r="E177" s="107">
        <v>0.0</v>
      </c>
      <c r="F177" s="107">
        <v>0.0</v>
      </c>
      <c r="G177" s="109">
        <v>20.0</v>
      </c>
      <c r="H177" s="109">
        <v>0.0</v>
      </c>
      <c r="I177" s="108">
        <v>40.0</v>
      </c>
      <c r="J177" s="109">
        <v>15.0</v>
      </c>
      <c r="K177" s="108">
        <v>20.0</v>
      </c>
      <c r="L177" s="108">
        <v>20.0</v>
      </c>
      <c r="M177" s="108">
        <v>16.0</v>
      </c>
      <c r="N177" s="108">
        <v>20.0</v>
      </c>
      <c r="O177" s="109">
        <v>10.0</v>
      </c>
      <c r="P177" s="109">
        <v>10.0</v>
      </c>
      <c r="Q177" s="108">
        <v>30.0</v>
      </c>
      <c r="R177" s="109">
        <v>0.0</v>
      </c>
      <c r="S177" s="109">
        <v>0.0</v>
      </c>
      <c r="T177" s="108">
        <v>100.0</v>
      </c>
      <c r="U177" s="109">
        <v>1.0</v>
      </c>
      <c r="V177" s="109">
        <v>4.0</v>
      </c>
      <c r="W177" s="109">
        <v>2.0</v>
      </c>
      <c r="X177" s="115">
        <v>0.0</v>
      </c>
      <c r="Y177" s="115">
        <v>0.0</v>
      </c>
      <c r="Z177" s="115">
        <v>0.0</v>
      </c>
      <c r="AA177" s="115">
        <v>0.0</v>
      </c>
      <c r="AB177" s="115">
        <v>0.0</v>
      </c>
      <c r="AC177" s="115">
        <v>0.0</v>
      </c>
      <c r="AD177" s="115">
        <v>0.0</v>
      </c>
      <c r="AE177" s="115">
        <v>0.0</v>
      </c>
      <c r="AF177" s="115">
        <v>0.0</v>
      </c>
      <c r="AG177" s="115">
        <v>0.0</v>
      </c>
      <c r="AH177" s="115">
        <v>0.0</v>
      </c>
      <c r="AI177" s="115">
        <v>0.0</v>
      </c>
      <c r="AJ177" s="116">
        <v>0.0</v>
      </c>
      <c r="AK177" s="116">
        <v>0.0</v>
      </c>
      <c r="AL177" s="116">
        <v>0.0</v>
      </c>
      <c r="AM177" s="116">
        <v>0.0</v>
      </c>
      <c r="AN177" s="116">
        <v>0.0</v>
      </c>
      <c r="AO177" s="116">
        <v>0.0</v>
      </c>
      <c r="AP177" s="116">
        <v>0.0</v>
      </c>
      <c r="AQ177" s="116">
        <v>0.0</v>
      </c>
      <c r="AR177" s="116">
        <v>0.0</v>
      </c>
      <c r="AS177" s="116">
        <v>0.0</v>
      </c>
      <c r="AT177" s="116">
        <v>0.0</v>
      </c>
      <c r="AU177" s="116">
        <v>0.0</v>
      </c>
    </row>
    <row r="178" ht="15.75" customHeight="1">
      <c r="A178" s="105" t="s">
        <v>131</v>
      </c>
      <c r="B178" s="105" t="s">
        <v>63</v>
      </c>
      <c r="C178" s="114">
        <v>44521.0</v>
      </c>
      <c r="D178" s="107">
        <v>5.0</v>
      </c>
      <c r="E178" s="107">
        <v>5.0</v>
      </c>
      <c r="F178" s="107">
        <v>0.0</v>
      </c>
      <c r="G178" s="109">
        <v>40.0</v>
      </c>
      <c r="H178" s="109">
        <v>0.0</v>
      </c>
      <c r="I178" s="108">
        <v>100.0</v>
      </c>
      <c r="J178" s="109">
        <v>30.0</v>
      </c>
      <c r="K178" s="108">
        <v>80.0</v>
      </c>
      <c r="L178" s="108">
        <v>68.0</v>
      </c>
      <c r="M178" s="108">
        <v>68.0</v>
      </c>
      <c r="N178" s="108">
        <v>50.0</v>
      </c>
      <c r="O178" s="109">
        <v>30.0</v>
      </c>
      <c r="P178" s="109">
        <v>20.0</v>
      </c>
      <c r="Q178" s="108">
        <v>50.0</v>
      </c>
      <c r="R178" s="109">
        <v>0.0</v>
      </c>
      <c r="S178" s="109">
        <v>40.0</v>
      </c>
      <c r="T178" s="108">
        <v>300.0</v>
      </c>
      <c r="U178" s="109">
        <v>2.0</v>
      </c>
      <c r="V178" s="109">
        <v>10.0</v>
      </c>
      <c r="W178" s="109">
        <v>3.0</v>
      </c>
      <c r="X178" s="115">
        <v>0.0</v>
      </c>
      <c r="Y178" s="115">
        <v>0.0</v>
      </c>
      <c r="Z178" s="115">
        <v>0.0</v>
      </c>
      <c r="AA178" s="115">
        <v>0.0</v>
      </c>
      <c r="AB178" s="115">
        <v>0.0</v>
      </c>
      <c r="AC178" s="115">
        <v>0.0</v>
      </c>
      <c r="AD178" s="115">
        <v>0.0</v>
      </c>
      <c r="AE178" s="115">
        <v>0.0</v>
      </c>
      <c r="AF178" s="115">
        <v>0.0</v>
      </c>
      <c r="AG178" s="115">
        <v>0.0</v>
      </c>
      <c r="AH178" s="115">
        <v>0.0</v>
      </c>
      <c r="AI178" s="115">
        <v>0.0</v>
      </c>
      <c r="AJ178" s="116">
        <v>0.0</v>
      </c>
      <c r="AK178" s="116">
        <v>0.0</v>
      </c>
      <c r="AL178" s="116">
        <v>0.0</v>
      </c>
      <c r="AM178" s="116">
        <v>0.0</v>
      </c>
      <c r="AN178" s="116">
        <v>0.0</v>
      </c>
      <c r="AO178" s="116">
        <v>0.0</v>
      </c>
      <c r="AP178" s="116">
        <v>0.0</v>
      </c>
      <c r="AQ178" s="116">
        <v>0.0</v>
      </c>
      <c r="AR178" s="116">
        <v>0.0</v>
      </c>
      <c r="AS178" s="116">
        <v>0.0</v>
      </c>
      <c r="AT178" s="116">
        <v>0.0</v>
      </c>
      <c r="AU178" s="116">
        <v>0.0</v>
      </c>
    </row>
    <row r="179" ht="15.75" customHeight="1">
      <c r="A179" s="105" t="s">
        <v>131</v>
      </c>
      <c r="B179" s="105" t="s">
        <v>45</v>
      </c>
      <c r="C179" s="114">
        <v>44551.0</v>
      </c>
      <c r="D179" s="107">
        <v>1.0</v>
      </c>
      <c r="E179" s="107">
        <v>0.0</v>
      </c>
      <c r="F179" s="107">
        <v>0.0</v>
      </c>
      <c r="G179" s="109">
        <v>20.0</v>
      </c>
      <c r="H179" s="109">
        <v>0.0</v>
      </c>
      <c r="I179" s="108">
        <v>20.0</v>
      </c>
      <c r="J179" s="109">
        <v>20.0</v>
      </c>
      <c r="K179" s="108">
        <v>20.0</v>
      </c>
      <c r="L179" s="108">
        <v>16.0</v>
      </c>
      <c r="M179" s="108">
        <v>20.0</v>
      </c>
      <c r="N179" s="108">
        <v>20.0</v>
      </c>
      <c r="O179" s="109">
        <v>10.0</v>
      </c>
      <c r="P179" s="109">
        <v>10.0</v>
      </c>
      <c r="Q179" s="108">
        <v>10.0</v>
      </c>
      <c r="R179" s="109">
        <v>0.0</v>
      </c>
      <c r="S179" s="109">
        <v>0.0</v>
      </c>
      <c r="T179" s="108">
        <v>100.0</v>
      </c>
      <c r="U179" s="109">
        <v>1.0</v>
      </c>
      <c r="V179" s="109">
        <v>4.0</v>
      </c>
      <c r="W179" s="109">
        <v>2.0</v>
      </c>
      <c r="X179" s="115" t="str">
        <f t="shared" ref="X179:AU179" si="1">X179</f>
        <v>#REF!</v>
      </c>
      <c r="Y179" s="115" t="str">
        <f t="shared" si="1"/>
        <v>#REF!</v>
      </c>
      <c r="Z179" s="115" t="str">
        <f t="shared" si="1"/>
        <v>#REF!</v>
      </c>
      <c r="AA179" s="115" t="str">
        <f t="shared" si="1"/>
        <v>#REF!</v>
      </c>
      <c r="AB179" s="115" t="str">
        <f t="shared" si="1"/>
        <v>#REF!</v>
      </c>
      <c r="AC179" s="115" t="str">
        <f t="shared" si="1"/>
        <v>#REF!</v>
      </c>
      <c r="AD179" s="115" t="str">
        <f t="shared" si="1"/>
        <v>#REF!</v>
      </c>
      <c r="AE179" s="115" t="str">
        <f t="shared" si="1"/>
        <v>#REF!</v>
      </c>
      <c r="AF179" s="115" t="str">
        <f t="shared" si="1"/>
        <v>#REF!</v>
      </c>
      <c r="AG179" s="115" t="str">
        <f t="shared" si="1"/>
        <v>#REF!</v>
      </c>
      <c r="AH179" s="115" t="str">
        <f t="shared" si="1"/>
        <v>#REF!</v>
      </c>
      <c r="AI179" s="115" t="str">
        <f t="shared" si="1"/>
        <v>#REF!</v>
      </c>
      <c r="AJ179" s="116" t="str">
        <f t="shared" si="1"/>
        <v>#REF!</v>
      </c>
      <c r="AK179" s="116" t="str">
        <f t="shared" si="1"/>
        <v>#REF!</v>
      </c>
      <c r="AL179" s="116" t="str">
        <f t="shared" si="1"/>
        <v>#REF!</v>
      </c>
      <c r="AM179" s="116" t="str">
        <f t="shared" si="1"/>
        <v>#REF!</v>
      </c>
      <c r="AN179" s="116" t="str">
        <f t="shared" si="1"/>
        <v>#REF!</v>
      </c>
      <c r="AO179" s="116" t="str">
        <f t="shared" si="1"/>
        <v>#REF!</v>
      </c>
      <c r="AP179" s="116" t="str">
        <f t="shared" si="1"/>
        <v>#REF!</v>
      </c>
      <c r="AQ179" s="116" t="str">
        <f t="shared" si="1"/>
        <v>#REF!</v>
      </c>
      <c r="AR179" s="116" t="str">
        <f t="shared" si="1"/>
        <v>#REF!</v>
      </c>
      <c r="AS179" s="116" t="str">
        <f t="shared" si="1"/>
        <v>#REF!</v>
      </c>
      <c r="AT179" s="116" t="str">
        <f t="shared" si="1"/>
        <v>#REF!</v>
      </c>
      <c r="AU179" s="116" t="str">
        <f t="shared" si="1"/>
        <v>#REF!</v>
      </c>
    </row>
    <row r="180" ht="15.75" customHeight="1">
      <c r="A180" s="105" t="s">
        <v>131</v>
      </c>
      <c r="B180" s="105" t="s">
        <v>47</v>
      </c>
      <c r="C180" s="114">
        <v>44551.0</v>
      </c>
      <c r="D180" s="107">
        <v>3.0</v>
      </c>
      <c r="E180" s="107">
        <v>1.0</v>
      </c>
      <c r="F180" s="107">
        <v>0.0</v>
      </c>
      <c r="G180" s="109">
        <v>40.0</v>
      </c>
      <c r="H180" s="109">
        <v>0.0</v>
      </c>
      <c r="I180" s="108">
        <v>80.0</v>
      </c>
      <c r="J180" s="109">
        <v>20.0</v>
      </c>
      <c r="K180" s="108">
        <v>60.0</v>
      </c>
      <c r="L180" s="108">
        <v>48.0</v>
      </c>
      <c r="M180" s="108">
        <v>52.0</v>
      </c>
      <c r="N180" s="108">
        <v>30.0</v>
      </c>
      <c r="O180" s="109">
        <v>10.0</v>
      </c>
      <c r="P180" s="109">
        <v>20.0</v>
      </c>
      <c r="Q180" s="108">
        <v>30.0</v>
      </c>
      <c r="R180" s="109">
        <v>0.0</v>
      </c>
      <c r="S180" s="109">
        <v>19.0</v>
      </c>
      <c r="T180" s="108">
        <v>1100.0</v>
      </c>
      <c r="U180" s="109">
        <v>2.0</v>
      </c>
      <c r="V180" s="109">
        <v>6.0</v>
      </c>
      <c r="W180" s="109">
        <v>19.0</v>
      </c>
      <c r="X180" s="115" t="str">
        <f t="shared" ref="X180:AU180" si="2">X180</f>
        <v>#REF!</v>
      </c>
      <c r="Y180" s="115" t="str">
        <f t="shared" si="2"/>
        <v>#REF!</v>
      </c>
      <c r="Z180" s="115" t="str">
        <f t="shared" si="2"/>
        <v>#REF!</v>
      </c>
      <c r="AA180" s="115" t="str">
        <f t="shared" si="2"/>
        <v>#REF!</v>
      </c>
      <c r="AB180" s="115" t="str">
        <f t="shared" si="2"/>
        <v>#REF!</v>
      </c>
      <c r="AC180" s="115" t="str">
        <f t="shared" si="2"/>
        <v>#REF!</v>
      </c>
      <c r="AD180" s="115" t="str">
        <f t="shared" si="2"/>
        <v>#REF!</v>
      </c>
      <c r="AE180" s="115" t="str">
        <f t="shared" si="2"/>
        <v>#REF!</v>
      </c>
      <c r="AF180" s="115" t="str">
        <f t="shared" si="2"/>
        <v>#REF!</v>
      </c>
      <c r="AG180" s="115" t="str">
        <f t="shared" si="2"/>
        <v>#REF!</v>
      </c>
      <c r="AH180" s="115" t="str">
        <f t="shared" si="2"/>
        <v>#REF!</v>
      </c>
      <c r="AI180" s="115" t="str">
        <f t="shared" si="2"/>
        <v>#REF!</v>
      </c>
      <c r="AJ180" s="116" t="str">
        <f t="shared" si="2"/>
        <v>#REF!</v>
      </c>
      <c r="AK180" s="116" t="str">
        <f t="shared" si="2"/>
        <v>#REF!</v>
      </c>
      <c r="AL180" s="116" t="str">
        <f t="shared" si="2"/>
        <v>#REF!</v>
      </c>
      <c r="AM180" s="116" t="str">
        <f t="shared" si="2"/>
        <v>#REF!</v>
      </c>
      <c r="AN180" s="116" t="str">
        <f t="shared" si="2"/>
        <v>#REF!</v>
      </c>
      <c r="AO180" s="116" t="str">
        <f t="shared" si="2"/>
        <v>#REF!</v>
      </c>
      <c r="AP180" s="116" t="str">
        <f t="shared" si="2"/>
        <v>#REF!</v>
      </c>
      <c r="AQ180" s="116" t="str">
        <f t="shared" si="2"/>
        <v>#REF!</v>
      </c>
      <c r="AR180" s="116" t="str">
        <f t="shared" si="2"/>
        <v>#REF!</v>
      </c>
      <c r="AS180" s="116" t="str">
        <f t="shared" si="2"/>
        <v>#REF!</v>
      </c>
      <c r="AT180" s="116" t="str">
        <f t="shared" si="2"/>
        <v>#REF!</v>
      </c>
      <c r="AU180" s="116" t="str">
        <f t="shared" si="2"/>
        <v>#REF!</v>
      </c>
    </row>
    <row r="181" ht="15.75" customHeight="1">
      <c r="A181" s="105" t="s">
        <v>131</v>
      </c>
      <c r="B181" s="105" t="s">
        <v>48</v>
      </c>
      <c r="C181" s="114">
        <v>44551.0</v>
      </c>
      <c r="D181" s="107">
        <v>1.0</v>
      </c>
      <c r="E181" s="107">
        <v>3.0</v>
      </c>
      <c r="F181" s="107">
        <v>0.0</v>
      </c>
      <c r="G181" s="108">
        <v>20.0</v>
      </c>
      <c r="H181" s="109">
        <v>0.0</v>
      </c>
      <c r="I181" s="108">
        <v>60.0</v>
      </c>
      <c r="J181" s="108">
        <v>15.0</v>
      </c>
      <c r="K181" s="108">
        <v>40.0</v>
      </c>
      <c r="L181" s="108">
        <v>32.0</v>
      </c>
      <c r="M181" s="108">
        <v>26.0</v>
      </c>
      <c r="N181" s="108">
        <v>20.0</v>
      </c>
      <c r="O181" s="108">
        <v>10.0</v>
      </c>
      <c r="P181" s="108">
        <v>10.0</v>
      </c>
      <c r="Q181" s="108">
        <v>20.0</v>
      </c>
      <c r="R181" s="109">
        <v>0.0</v>
      </c>
      <c r="S181" s="108">
        <v>20.0</v>
      </c>
      <c r="T181" s="108">
        <v>1000.0</v>
      </c>
      <c r="U181" s="109">
        <v>1.0</v>
      </c>
      <c r="V181" s="109">
        <v>4.0</v>
      </c>
      <c r="W181" s="109">
        <v>14.0</v>
      </c>
      <c r="X181" s="110" t="str">
        <f t="shared" ref="X181:AU181" si="3">X181</f>
        <v>#REF!</v>
      </c>
      <c r="Y181" s="115" t="str">
        <f t="shared" si="3"/>
        <v>#REF!</v>
      </c>
      <c r="Z181" s="115" t="str">
        <f t="shared" si="3"/>
        <v>#REF!</v>
      </c>
      <c r="AA181" s="110" t="str">
        <f t="shared" si="3"/>
        <v>#REF!</v>
      </c>
      <c r="AB181" s="110" t="str">
        <f t="shared" si="3"/>
        <v>#REF!</v>
      </c>
      <c r="AC181" s="110" t="str">
        <f t="shared" si="3"/>
        <v>#REF!</v>
      </c>
      <c r="AD181" s="115" t="str">
        <f t="shared" si="3"/>
        <v>#REF!</v>
      </c>
      <c r="AE181" s="110" t="str">
        <f t="shared" si="3"/>
        <v>#REF!</v>
      </c>
      <c r="AF181" s="115" t="str">
        <f t="shared" si="3"/>
        <v>#REF!</v>
      </c>
      <c r="AG181" s="110" t="str">
        <f t="shared" si="3"/>
        <v>#REF!</v>
      </c>
      <c r="AH181" s="110" t="str">
        <f t="shared" si="3"/>
        <v>#REF!</v>
      </c>
      <c r="AI181" s="110" t="str">
        <f t="shared" si="3"/>
        <v>#REF!</v>
      </c>
      <c r="AJ181" s="109" t="str">
        <f t="shared" si="3"/>
        <v>#REF!</v>
      </c>
      <c r="AK181" s="116" t="str">
        <f t="shared" si="3"/>
        <v>#REF!</v>
      </c>
      <c r="AL181" s="109" t="str">
        <f t="shared" si="3"/>
        <v>#REF!</v>
      </c>
      <c r="AM181" s="109" t="str">
        <f t="shared" si="3"/>
        <v>#REF!</v>
      </c>
      <c r="AN181" s="109" t="str">
        <f t="shared" si="3"/>
        <v>#REF!</v>
      </c>
      <c r="AO181" s="109" t="str">
        <f t="shared" si="3"/>
        <v>#REF!</v>
      </c>
      <c r="AP181" s="109" t="str">
        <f t="shared" si="3"/>
        <v>#REF!</v>
      </c>
      <c r="AQ181" s="109" t="str">
        <f t="shared" si="3"/>
        <v>#REF!</v>
      </c>
      <c r="AR181" s="116" t="str">
        <f t="shared" si="3"/>
        <v>#REF!</v>
      </c>
      <c r="AS181" s="109" t="str">
        <f t="shared" si="3"/>
        <v>#REF!</v>
      </c>
      <c r="AT181" s="109" t="str">
        <f t="shared" si="3"/>
        <v>#REF!</v>
      </c>
      <c r="AU181" s="109" t="str">
        <f t="shared" si="3"/>
        <v>#REF!</v>
      </c>
    </row>
    <row r="182" ht="15.75" customHeight="1">
      <c r="A182" s="105" t="s">
        <v>131</v>
      </c>
      <c r="B182" s="105" t="s">
        <v>49</v>
      </c>
      <c r="C182" s="114">
        <v>44551.0</v>
      </c>
      <c r="D182" s="107">
        <v>8.0</v>
      </c>
      <c r="E182" s="107">
        <v>16.0</v>
      </c>
      <c r="F182" s="107">
        <v>0.0</v>
      </c>
      <c r="G182" s="109">
        <v>60.0</v>
      </c>
      <c r="H182" s="109">
        <v>0.0</v>
      </c>
      <c r="I182" s="108">
        <v>120.0</v>
      </c>
      <c r="J182" s="109">
        <v>70.0</v>
      </c>
      <c r="K182" s="108">
        <v>90.0</v>
      </c>
      <c r="L182" s="108">
        <v>60.0</v>
      </c>
      <c r="M182" s="108">
        <v>100.0</v>
      </c>
      <c r="N182" s="108">
        <v>90.0</v>
      </c>
      <c r="O182" s="109">
        <v>50.0</v>
      </c>
      <c r="P182" s="109">
        <v>50.0</v>
      </c>
      <c r="Q182" s="108">
        <v>50.0</v>
      </c>
      <c r="R182" s="109">
        <v>0.0</v>
      </c>
      <c r="S182" s="109">
        <v>40.0</v>
      </c>
      <c r="T182" s="108">
        <v>410.0</v>
      </c>
      <c r="U182" s="109">
        <v>3.0</v>
      </c>
      <c r="V182" s="109">
        <v>19.0</v>
      </c>
      <c r="W182" s="109">
        <v>5.0</v>
      </c>
      <c r="X182" s="115" t="str">
        <f t="shared" ref="X182:AU182" si="4">X182</f>
        <v>#REF!</v>
      </c>
      <c r="Y182" s="115" t="str">
        <f t="shared" si="4"/>
        <v>#REF!</v>
      </c>
      <c r="Z182" s="115" t="str">
        <f t="shared" si="4"/>
        <v>#REF!</v>
      </c>
      <c r="AA182" s="115" t="str">
        <f t="shared" si="4"/>
        <v>#REF!</v>
      </c>
      <c r="AB182" s="115" t="str">
        <f t="shared" si="4"/>
        <v>#REF!</v>
      </c>
      <c r="AC182" s="115" t="str">
        <f t="shared" si="4"/>
        <v>#REF!</v>
      </c>
      <c r="AD182" s="115" t="str">
        <f t="shared" si="4"/>
        <v>#REF!</v>
      </c>
      <c r="AE182" s="115" t="str">
        <f t="shared" si="4"/>
        <v>#REF!</v>
      </c>
      <c r="AF182" s="115" t="str">
        <f t="shared" si="4"/>
        <v>#REF!</v>
      </c>
      <c r="AG182" s="115" t="str">
        <f t="shared" si="4"/>
        <v>#REF!</v>
      </c>
      <c r="AH182" s="115" t="str">
        <f t="shared" si="4"/>
        <v>#REF!</v>
      </c>
      <c r="AI182" s="115" t="str">
        <f t="shared" si="4"/>
        <v>#REF!</v>
      </c>
      <c r="AJ182" s="116" t="str">
        <f t="shared" si="4"/>
        <v>#REF!</v>
      </c>
      <c r="AK182" s="116" t="str">
        <f t="shared" si="4"/>
        <v>#REF!</v>
      </c>
      <c r="AL182" s="116" t="str">
        <f t="shared" si="4"/>
        <v>#REF!</v>
      </c>
      <c r="AM182" s="116" t="str">
        <f t="shared" si="4"/>
        <v>#REF!</v>
      </c>
      <c r="AN182" s="116" t="str">
        <f t="shared" si="4"/>
        <v>#REF!</v>
      </c>
      <c r="AO182" s="116" t="str">
        <f t="shared" si="4"/>
        <v>#REF!</v>
      </c>
      <c r="AP182" s="116" t="str">
        <f t="shared" si="4"/>
        <v>#REF!</v>
      </c>
      <c r="AQ182" s="116" t="str">
        <f t="shared" si="4"/>
        <v>#REF!</v>
      </c>
      <c r="AR182" s="116" t="str">
        <f t="shared" si="4"/>
        <v>#REF!</v>
      </c>
      <c r="AS182" s="116" t="str">
        <f t="shared" si="4"/>
        <v>#REF!</v>
      </c>
      <c r="AT182" s="116" t="str">
        <f t="shared" si="4"/>
        <v>#REF!</v>
      </c>
      <c r="AU182" s="116" t="str">
        <f t="shared" si="4"/>
        <v>#REF!</v>
      </c>
    </row>
    <row r="183" ht="15.75" customHeight="1">
      <c r="A183" s="105" t="s">
        <v>131</v>
      </c>
      <c r="B183" s="105" t="s">
        <v>50</v>
      </c>
      <c r="C183" s="114">
        <v>44551.0</v>
      </c>
      <c r="D183" s="107">
        <v>3.0</v>
      </c>
      <c r="E183" s="107">
        <v>7.0</v>
      </c>
      <c r="F183" s="107">
        <v>0.0</v>
      </c>
      <c r="G183" s="109">
        <v>20.0</v>
      </c>
      <c r="H183" s="109">
        <v>0.0</v>
      </c>
      <c r="I183" s="108">
        <v>80.0</v>
      </c>
      <c r="J183" s="109">
        <v>20.0</v>
      </c>
      <c r="K183" s="108">
        <v>70.0</v>
      </c>
      <c r="L183" s="108">
        <v>64.0</v>
      </c>
      <c r="M183" s="108">
        <v>70.0</v>
      </c>
      <c r="N183" s="108">
        <v>10.0</v>
      </c>
      <c r="O183" s="109">
        <v>0.0</v>
      </c>
      <c r="P183" s="109">
        <v>10.0</v>
      </c>
      <c r="Q183" s="108">
        <v>30.0</v>
      </c>
      <c r="R183" s="109">
        <v>0.0</v>
      </c>
      <c r="S183" s="109">
        <v>40.0</v>
      </c>
      <c r="T183" s="108">
        <v>200.0</v>
      </c>
      <c r="U183" s="109">
        <v>1.0</v>
      </c>
      <c r="V183" s="109">
        <v>2.0</v>
      </c>
      <c r="W183" s="109">
        <v>3.0</v>
      </c>
      <c r="X183" s="115" t="str">
        <f t="shared" ref="X183:AU183" si="5">X183</f>
        <v>#REF!</v>
      </c>
      <c r="Y183" s="115" t="str">
        <f t="shared" si="5"/>
        <v>#REF!</v>
      </c>
      <c r="Z183" s="115" t="str">
        <f t="shared" si="5"/>
        <v>#REF!</v>
      </c>
      <c r="AA183" s="115" t="str">
        <f t="shared" si="5"/>
        <v>#REF!</v>
      </c>
      <c r="AB183" s="115" t="str">
        <f t="shared" si="5"/>
        <v>#REF!</v>
      </c>
      <c r="AC183" s="115" t="str">
        <f t="shared" si="5"/>
        <v>#REF!</v>
      </c>
      <c r="AD183" s="115" t="str">
        <f t="shared" si="5"/>
        <v>#REF!</v>
      </c>
      <c r="AE183" s="115" t="str">
        <f t="shared" si="5"/>
        <v>#REF!</v>
      </c>
      <c r="AF183" s="115" t="str">
        <f t="shared" si="5"/>
        <v>#REF!</v>
      </c>
      <c r="AG183" s="115" t="str">
        <f t="shared" si="5"/>
        <v>#REF!</v>
      </c>
      <c r="AH183" s="115" t="str">
        <f t="shared" si="5"/>
        <v>#REF!</v>
      </c>
      <c r="AI183" s="115" t="str">
        <f t="shared" si="5"/>
        <v>#REF!</v>
      </c>
      <c r="AJ183" s="116" t="str">
        <f t="shared" si="5"/>
        <v>#REF!</v>
      </c>
      <c r="AK183" s="116" t="str">
        <f t="shared" si="5"/>
        <v>#REF!</v>
      </c>
      <c r="AL183" s="116" t="str">
        <f t="shared" si="5"/>
        <v>#REF!</v>
      </c>
      <c r="AM183" s="116" t="str">
        <f t="shared" si="5"/>
        <v>#REF!</v>
      </c>
      <c r="AN183" s="116" t="str">
        <f t="shared" si="5"/>
        <v>#REF!</v>
      </c>
      <c r="AO183" s="116" t="str">
        <f t="shared" si="5"/>
        <v>#REF!</v>
      </c>
      <c r="AP183" s="116" t="str">
        <f t="shared" si="5"/>
        <v>#REF!</v>
      </c>
      <c r="AQ183" s="116" t="str">
        <f t="shared" si="5"/>
        <v>#REF!</v>
      </c>
      <c r="AR183" s="116" t="str">
        <f t="shared" si="5"/>
        <v>#REF!</v>
      </c>
      <c r="AS183" s="116" t="str">
        <f t="shared" si="5"/>
        <v>#REF!</v>
      </c>
      <c r="AT183" s="116" t="str">
        <f t="shared" si="5"/>
        <v>#REF!</v>
      </c>
      <c r="AU183" s="116" t="str">
        <f t="shared" si="5"/>
        <v>#REF!</v>
      </c>
    </row>
    <row r="184" ht="15.75" customHeight="1">
      <c r="A184" s="105" t="s">
        <v>131</v>
      </c>
      <c r="B184" s="105" t="s">
        <v>51</v>
      </c>
      <c r="C184" s="114">
        <v>44551.0</v>
      </c>
      <c r="D184" s="107">
        <v>1.0</v>
      </c>
      <c r="E184" s="107">
        <v>1.0</v>
      </c>
      <c r="F184" s="107">
        <v>0.0</v>
      </c>
      <c r="G184" s="109">
        <v>20.0</v>
      </c>
      <c r="H184" s="109">
        <v>0.0</v>
      </c>
      <c r="I184" s="108">
        <v>60.0</v>
      </c>
      <c r="J184" s="109">
        <v>25.0</v>
      </c>
      <c r="K184" s="108">
        <v>60.0</v>
      </c>
      <c r="L184" s="108">
        <v>52.0</v>
      </c>
      <c r="M184" s="108">
        <v>68.0</v>
      </c>
      <c r="N184" s="108">
        <v>0.0</v>
      </c>
      <c r="O184" s="109">
        <v>0.0</v>
      </c>
      <c r="P184" s="109">
        <v>0.0</v>
      </c>
      <c r="Q184" s="108">
        <v>0.0</v>
      </c>
      <c r="R184" s="109">
        <v>0.0</v>
      </c>
      <c r="S184" s="109">
        <v>8.0</v>
      </c>
      <c r="T184" s="108">
        <v>700.0</v>
      </c>
      <c r="U184" s="109">
        <v>1.0</v>
      </c>
      <c r="V184" s="109">
        <v>0.0</v>
      </c>
      <c r="W184" s="109">
        <v>14.0</v>
      </c>
      <c r="X184" s="115" t="str">
        <f t="shared" ref="X184:AU184" si="6">X184</f>
        <v>#REF!</v>
      </c>
      <c r="Y184" s="115" t="str">
        <f t="shared" si="6"/>
        <v>#REF!</v>
      </c>
      <c r="Z184" s="115" t="str">
        <f t="shared" si="6"/>
        <v>#REF!</v>
      </c>
      <c r="AA184" s="115" t="str">
        <f t="shared" si="6"/>
        <v>#REF!</v>
      </c>
      <c r="AB184" s="115" t="str">
        <f t="shared" si="6"/>
        <v>#REF!</v>
      </c>
      <c r="AC184" s="115" t="str">
        <f t="shared" si="6"/>
        <v>#REF!</v>
      </c>
      <c r="AD184" s="115" t="str">
        <f t="shared" si="6"/>
        <v>#REF!</v>
      </c>
      <c r="AE184" s="115" t="str">
        <f t="shared" si="6"/>
        <v>#REF!</v>
      </c>
      <c r="AF184" s="115" t="str">
        <f t="shared" si="6"/>
        <v>#REF!</v>
      </c>
      <c r="AG184" s="115" t="str">
        <f t="shared" si="6"/>
        <v>#REF!</v>
      </c>
      <c r="AH184" s="115" t="str">
        <f t="shared" si="6"/>
        <v>#REF!</v>
      </c>
      <c r="AI184" s="115" t="str">
        <f t="shared" si="6"/>
        <v>#REF!</v>
      </c>
      <c r="AJ184" s="116" t="str">
        <f t="shared" si="6"/>
        <v>#REF!</v>
      </c>
      <c r="AK184" s="116" t="str">
        <f t="shared" si="6"/>
        <v>#REF!</v>
      </c>
      <c r="AL184" s="116" t="str">
        <f t="shared" si="6"/>
        <v>#REF!</v>
      </c>
      <c r="AM184" s="116" t="str">
        <f t="shared" si="6"/>
        <v>#REF!</v>
      </c>
      <c r="AN184" s="116" t="str">
        <f t="shared" si="6"/>
        <v>#REF!</v>
      </c>
      <c r="AO184" s="116" t="str">
        <f t="shared" si="6"/>
        <v>#REF!</v>
      </c>
      <c r="AP184" s="116" t="str">
        <f t="shared" si="6"/>
        <v>#REF!</v>
      </c>
      <c r="AQ184" s="116" t="str">
        <f t="shared" si="6"/>
        <v>#REF!</v>
      </c>
      <c r="AR184" s="116" t="str">
        <f t="shared" si="6"/>
        <v>#REF!</v>
      </c>
      <c r="AS184" s="116" t="str">
        <f t="shared" si="6"/>
        <v>#REF!</v>
      </c>
      <c r="AT184" s="116" t="str">
        <f t="shared" si="6"/>
        <v>#REF!</v>
      </c>
      <c r="AU184" s="116" t="str">
        <f t="shared" si="6"/>
        <v>#REF!</v>
      </c>
    </row>
    <row r="185" ht="15.75" customHeight="1">
      <c r="A185" s="105" t="s">
        <v>131</v>
      </c>
      <c r="B185" s="105" t="s">
        <v>52</v>
      </c>
      <c r="C185" s="114">
        <v>44551.0</v>
      </c>
      <c r="D185" s="107">
        <v>2.0</v>
      </c>
      <c r="E185" s="107">
        <v>3.0</v>
      </c>
      <c r="F185" s="107">
        <v>0.0</v>
      </c>
      <c r="G185" s="108">
        <v>60.0</v>
      </c>
      <c r="H185" s="109">
        <v>0.0</v>
      </c>
      <c r="I185" s="108">
        <v>100.0</v>
      </c>
      <c r="J185" s="108">
        <v>20.0</v>
      </c>
      <c r="K185" s="108">
        <v>60.0</v>
      </c>
      <c r="L185" s="108">
        <v>44.0</v>
      </c>
      <c r="M185" s="108">
        <v>66.0</v>
      </c>
      <c r="N185" s="108">
        <v>40.0</v>
      </c>
      <c r="O185" s="108">
        <v>30.0</v>
      </c>
      <c r="P185" s="108">
        <v>30.0</v>
      </c>
      <c r="Q185" s="108">
        <v>40.0</v>
      </c>
      <c r="R185" s="109">
        <v>0.0</v>
      </c>
      <c r="S185" s="108">
        <v>40.0</v>
      </c>
      <c r="T185" s="108">
        <v>100.0</v>
      </c>
      <c r="U185" s="109">
        <v>3.0</v>
      </c>
      <c r="V185" s="109">
        <v>10.0</v>
      </c>
      <c r="W185" s="109">
        <v>3.0</v>
      </c>
      <c r="X185" s="110" t="str">
        <f t="shared" ref="X185:AU185" si="7">X185</f>
        <v>#REF!</v>
      </c>
      <c r="Y185" s="115" t="str">
        <f t="shared" si="7"/>
        <v>#REF!</v>
      </c>
      <c r="Z185" s="115" t="str">
        <f t="shared" si="7"/>
        <v>#REF!</v>
      </c>
      <c r="AA185" s="110" t="str">
        <f t="shared" si="7"/>
        <v>#REF!</v>
      </c>
      <c r="AB185" s="110" t="str">
        <f t="shared" si="7"/>
        <v>#REF!</v>
      </c>
      <c r="AC185" s="110" t="str">
        <f t="shared" si="7"/>
        <v>#REF!</v>
      </c>
      <c r="AD185" s="115" t="str">
        <f t="shared" si="7"/>
        <v>#REF!</v>
      </c>
      <c r="AE185" s="110" t="str">
        <f t="shared" si="7"/>
        <v>#REF!</v>
      </c>
      <c r="AF185" s="115" t="str">
        <f t="shared" si="7"/>
        <v>#REF!</v>
      </c>
      <c r="AG185" s="110" t="str">
        <f t="shared" si="7"/>
        <v>#REF!</v>
      </c>
      <c r="AH185" s="110" t="str">
        <f t="shared" si="7"/>
        <v>#REF!</v>
      </c>
      <c r="AI185" s="110" t="str">
        <f t="shared" si="7"/>
        <v>#REF!</v>
      </c>
      <c r="AJ185" s="109" t="str">
        <f t="shared" si="7"/>
        <v>#REF!</v>
      </c>
      <c r="AK185" s="116" t="str">
        <f t="shared" si="7"/>
        <v>#REF!</v>
      </c>
      <c r="AL185" s="109" t="str">
        <f t="shared" si="7"/>
        <v>#REF!</v>
      </c>
      <c r="AM185" s="109" t="str">
        <f t="shared" si="7"/>
        <v>#REF!</v>
      </c>
      <c r="AN185" s="109" t="str">
        <f t="shared" si="7"/>
        <v>#REF!</v>
      </c>
      <c r="AO185" s="109" t="str">
        <f t="shared" si="7"/>
        <v>#REF!</v>
      </c>
      <c r="AP185" s="109" t="str">
        <f t="shared" si="7"/>
        <v>#REF!</v>
      </c>
      <c r="AQ185" s="109" t="str">
        <f t="shared" si="7"/>
        <v>#REF!</v>
      </c>
      <c r="AR185" s="116" t="str">
        <f t="shared" si="7"/>
        <v>#REF!</v>
      </c>
      <c r="AS185" s="109" t="str">
        <f t="shared" si="7"/>
        <v>#REF!</v>
      </c>
      <c r="AT185" s="109" t="str">
        <f t="shared" si="7"/>
        <v>#REF!</v>
      </c>
      <c r="AU185" s="109" t="str">
        <f t="shared" si="7"/>
        <v>#REF!</v>
      </c>
    </row>
    <row r="186" ht="15.75" customHeight="1">
      <c r="A186" s="105" t="s">
        <v>131</v>
      </c>
      <c r="B186" s="105" t="s">
        <v>53</v>
      </c>
      <c r="C186" s="114">
        <v>44551.0</v>
      </c>
      <c r="D186" s="107">
        <v>1.0</v>
      </c>
      <c r="E186" s="107">
        <v>8.0</v>
      </c>
      <c r="F186" s="107">
        <v>0.0</v>
      </c>
      <c r="G186" s="109">
        <v>20.0</v>
      </c>
      <c r="H186" s="109">
        <v>0.0</v>
      </c>
      <c r="I186" s="108">
        <v>60.0</v>
      </c>
      <c r="J186" s="109">
        <v>30.0</v>
      </c>
      <c r="K186" s="108">
        <v>50.0</v>
      </c>
      <c r="L186" s="108">
        <v>32.0</v>
      </c>
      <c r="M186" s="108">
        <v>32.0</v>
      </c>
      <c r="N186" s="108">
        <v>30.0</v>
      </c>
      <c r="O186" s="109">
        <v>20.0</v>
      </c>
      <c r="P186" s="109">
        <v>30.0</v>
      </c>
      <c r="Q186" s="108">
        <v>50.0</v>
      </c>
      <c r="R186" s="109">
        <v>0.0</v>
      </c>
      <c r="S186" s="109">
        <v>15.0</v>
      </c>
      <c r="T186" s="108">
        <v>200.0</v>
      </c>
      <c r="U186" s="109">
        <v>1.0</v>
      </c>
      <c r="V186" s="109">
        <v>8.0</v>
      </c>
      <c r="W186" s="109">
        <v>3.0</v>
      </c>
      <c r="X186" s="115" t="str">
        <f t="shared" ref="X186:AU186" si="8">X186</f>
        <v>#REF!</v>
      </c>
      <c r="Y186" s="115" t="str">
        <f t="shared" si="8"/>
        <v>#REF!</v>
      </c>
      <c r="Z186" s="115" t="str">
        <f t="shared" si="8"/>
        <v>#REF!</v>
      </c>
      <c r="AA186" s="115" t="str">
        <f t="shared" si="8"/>
        <v>#REF!</v>
      </c>
      <c r="AB186" s="115" t="str">
        <f t="shared" si="8"/>
        <v>#REF!</v>
      </c>
      <c r="AC186" s="115" t="str">
        <f t="shared" si="8"/>
        <v>#REF!</v>
      </c>
      <c r="AD186" s="115" t="str">
        <f t="shared" si="8"/>
        <v>#REF!</v>
      </c>
      <c r="AE186" s="115" t="str">
        <f t="shared" si="8"/>
        <v>#REF!</v>
      </c>
      <c r="AF186" s="115" t="str">
        <f t="shared" si="8"/>
        <v>#REF!</v>
      </c>
      <c r="AG186" s="115" t="str">
        <f t="shared" si="8"/>
        <v>#REF!</v>
      </c>
      <c r="AH186" s="115" t="str">
        <f t="shared" si="8"/>
        <v>#REF!</v>
      </c>
      <c r="AI186" s="115" t="str">
        <f t="shared" si="8"/>
        <v>#REF!</v>
      </c>
      <c r="AJ186" s="116" t="str">
        <f t="shared" si="8"/>
        <v>#REF!</v>
      </c>
      <c r="AK186" s="116" t="str">
        <f t="shared" si="8"/>
        <v>#REF!</v>
      </c>
      <c r="AL186" s="116" t="str">
        <f t="shared" si="8"/>
        <v>#REF!</v>
      </c>
      <c r="AM186" s="116" t="str">
        <f t="shared" si="8"/>
        <v>#REF!</v>
      </c>
      <c r="AN186" s="116" t="str">
        <f t="shared" si="8"/>
        <v>#REF!</v>
      </c>
      <c r="AO186" s="116" t="str">
        <f t="shared" si="8"/>
        <v>#REF!</v>
      </c>
      <c r="AP186" s="116" t="str">
        <f t="shared" si="8"/>
        <v>#REF!</v>
      </c>
      <c r="AQ186" s="116" t="str">
        <f t="shared" si="8"/>
        <v>#REF!</v>
      </c>
      <c r="AR186" s="116" t="str">
        <f t="shared" si="8"/>
        <v>#REF!</v>
      </c>
      <c r="AS186" s="116" t="str">
        <f t="shared" si="8"/>
        <v>#REF!</v>
      </c>
      <c r="AT186" s="116" t="str">
        <f t="shared" si="8"/>
        <v>#REF!</v>
      </c>
      <c r="AU186" s="116" t="str">
        <f t="shared" si="8"/>
        <v>#REF!</v>
      </c>
    </row>
    <row r="187" ht="15.75" customHeight="1">
      <c r="A187" s="105" t="s">
        <v>131</v>
      </c>
      <c r="B187" s="105" t="s">
        <v>54</v>
      </c>
      <c r="C187" s="114">
        <v>44551.0</v>
      </c>
      <c r="D187" s="107">
        <v>2.0</v>
      </c>
      <c r="E187" s="107">
        <v>0.0</v>
      </c>
      <c r="F187" s="107">
        <v>0.0</v>
      </c>
      <c r="G187" s="109">
        <v>20.0</v>
      </c>
      <c r="H187" s="109">
        <v>0.0</v>
      </c>
      <c r="I187" s="108">
        <v>40.0</v>
      </c>
      <c r="J187" s="109">
        <v>10.0</v>
      </c>
      <c r="K187" s="108">
        <v>20.0</v>
      </c>
      <c r="L187" s="108">
        <v>20.0</v>
      </c>
      <c r="M187" s="108">
        <v>24.0</v>
      </c>
      <c r="N187" s="108">
        <v>10.0</v>
      </c>
      <c r="O187" s="109">
        <v>0.0</v>
      </c>
      <c r="P187" s="109">
        <v>0.0</v>
      </c>
      <c r="Q187" s="108">
        <v>10.0</v>
      </c>
      <c r="R187" s="109">
        <v>0.0</v>
      </c>
      <c r="S187" s="109">
        <v>0.0</v>
      </c>
      <c r="T187" s="108">
        <v>100.0</v>
      </c>
      <c r="U187" s="109">
        <v>1.0</v>
      </c>
      <c r="V187" s="109">
        <v>1.0</v>
      </c>
      <c r="W187" s="109">
        <v>0.0</v>
      </c>
      <c r="X187" s="115" t="str">
        <f t="shared" ref="X187:AU187" si="9">X187</f>
        <v>#REF!</v>
      </c>
      <c r="Y187" s="115" t="str">
        <f t="shared" si="9"/>
        <v>#REF!</v>
      </c>
      <c r="Z187" s="115" t="str">
        <f t="shared" si="9"/>
        <v>#REF!</v>
      </c>
      <c r="AA187" s="115" t="str">
        <f t="shared" si="9"/>
        <v>#REF!</v>
      </c>
      <c r="AB187" s="115" t="str">
        <f t="shared" si="9"/>
        <v>#REF!</v>
      </c>
      <c r="AC187" s="115" t="str">
        <f t="shared" si="9"/>
        <v>#REF!</v>
      </c>
      <c r="AD187" s="115" t="str">
        <f t="shared" si="9"/>
        <v>#REF!</v>
      </c>
      <c r="AE187" s="115" t="str">
        <f t="shared" si="9"/>
        <v>#REF!</v>
      </c>
      <c r="AF187" s="115" t="str">
        <f t="shared" si="9"/>
        <v>#REF!</v>
      </c>
      <c r="AG187" s="115" t="str">
        <f t="shared" si="9"/>
        <v>#REF!</v>
      </c>
      <c r="AH187" s="115" t="str">
        <f t="shared" si="9"/>
        <v>#REF!</v>
      </c>
      <c r="AI187" s="115" t="str">
        <f t="shared" si="9"/>
        <v>#REF!</v>
      </c>
      <c r="AJ187" s="116" t="str">
        <f t="shared" si="9"/>
        <v>#REF!</v>
      </c>
      <c r="AK187" s="116" t="str">
        <f t="shared" si="9"/>
        <v>#REF!</v>
      </c>
      <c r="AL187" s="116" t="str">
        <f t="shared" si="9"/>
        <v>#REF!</v>
      </c>
      <c r="AM187" s="116" t="str">
        <f t="shared" si="9"/>
        <v>#REF!</v>
      </c>
      <c r="AN187" s="116" t="str">
        <f t="shared" si="9"/>
        <v>#REF!</v>
      </c>
      <c r="AO187" s="116" t="str">
        <f t="shared" si="9"/>
        <v>#REF!</v>
      </c>
      <c r="AP187" s="116" t="str">
        <f t="shared" si="9"/>
        <v>#REF!</v>
      </c>
      <c r="AQ187" s="116" t="str">
        <f t="shared" si="9"/>
        <v>#REF!</v>
      </c>
      <c r="AR187" s="116" t="str">
        <f t="shared" si="9"/>
        <v>#REF!</v>
      </c>
      <c r="AS187" s="116" t="str">
        <f t="shared" si="9"/>
        <v>#REF!</v>
      </c>
      <c r="AT187" s="116" t="str">
        <f t="shared" si="9"/>
        <v>#REF!</v>
      </c>
      <c r="AU187" s="116" t="str">
        <f t="shared" si="9"/>
        <v>#REF!</v>
      </c>
    </row>
    <row r="188" ht="15.75" customHeight="1">
      <c r="A188" s="105" t="s">
        <v>131</v>
      </c>
      <c r="B188" s="105" t="s">
        <v>55</v>
      </c>
      <c r="C188" s="114">
        <v>44551.0</v>
      </c>
      <c r="D188" s="107">
        <v>1.0</v>
      </c>
      <c r="E188" s="107">
        <v>1.0</v>
      </c>
      <c r="F188" s="107">
        <v>0.0</v>
      </c>
      <c r="G188" s="109">
        <v>20.0</v>
      </c>
      <c r="H188" s="109">
        <v>0.0</v>
      </c>
      <c r="I188" s="108">
        <v>40.0</v>
      </c>
      <c r="J188" s="109">
        <v>20.0</v>
      </c>
      <c r="K188" s="108">
        <v>30.0</v>
      </c>
      <c r="L188" s="108">
        <v>28.0</v>
      </c>
      <c r="M188" s="108">
        <v>44.0</v>
      </c>
      <c r="N188" s="108">
        <v>20.0</v>
      </c>
      <c r="O188" s="109">
        <v>10.0</v>
      </c>
      <c r="P188" s="109">
        <v>10.0</v>
      </c>
      <c r="Q188" s="108">
        <v>10.0</v>
      </c>
      <c r="R188" s="109">
        <v>0.0</v>
      </c>
      <c r="S188" s="109">
        <v>20.0</v>
      </c>
      <c r="T188" s="108">
        <v>200.0</v>
      </c>
      <c r="U188" s="109">
        <v>1.0</v>
      </c>
      <c r="V188" s="109">
        <v>4.0</v>
      </c>
      <c r="W188" s="109">
        <v>2.0</v>
      </c>
      <c r="X188" s="115" t="str">
        <f t="shared" ref="X188:AU188" si="10">X188</f>
        <v>#REF!</v>
      </c>
      <c r="Y188" s="115" t="str">
        <f t="shared" si="10"/>
        <v>#REF!</v>
      </c>
      <c r="Z188" s="115" t="str">
        <f t="shared" si="10"/>
        <v>#REF!</v>
      </c>
      <c r="AA188" s="115" t="str">
        <f t="shared" si="10"/>
        <v>#REF!</v>
      </c>
      <c r="AB188" s="115" t="str">
        <f t="shared" si="10"/>
        <v>#REF!</v>
      </c>
      <c r="AC188" s="115" t="str">
        <f t="shared" si="10"/>
        <v>#REF!</v>
      </c>
      <c r="AD188" s="115" t="str">
        <f t="shared" si="10"/>
        <v>#REF!</v>
      </c>
      <c r="AE188" s="115" t="str">
        <f t="shared" si="10"/>
        <v>#REF!</v>
      </c>
      <c r="AF188" s="115" t="str">
        <f t="shared" si="10"/>
        <v>#REF!</v>
      </c>
      <c r="AG188" s="115" t="str">
        <f t="shared" si="10"/>
        <v>#REF!</v>
      </c>
      <c r="AH188" s="115" t="str">
        <f t="shared" si="10"/>
        <v>#REF!</v>
      </c>
      <c r="AI188" s="115" t="str">
        <f t="shared" si="10"/>
        <v>#REF!</v>
      </c>
      <c r="AJ188" s="116" t="str">
        <f t="shared" si="10"/>
        <v>#REF!</v>
      </c>
      <c r="AK188" s="116" t="str">
        <f t="shared" si="10"/>
        <v>#REF!</v>
      </c>
      <c r="AL188" s="116" t="str">
        <f t="shared" si="10"/>
        <v>#REF!</v>
      </c>
      <c r="AM188" s="116" t="str">
        <f t="shared" si="10"/>
        <v>#REF!</v>
      </c>
      <c r="AN188" s="116" t="str">
        <f t="shared" si="10"/>
        <v>#REF!</v>
      </c>
      <c r="AO188" s="116" t="str">
        <f t="shared" si="10"/>
        <v>#REF!</v>
      </c>
      <c r="AP188" s="116" t="str">
        <f t="shared" si="10"/>
        <v>#REF!</v>
      </c>
      <c r="AQ188" s="116" t="str">
        <f t="shared" si="10"/>
        <v>#REF!</v>
      </c>
      <c r="AR188" s="116" t="str">
        <f t="shared" si="10"/>
        <v>#REF!</v>
      </c>
      <c r="AS188" s="116" t="str">
        <f t="shared" si="10"/>
        <v>#REF!</v>
      </c>
      <c r="AT188" s="116" t="str">
        <f t="shared" si="10"/>
        <v>#REF!</v>
      </c>
      <c r="AU188" s="116" t="str">
        <f t="shared" si="10"/>
        <v>#REF!</v>
      </c>
    </row>
    <row r="189" ht="15.75" customHeight="1">
      <c r="A189" s="105" t="s">
        <v>131</v>
      </c>
      <c r="B189" s="105" t="s">
        <v>56</v>
      </c>
      <c r="C189" s="114">
        <v>44551.0</v>
      </c>
      <c r="D189" s="107">
        <v>4.0</v>
      </c>
      <c r="E189" s="107">
        <v>7.0</v>
      </c>
      <c r="F189" s="107">
        <v>0.0</v>
      </c>
      <c r="G189" s="108">
        <v>40.0</v>
      </c>
      <c r="H189" s="109">
        <v>0.0</v>
      </c>
      <c r="I189" s="108">
        <v>120.0</v>
      </c>
      <c r="J189" s="108">
        <v>40.0</v>
      </c>
      <c r="K189" s="108">
        <v>70.0</v>
      </c>
      <c r="L189" s="108">
        <v>60.0</v>
      </c>
      <c r="M189" s="108">
        <v>66.0</v>
      </c>
      <c r="N189" s="108">
        <v>50.0</v>
      </c>
      <c r="O189" s="108">
        <v>20.0</v>
      </c>
      <c r="P189" s="108">
        <v>40.0</v>
      </c>
      <c r="Q189" s="108">
        <v>0.0</v>
      </c>
      <c r="R189" s="109">
        <v>0.0</v>
      </c>
      <c r="S189" s="108">
        <v>20.0</v>
      </c>
      <c r="T189" s="108">
        <v>400.0</v>
      </c>
      <c r="U189" s="109">
        <v>2.0</v>
      </c>
      <c r="V189" s="109">
        <v>7.0</v>
      </c>
      <c r="W189" s="109">
        <v>5.0</v>
      </c>
      <c r="X189" s="110" t="str">
        <f t="shared" ref="X189:AU189" si="11">X189</f>
        <v>#REF!</v>
      </c>
      <c r="Y189" s="115" t="str">
        <f t="shared" si="11"/>
        <v>#REF!</v>
      </c>
      <c r="Z189" s="115" t="str">
        <f t="shared" si="11"/>
        <v>#REF!</v>
      </c>
      <c r="AA189" s="110" t="str">
        <f t="shared" si="11"/>
        <v>#REF!</v>
      </c>
      <c r="AB189" s="110" t="str">
        <f t="shared" si="11"/>
        <v>#REF!</v>
      </c>
      <c r="AC189" s="110" t="str">
        <f t="shared" si="11"/>
        <v>#REF!</v>
      </c>
      <c r="AD189" s="115" t="str">
        <f t="shared" si="11"/>
        <v>#REF!</v>
      </c>
      <c r="AE189" s="110" t="str">
        <f t="shared" si="11"/>
        <v>#REF!</v>
      </c>
      <c r="AF189" s="115" t="str">
        <f t="shared" si="11"/>
        <v>#REF!</v>
      </c>
      <c r="AG189" s="110" t="str">
        <f t="shared" si="11"/>
        <v>#REF!</v>
      </c>
      <c r="AH189" s="110" t="str">
        <f t="shared" si="11"/>
        <v>#REF!</v>
      </c>
      <c r="AI189" s="110" t="str">
        <f t="shared" si="11"/>
        <v>#REF!</v>
      </c>
      <c r="AJ189" s="109" t="str">
        <f t="shared" si="11"/>
        <v>#REF!</v>
      </c>
      <c r="AK189" s="116" t="str">
        <f t="shared" si="11"/>
        <v>#REF!</v>
      </c>
      <c r="AL189" s="109" t="str">
        <f t="shared" si="11"/>
        <v>#REF!</v>
      </c>
      <c r="AM189" s="109" t="str">
        <f t="shared" si="11"/>
        <v>#REF!</v>
      </c>
      <c r="AN189" s="109" t="str">
        <f t="shared" si="11"/>
        <v>#REF!</v>
      </c>
      <c r="AO189" s="109" t="str">
        <f t="shared" si="11"/>
        <v>#REF!</v>
      </c>
      <c r="AP189" s="109" t="str">
        <f t="shared" si="11"/>
        <v>#REF!</v>
      </c>
      <c r="AQ189" s="109" t="str">
        <f t="shared" si="11"/>
        <v>#REF!</v>
      </c>
      <c r="AR189" s="116" t="str">
        <f t="shared" si="11"/>
        <v>#REF!</v>
      </c>
      <c r="AS189" s="109" t="str">
        <f t="shared" si="11"/>
        <v>#REF!</v>
      </c>
      <c r="AT189" s="109" t="str">
        <f t="shared" si="11"/>
        <v>#REF!</v>
      </c>
      <c r="AU189" s="109" t="str">
        <f t="shared" si="11"/>
        <v>#REF!</v>
      </c>
    </row>
    <row r="190" ht="15.75" customHeight="1">
      <c r="A190" s="105" t="s">
        <v>131</v>
      </c>
      <c r="B190" s="105" t="s">
        <v>59</v>
      </c>
      <c r="C190" s="114">
        <v>44551.0</v>
      </c>
      <c r="D190" s="107">
        <v>2.0</v>
      </c>
      <c r="E190" s="107">
        <v>2.0</v>
      </c>
      <c r="F190" s="107">
        <v>0.0</v>
      </c>
      <c r="G190" s="109">
        <v>40.0</v>
      </c>
      <c r="H190" s="109">
        <v>0.0</v>
      </c>
      <c r="I190" s="108">
        <v>60.0</v>
      </c>
      <c r="J190" s="109">
        <v>20.0</v>
      </c>
      <c r="K190" s="108">
        <v>30.0</v>
      </c>
      <c r="L190" s="108">
        <v>24.0</v>
      </c>
      <c r="M190" s="108">
        <v>32.0</v>
      </c>
      <c r="N190" s="108">
        <v>10.0</v>
      </c>
      <c r="O190" s="109">
        <v>10.0</v>
      </c>
      <c r="P190" s="109">
        <v>0.0</v>
      </c>
      <c r="Q190" s="108">
        <v>10.0</v>
      </c>
      <c r="R190" s="109">
        <v>0.0</v>
      </c>
      <c r="S190" s="109">
        <v>20.0</v>
      </c>
      <c r="T190" s="108">
        <v>200.0</v>
      </c>
      <c r="U190" s="109">
        <v>2.0</v>
      </c>
      <c r="V190" s="109">
        <v>2.0</v>
      </c>
      <c r="W190" s="109">
        <v>3.0</v>
      </c>
      <c r="X190" s="115" t="str">
        <f t="shared" ref="X190:AU190" si="12">X190</f>
        <v>#REF!</v>
      </c>
      <c r="Y190" s="115" t="str">
        <f t="shared" si="12"/>
        <v>#REF!</v>
      </c>
      <c r="Z190" s="115" t="str">
        <f t="shared" si="12"/>
        <v>#REF!</v>
      </c>
      <c r="AA190" s="115" t="str">
        <f t="shared" si="12"/>
        <v>#REF!</v>
      </c>
      <c r="AB190" s="115" t="str">
        <f t="shared" si="12"/>
        <v>#REF!</v>
      </c>
      <c r="AC190" s="115" t="str">
        <f t="shared" si="12"/>
        <v>#REF!</v>
      </c>
      <c r="AD190" s="115" t="str">
        <f t="shared" si="12"/>
        <v>#REF!</v>
      </c>
      <c r="AE190" s="115" t="str">
        <f t="shared" si="12"/>
        <v>#REF!</v>
      </c>
      <c r="AF190" s="115" t="str">
        <f t="shared" si="12"/>
        <v>#REF!</v>
      </c>
      <c r="AG190" s="115" t="str">
        <f t="shared" si="12"/>
        <v>#REF!</v>
      </c>
      <c r="AH190" s="115" t="str">
        <f t="shared" si="12"/>
        <v>#REF!</v>
      </c>
      <c r="AI190" s="115" t="str">
        <f t="shared" si="12"/>
        <v>#REF!</v>
      </c>
      <c r="AJ190" s="116" t="str">
        <f t="shared" si="12"/>
        <v>#REF!</v>
      </c>
      <c r="AK190" s="116" t="str">
        <f t="shared" si="12"/>
        <v>#REF!</v>
      </c>
      <c r="AL190" s="116" t="str">
        <f t="shared" si="12"/>
        <v>#REF!</v>
      </c>
      <c r="AM190" s="116" t="str">
        <f t="shared" si="12"/>
        <v>#REF!</v>
      </c>
      <c r="AN190" s="116" t="str">
        <f t="shared" si="12"/>
        <v>#REF!</v>
      </c>
      <c r="AO190" s="116" t="str">
        <f t="shared" si="12"/>
        <v>#REF!</v>
      </c>
      <c r="AP190" s="116" t="str">
        <f t="shared" si="12"/>
        <v>#REF!</v>
      </c>
      <c r="AQ190" s="116" t="str">
        <f t="shared" si="12"/>
        <v>#REF!</v>
      </c>
      <c r="AR190" s="116" t="str">
        <f t="shared" si="12"/>
        <v>#REF!</v>
      </c>
      <c r="AS190" s="116" t="str">
        <f t="shared" si="12"/>
        <v>#REF!</v>
      </c>
      <c r="AT190" s="116" t="str">
        <f t="shared" si="12"/>
        <v>#REF!</v>
      </c>
      <c r="AU190" s="116" t="str">
        <f t="shared" si="12"/>
        <v>#REF!</v>
      </c>
    </row>
    <row r="191" ht="15.75" customHeight="1">
      <c r="A191" s="105" t="s">
        <v>131</v>
      </c>
      <c r="B191" s="105" t="s">
        <v>60</v>
      </c>
      <c r="C191" s="114">
        <v>44551.0</v>
      </c>
      <c r="D191" s="107">
        <v>2.0</v>
      </c>
      <c r="E191" s="107">
        <v>1.0</v>
      </c>
      <c r="F191" s="107">
        <v>0.0</v>
      </c>
      <c r="G191" s="109">
        <v>20.0</v>
      </c>
      <c r="H191" s="109">
        <v>0.0</v>
      </c>
      <c r="I191" s="108">
        <v>60.0</v>
      </c>
      <c r="J191" s="109">
        <v>15.0</v>
      </c>
      <c r="K191" s="108">
        <v>40.0</v>
      </c>
      <c r="L191" s="108">
        <v>28.0</v>
      </c>
      <c r="M191" s="108">
        <v>32.0</v>
      </c>
      <c r="N191" s="108">
        <v>10.0</v>
      </c>
      <c r="O191" s="109">
        <v>10.0</v>
      </c>
      <c r="P191" s="109">
        <v>10.0</v>
      </c>
      <c r="Q191" s="108">
        <v>30.0</v>
      </c>
      <c r="R191" s="109">
        <v>0.0</v>
      </c>
      <c r="S191" s="109">
        <v>0.0</v>
      </c>
      <c r="T191" s="108">
        <v>200.0</v>
      </c>
      <c r="U191" s="109">
        <v>1.0</v>
      </c>
      <c r="V191" s="109">
        <v>2.0</v>
      </c>
      <c r="W191" s="109">
        <v>3.0</v>
      </c>
      <c r="X191" s="115" t="str">
        <f t="shared" ref="X191:AU191" si="13">X191</f>
        <v>#REF!</v>
      </c>
      <c r="Y191" s="115" t="str">
        <f t="shared" si="13"/>
        <v>#REF!</v>
      </c>
      <c r="Z191" s="115" t="str">
        <f t="shared" si="13"/>
        <v>#REF!</v>
      </c>
      <c r="AA191" s="115" t="str">
        <f t="shared" si="13"/>
        <v>#REF!</v>
      </c>
      <c r="AB191" s="115" t="str">
        <f t="shared" si="13"/>
        <v>#REF!</v>
      </c>
      <c r="AC191" s="115" t="str">
        <f t="shared" si="13"/>
        <v>#REF!</v>
      </c>
      <c r="AD191" s="115" t="str">
        <f t="shared" si="13"/>
        <v>#REF!</v>
      </c>
      <c r="AE191" s="115" t="str">
        <f t="shared" si="13"/>
        <v>#REF!</v>
      </c>
      <c r="AF191" s="115" t="str">
        <f t="shared" si="13"/>
        <v>#REF!</v>
      </c>
      <c r="AG191" s="115" t="str">
        <f t="shared" si="13"/>
        <v>#REF!</v>
      </c>
      <c r="AH191" s="115" t="str">
        <f t="shared" si="13"/>
        <v>#REF!</v>
      </c>
      <c r="AI191" s="115" t="str">
        <f t="shared" si="13"/>
        <v>#REF!</v>
      </c>
      <c r="AJ191" s="116" t="str">
        <f t="shared" si="13"/>
        <v>#REF!</v>
      </c>
      <c r="AK191" s="116" t="str">
        <f t="shared" si="13"/>
        <v>#REF!</v>
      </c>
      <c r="AL191" s="116" t="str">
        <f t="shared" si="13"/>
        <v>#REF!</v>
      </c>
      <c r="AM191" s="116" t="str">
        <f t="shared" si="13"/>
        <v>#REF!</v>
      </c>
      <c r="AN191" s="116" t="str">
        <f t="shared" si="13"/>
        <v>#REF!</v>
      </c>
      <c r="AO191" s="116" t="str">
        <f t="shared" si="13"/>
        <v>#REF!</v>
      </c>
      <c r="AP191" s="116" t="str">
        <f t="shared" si="13"/>
        <v>#REF!</v>
      </c>
      <c r="AQ191" s="116" t="str">
        <f t="shared" si="13"/>
        <v>#REF!</v>
      </c>
      <c r="AR191" s="116" t="str">
        <f t="shared" si="13"/>
        <v>#REF!</v>
      </c>
      <c r="AS191" s="116" t="str">
        <f t="shared" si="13"/>
        <v>#REF!</v>
      </c>
      <c r="AT191" s="116" t="str">
        <f t="shared" si="13"/>
        <v>#REF!</v>
      </c>
      <c r="AU191" s="116" t="str">
        <f t="shared" si="13"/>
        <v>#REF!</v>
      </c>
    </row>
    <row r="192" ht="15.75" customHeight="1">
      <c r="A192" s="105" t="s">
        <v>131</v>
      </c>
      <c r="B192" s="105" t="s">
        <v>61</v>
      </c>
      <c r="C192" s="114">
        <v>44551.0</v>
      </c>
      <c r="D192" s="107">
        <v>2.0</v>
      </c>
      <c r="E192" s="107">
        <v>1.0</v>
      </c>
      <c r="F192" s="107">
        <v>0.0</v>
      </c>
      <c r="G192" s="109">
        <v>20.0</v>
      </c>
      <c r="H192" s="109">
        <v>0.0</v>
      </c>
      <c r="I192" s="108">
        <v>80.0</v>
      </c>
      <c r="J192" s="109">
        <v>50.0</v>
      </c>
      <c r="K192" s="108">
        <v>60.0</v>
      </c>
      <c r="L192" s="108">
        <v>60.0</v>
      </c>
      <c r="M192" s="108">
        <v>66.0</v>
      </c>
      <c r="N192" s="108">
        <v>20.0</v>
      </c>
      <c r="O192" s="109">
        <v>20.0</v>
      </c>
      <c r="P192" s="109">
        <v>20.0</v>
      </c>
      <c r="Q192" s="108">
        <v>30.0</v>
      </c>
      <c r="R192" s="109">
        <v>0.0</v>
      </c>
      <c r="S192" s="109">
        <v>0.0</v>
      </c>
      <c r="T192" s="108">
        <v>200.0</v>
      </c>
      <c r="U192" s="109">
        <v>1.0</v>
      </c>
      <c r="V192" s="109">
        <v>2.0</v>
      </c>
      <c r="W192" s="109">
        <v>2.0</v>
      </c>
      <c r="X192" s="115" t="str">
        <f t="shared" ref="X192:AU192" si="14">X192</f>
        <v>#REF!</v>
      </c>
      <c r="Y192" s="115" t="str">
        <f t="shared" si="14"/>
        <v>#REF!</v>
      </c>
      <c r="Z192" s="115" t="str">
        <f t="shared" si="14"/>
        <v>#REF!</v>
      </c>
      <c r="AA192" s="115" t="str">
        <f t="shared" si="14"/>
        <v>#REF!</v>
      </c>
      <c r="AB192" s="115" t="str">
        <f t="shared" si="14"/>
        <v>#REF!</v>
      </c>
      <c r="AC192" s="115" t="str">
        <f t="shared" si="14"/>
        <v>#REF!</v>
      </c>
      <c r="AD192" s="115" t="str">
        <f t="shared" si="14"/>
        <v>#REF!</v>
      </c>
      <c r="AE192" s="115" t="str">
        <f t="shared" si="14"/>
        <v>#REF!</v>
      </c>
      <c r="AF192" s="115" t="str">
        <f t="shared" si="14"/>
        <v>#REF!</v>
      </c>
      <c r="AG192" s="115" t="str">
        <f t="shared" si="14"/>
        <v>#REF!</v>
      </c>
      <c r="AH192" s="115" t="str">
        <f t="shared" si="14"/>
        <v>#REF!</v>
      </c>
      <c r="AI192" s="115" t="str">
        <f t="shared" si="14"/>
        <v>#REF!</v>
      </c>
      <c r="AJ192" s="116" t="str">
        <f t="shared" si="14"/>
        <v>#REF!</v>
      </c>
      <c r="AK192" s="116" t="str">
        <f t="shared" si="14"/>
        <v>#REF!</v>
      </c>
      <c r="AL192" s="116" t="str">
        <f t="shared" si="14"/>
        <v>#REF!</v>
      </c>
      <c r="AM192" s="116" t="str">
        <f t="shared" si="14"/>
        <v>#REF!</v>
      </c>
      <c r="AN192" s="116" t="str">
        <f t="shared" si="14"/>
        <v>#REF!</v>
      </c>
      <c r="AO192" s="116" t="str">
        <f t="shared" si="14"/>
        <v>#REF!</v>
      </c>
      <c r="AP192" s="116" t="str">
        <f t="shared" si="14"/>
        <v>#REF!</v>
      </c>
      <c r="AQ192" s="116" t="str">
        <f t="shared" si="14"/>
        <v>#REF!</v>
      </c>
      <c r="AR192" s="116" t="str">
        <f t="shared" si="14"/>
        <v>#REF!</v>
      </c>
      <c r="AS192" s="116" t="str">
        <f t="shared" si="14"/>
        <v>#REF!</v>
      </c>
      <c r="AT192" s="116" t="str">
        <f t="shared" si="14"/>
        <v>#REF!</v>
      </c>
      <c r="AU192" s="116" t="str">
        <f t="shared" si="14"/>
        <v>#REF!</v>
      </c>
      <c r="AV192" s="111"/>
    </row>
    <row r="193" ht="15.75" customHeight="1">
      <c r="A193" s="105" t="s">
        <v>131</v>
      </c>
      <c r="B193" s="105" t="s">
        <v>62</v>
      </c>
      <c r="C193" s="114">
        <v>44551.0</v>
      </c>
      <c r="D193" s="107">
        <v>1.0</v>
      </c>
      <c r="E193" s="107">
        <v>0.0</v>
      </c>
      <c r="F193" s="107">
        <v>0.0</v>
      </c>
      <c r="G193" s="109">
        <v>20.0</v>
      </c>
      <c r="H193" s="109">
        <v>0.0</v>
      </c>
      <c r="I193" s="108">
        <v>40.0</v>
      </c>
      <c r="J193" s="109">
        <v>15.0</v>
      </c>
      <c r="K193" s="108">
        <v>20.0</v>
      </c>
      <c r="L193" s="108">
        <v>20.0</v>
      </c>
      <c r="M193" s="108">
        <v>18.0</v>
      </c>
      <c r="N193" s="108">
        <v>0.0</v>
      </c>
      <c r="O193" s="109">
        <v>10.0</v>
      </c>
      <c r="P193" s="109">
        <v>10.0</v>
      </c>
      <c r="Q193" s="108">
        <v>20.0</v>
      </c>
      <c r="R193" s="109">
        <v>0.0</v>
      </c>
      <c r="S193" s="109">
        <v>0.0</v>
      </c>
      <c r="T193" s="108">
        <v>100.0</v>
      </c>
      <c r="U193" s="109">
        <v>1.0</v>
      </c>
      <c r="V193" s="109">
        <v>2.0</v>
      </c>
      <c r="W193" s="109">
        <v>2.0</v>
      </c>
      <c r="X193" s="115" t="str">
        <f t="shared" ref="X193:AU193" si="15">X193</f>
        <v>#REF!</v>
      </c>
      <c r="Y193" s="115" t="str">
        <f t="shared" si="15"/>
        <v>#REF!</v>
      </c>
      <c r="Z193" s="115" t="str">
        <f t="shared" si="15"/>
        <v>#REF!</v>
      </c>
      <c r="AA193" s="115" t="str">
        <f t="shared" si="15"/>
        <v>#REF!</v>
      </c>
      <c r="AB193" s="115" t="str">
        <f t="shared" si="15"/>
        <v>#REF!</v>
      </c>
      <c r="AC193" s="115" t="str">
        <f t="shared" si="15"/>
        <v>#REF!</v>
      </c>
      <c r="AD193" s="115" t="str">
        <f t="shared" si="15"/>
        <v>#REF!</v>
      </c>
      <c r="AE193" s="115" t="str">
        <f t="shared" si="15"/>
        <v>#REF!</v>
      </c>
      <c r="AF193" s="115" t="str">
        <f t="shared" si="15"/>
        <v>#REF!</v>
      </c>
      <c r="AG193" s="115" t="str">
        <f t="shared" si="15"/>
        <v>#REF!</v>
      </c>
      <c r="AH193" s="115" t="str">
        <f t="shared" si="15"/>
        <v>#REF!</v>
      </c>
      <c r="AI193" s="115" t="str">
        <f t="shared" si="15"/>
        <v>#REF!</v>
      </c>
      <c r="AJ193" s="116" t="str">
        <f t="shared" si="15"/>
        <v>#REF!</v>
      </c>
      <c r="AK193" s="116" t="str">
        <f t="shared" si="15"/>
        <v>#REF!</v>
      </c>
      <c r="AL193" s="116" t="str">
        <f t="shared" si="15"/>
        <v>#REF!</v>
      </c>
      <c r="AM193" s="116" t="str">
        <f t="shared" si="15"/>
        <v>#REF!</v>
      </c>
      <c r="AN193" s="116" t="str">
        <f t="shared" si="15"/>
        <v>#REF!</v>
      </c>
      <c r="AO193" s="116" t="str">
        <f t="shared" si="15"/>
        <v>#REF!</v>
      </c>
      <c r="AP193" s="116" t="str">
        <f t="shared" si="15"/>
        <v>#REF!</v>
      </c>
      <c r="AQ193" s="116" t="str">
        <f t="shared" si="15"/>
        <v>#REF!</v>
      </c>
      <c r="AR193" s="116" t="str">
        <f t="shared" si="15"/>
        <v>#REF!</v>
      </c>
      <c r="AS193" s="116" t="str">
        <f t="shared" si="15"/>
        <v>#REF!</v>
      </c>
      <c r="AT193" s="116" t="str">
        <f t="shared" si="15"/>
        <v>#REF!</v>
      </c>
      <c r="AU193" s="116" t="str">
        <f t="shared" si="15"/>
        <v>#REF!</v>
      </c>
      <c r="AV193" s="111"/>
    </row>
    <row r="194" ht="15.75" customHeight="1">
      <c r="A194" s="105" t="s">
        <v>131</v>
      </c>
      <c r="B194" s="105" t="s">
        <v>63</v>
      </c>
      <c r="C194" s="114">
        <v>44551.0</v>
      </c>
      <c r="D194" s="107">
        <v>5.0</v>
      </c>
      <c r="E194" s="107">
        <v>2.0</v>
      </c>
      <c r="F194" s="107">
        <v>0.0</v>
      </c>
      <c r="G194" s="109">
        <v>40.0</v>
      </c>
      <c r="H194" s="109">
        <v>0.0</v>
      </c>
      <c r="I194" s="108">
        <v>140.0</v>
      </c>
      <c r="J194" s="109">
        <v>40.0</v>
      </c>
      <c r="K194" s="108">
        <v>70.0</v>
      </c>
      <c r="L194" s="108">
        <v>40.0</v>
      </c>
      <c r="M194" s="108">
        <v>88.0</v>
      </c>
      <c r="N194" s="108">
        <v>30.0</v>
      </c>
      <c r="O194" s="109">
        <v>30.0</v>
      </c>
      <c r="P194" s="109">
        <v>10.0</v>
      </c>
      <c r="Q194" s="108">
        <v>50.0</v>
      </c>
      <c r="R194" s="109">
        <v>0.0</v>
      </c>
      <c r="S194" s="109">
        <v>20.0</v>
      </c>
      <c r="T194" s="108">
        <v>300.0</v>
      </c>
      <c r="U194" s="109">
        <v>1.0</v>
      </c>
      <c r="V194" s="109">
        <v>7.0</v>
      </c>
      <c r="W194" s="109">
        <v>4.0</v>
      </c>
      <c r="X194" s="115" t="str">
        <f t="shared" ref="X194:AU194" si="16">X194</f>
        <v>#REF!</v>
      </c>
      <c r="Y194" s="115" t="str">
        <f t="shared" si="16"/>
        <v>#REF!</v>
      </c>
      <c r="Z194" s="115" t="str">
        <f t="shared" si="16"/>
        <v>#REF!</v>
      </c>
      <c r="AA194" s="115" t="str">
        <f t="shared" si="16"/>
        <v>#REF!</v>
      </c>
      <c r="AB194" s="115" t="str">
        <f t="shared" si="16"/>
        <v>#REF!</v>
      </c>
      <c r="AC194" s="115" t="str">
        <f t="shared" si="16"/>
        <v>#REF!</v>
      </c>
      <c r="AD194" s="115" t="str">
        <f t="shared" si="16"/>
        <v>#REF!</v>
      </c>
      <c r="AE194" s="115" t="str">
        <f t="shared" si="16"/>
        <v>#REF!</v>
      </c>
      <c r="AF194" s="115" t="str">
        <f t="shared" si="16"/>
        <v>#REF!</v>
      </c>
      <c r="AG194" s="115" t="str">
        <f t="shared" si="16"/>
        <v>#REF!</v>
      </c>
      <c r="AH194" s="115" t="str">
        <f t="shared" si="16"/>
        <v>#REF!</v>
      </c>
      <c r="AI194" s="115" t="str">
        <f t="shared" si="16"/>
        <v>#REF!</v>
      </c>
      <c r="AJ194" s="116" t="str">
        <f t="shared" si="16"/>
        <v>#REF!</v>
      </c>
      <c r="AK194" s="116" t="str">
        <f t="shared" si="16"/>
        <v>#REF!</v>
      </c>
      <c r="AL194" s="116" t="str">
        <f t="shared" si="16"/>
        <v>#REF!</v>
      </c>
      <c r="AM194" s="116" t="str">
        <f t="shared" si="16"/>
        <v>#REF!</v>
      </c>
      <c r="AN194" s="116" t="str">
        <f t="shared" si="16"/>
        <v>#REF!</v>
      </c>
      <c r="AO194" s="116" t="str">
        <f t="shared" si="16"/>
        <v>#REF!</v>
      </c>
      <c r="AP194" s="116" t="str">
        <f t="shared" si="16"/>
        <v>#REF!</v>
      </c>
      <c r="AQ194" s="116" t="str">
        <f t="shared" si="16"/>
        <v>#REF!</v>
      </c>
      <c r="AR194" s="116" t="str">
        <f t="shared" si="16"/>
        <v>#REF!</v>
      </c>
      <c r="AS194" s="116" t="str">
        <f t="shared" si="16"/>
        <v>#REF!</v>
      </c>
      <c r="AT194" s="116" t="str">
        <f t="shared" si="16"/>
        <v>#REF!</v>
      </c>
      <c r="AU194" s="116" t="str">
        <f t="shared" si="16"/>
        <v>#REF!</v>
      </c>
      <c r="AV194" s="111"/>
    </row>
    <row r="195" ht="15.75" customHeight="1">
      <c r="A195" s="117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</row>
    <row r="196" ht="15.75" customHeight="1">
      <c r="A196" s="118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</row>
    <row r="197" ht="15.75" customHeight="1">
      <c r="A197" s="118"/>
    </row>
    <row r="198" ht="15.75" customHeight="1">
      <c r="A198" s="118"/>
    </row>
    <row r="199" ht="15.75" customHeight="1">
      <c r="A199" s="118"/>
    </row>
    <row r="200" ht="15.75" customHeight="1">
      <c r="A200" s="118"/>
    </row>
    <row r="201" ht="15.75" customHeight="1">
      <c r="A201" s="118"/>
    </row>
    <row r="202" ht="15.75" customHeight="1">
      <c r="A202" s="118"/>
    </row>
    <row r="203" ht="15.75" customHeight="1">
      <c r="A203" s="118"/>
    </row>
    <row r="204" ht="15.75" customHeight="1">
      <c r="A204" s="118"/>
    </row>
    <row r="205" ht="15.75" customHeight="1">
      <c r="A205" s="118"/>
    </row>
    <row r="206" ht="15.75" customHeight="1">
      <c r="A206" s="118"/>
    </row>
    <row r="207" ht="15.75" customHeight="1">
      <c r="A207" s="118"/>
    </row>
    <row r="208" ht="15.75" customHeight="1">
      <c r="A208" s="118"/>
    </row>
    <row r="209" ht="15.75" customHeight="1">
      <c r="A209" s="118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  <c r="AP209" s="111"/>
      <c r="AQ209" s="111"/>
      <c r="AR209" s="111"/>
      <c r="AS209" s="111"/>
      <c r="AT209" s="111"/>
      <c r="AU209" s="111"/>
      <c r="AV209" s="111"/>
    </row>
    <row r="210" ht="15.75" customHeight="1">
      <c r="A210" s="118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1"/>
      <c r="AP210" s="111"/>
      <c r="AQ210" s="111"/>
      <c r="AR210" s="111"/>
      <c r="AS210" s="111"/>
      <c r="AT210" s="111"/>
      <c r="AU210" s="111"/>
      <c r="AV210" s="111"/>
    </row>
    <row r="211" ht="15.75" customHeight="1">
      <c r="A211" s="118"/>
      <c r="B211" s="118"/>
      <c r="C211" s="119"/>
      <c r="D211" s="120"/>
      <c r="E211" s="120"/>
      <c r="F211" s="120"/>
      <c r="G211" s="121"/>
      <c r="H211" s="122"/>
      <c r="I211" s="121"/>
      <c r="J211" s="121"/>
      <c r="K211" s="121"/>
      <c r="L211" s="121"/>
      <c r="M211" s="121"/>
      <c r="N211" s="121"/>
      <c r="O211" s="121"/>
      <c r="P211" s="121"/>
      <c r="Q211" s="121"/>
      <c r="R211" s="123"/>
      <c r="S211" s="121"/>
      <c r="T211" s="121"/>
      <c r="U211" s="122"/>
      <c r="V211" s="122"/>
      <c r="W211" s="122"/>
      <c r="X211" s="124"/>
      <c r="Y211" s="125"/>
      <c r="Z211" s="125"/>
      <c r="AA211" s="124"/>
      <c r="AB211" s="124"/>
      <c r="AC211" s="124"/>
      <c r="AD211" s="125"/>
      <c r="AE211" s="124"/>
      <c r="AF211" s="125"/>
      <c r="AG211" s="124"/>
      <c r="AH211" s="124"/>
      <c r="AI211" s="124"/>
      <c r="AJ211" s="123"/>
      <c r="AK211" s="122"/>
      <c r="AL211" s="123"/>
      <c r="AM211" s="123"/>
      <c r="AN211" s="123"/>
      <c r="AO211" s="123"/>
      <c r="AP211" s="123"/>
      <c r="AQ211" s="123"/>
      <c r="AR211" s="122"/>
      <c r="AS211" s="123"/>
      <c r="AT211" s="123"/>
      <c r="AU211" s="123"/>
      <c r="AV211" s="111"/>
    </row>
    <row r="212" ht="15.75" customHeight="1">
      <c r="D212" s="126"/>
      <c r="E212" s="126"/>
      <c r="F212" s="126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3"/>
      <c r="AK212" s="123"/>
      <c r="AL212" s="123"/>
      <c r="AM212" s="123"/>
      <c r="AN212" s="123"/>
      <c r="AO212" s="123"/>
      <c r="AP212" s="123"/>
      <c r="AQ212" s="123"/>
      <c r="AR212" s="123"/>
      <c r="AS212" s="123"/>
      <c r="AT212" s="123"/>
      <c r="AU212" s="123"/>
    </row>
    <row r="213" ht="15.75" customHeight="1">
      <c r="D213" s="126"/>
      <c r="E213" s="126"/>
      <c r="F213" s="126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</row>
    <row r="214" ht="15.75" customHeight="1">
      <c r="D214" s="126"/>
      <c r="E214" s="126"/>
      <c r="F214" s="126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3"/>
      <c r="AK214" s="123"/>
      <c r="AL214" s="123"/>
      <c r="AM214" s="123"/>
      <c r="AN214" s="123"/>
      <c r="AO214" s="123"/>
      <c r="AP214" s="123"/>
      <c r="AQ214" s="123"/>
      <c r="AR214" s="123"/>
      <c r="AS214" s="123"/>
      <c r="AT214" s="123"/>
      <c r="AU214" s="123"/>
    </row>
    <row r="215" ht="15.75" customHeight="1">
      <c r="D215" s="126"/>
      <c r="E215" s="126"/>
      <c r="F215" s="126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</row>
    <row r="216" ht="15.75" customHeight="1">
      <c r="D216" s="126"/>
      <c r="E216" s="126"/>
      <c r="F216" s="126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</row>
    <row r="217" ht="15.75" customHeight="1">
      <c r="D217" s="126"/>
      <c r="E217" s="126"/>
      <c r="F217" s="126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</row>
    <row r="218" ht="15.75" customHeight="1">
      <c r="D218" s="126"/>
      <c r="E218" s="126"/>
      <c r="F218" s="126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3"/>
      <c r="AK218" s="123"/>
      <c r="AL218" s="123"/>
      <c r="AM218" s="123"/>
      <c r="AN218" s="123"/>
      <c r="AO218" s="123"/>
      <c r="AP218" s="123"/>
      <c r="AQ218" s="123"/>
      <c r="AR218" s="123"/>
      <c r="AS218" s="123"/>
      <c r="AT218" s="123"/>
      <c r="AU218" s="123"/>
    </row>
    <row r="219" ht="15.75" customHeight="1">
      <c r="D219" s="126"/>
      <c r="E219" s="126"/>
      <c r="F219" s="126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</row>
    <row r="220" ht="15.75" customHeight="1">
      <c r="D220" s="126"/>
      <c r="E220" s="126"/>
      <c r="F220" s="126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</row>
    <row r="221" ht="15.75" customHeight="1">
      <c r="D221" s="126"/>
      <c r="E221" s="126"/>
      <c r="F221" s="126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3"/>
      <c r="AK221" s="123"/>
      <c r="AL221" s="123"/>
      <c r="AM221" s="123"/>
      <c r="AN221" s="123"/>
      <c r="AO221" s="123"/>
      <c r="AP221" s="123"/>
      <c r="AQ221" s="123"/>
      <c r="AR221" s="123"/>
      <c r="AS221" s="123"/>
      <c r="AT221" s="123"/>
      <c r="AU221" s="123"/>
    </row>
    <row r="222" ht="15.75" customHeight="1">
      <c r="D222" s="126"/>
      <c r="E222" s="126"/>
      <c r="F222" s="126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3"/>
      <c r="AK222" s="123"/>
      <c r="AL222" s="123"/>
      <c r="AM222" s="123"/>
      <c r="AN222" s="123"/>
      <c r="AO222" s="123"/>
      <c r="AP222" s="123"/>
      <c r="AQ222" s="123"/>
      <c r="AR222" s="123"/>
      <c r="AS222" s="123"/>
      <c r="AT222" s="123"/>
      <c r="AU222" s="123"/>
    </row>
    <row r="223" ht="15.75" customHeight="1">
      <c r="D223" s="126"/>
      <c r="E223" s="126"/>
      <c r="F223" s="126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3"/>
      <c r="AK223" s="123"/>
      <c r="AL223" s="123"/>
      <c r="AM223" s="123"/>
      <c r="AN223" s="123"/>
      <c r="AO223" s="123"/>
      <c r="AP223" s="123"/>
      <c r="AQ223" s="123"/>
      <c r="AR223" s="123"/>
      <c r="AS223" s="123"/>
      <c r="AT223" s="123"/>
      <c r="AU223" s="123"/>
    </row>
    <row r="224" ht="15.75" customHeight="1">
      <c r="D224" s="126"/>
      <c r="E224" s="126"/>
      <c r="F224" s="126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</row>
    <row r="225" ht="15.75" customHeight="1">
      <c r="D225" s="126"/>
      <c r="E225" s="126"/>
      <c r="F225" s="126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3"/>
      <c r="AK225" s="123"/>
      <c r="AL225" s="123"/>
      <c r="AM225" s="123"/>
      <c r="AN225" s="123"/>
      <c r="AO225" s="123"/>
      <c r="AP225" s="123"/>
      <c r="AQ225" s="123"/>
      <c r="AR225" s="123"/>
      <c r="AS225" s="123"/>
      <c r="AT225" s="123"/>
      <c r="AU225" s="123"/>
    </row>
    <row r="226" ht="15.75" customHeight="1">
      <c r="D226" s="126"/>
      <c r="E226" s="126"/>
      <c r="F226" s="126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3"/>
      <c r="AK226" s="123"/>
      <c r="AL226" s="123"/>
      <c r="AM226" s="123"/>
      <c r="AN226" s="123"/>
      <c r="AO226" s="123"/>
      <c r="AP226" s="123"/>
      <c r="AQ226" s="123"/>
      <c r="AR226" s="123"/>
      <c r="AS226" s="123"/>
      <c r="AT226" s="123"/>
      <c r="AU226" s="123"/>
    </row>
    <row r="227" ht="15.75" customHeight="1">
      <c r="D227" s="126"/>
      <c r="E227" s="126"/>
      <c r="F227" s="126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3"/>
      <c r="AK227" s="123"/>
      <c r="AL227" s="123"/>
      <c r="AM227" s="123"/>
      <c r="AN227" s="123"/>
      <c r="AO227" s="123"/>
      <c r="AP227" s="123"/>
      <c r="AQ227" s="123"/>
      <c r="AR227" s="123"/>
      <c r="AS227" s="123"/>
      <c r="AT227" s="123"/>
      <c r="AU227" s="123"/>
    </row>
    <row r="228" ht="15.75" customHeight="1">
      <c r="D228" s="126"/>
      <c r="E228" s="126"/>
      <c r="F228" s="126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</row>
    <row r="229" ht="15.75" customHeight="1">
      <c r="D229" s="126"/>
      <c r="E229" s="126"/>
      <c r="F229" s="126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</row>
    <row r="230" ht="15.75" customHeight="1">
      <c r="D230" s="126"/>
      <c r="E230" s="126"/>
      <c r="F230" s="126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</row>
    <row r="231" ht="15.75" customHeight="1">
      <c r="D231" s="126"/>
      <c r="E231" s="126"/>
      <c r="F231" s="126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3"/>
      <c r="AK231" s="123"/>
      <c r="AL231" s="123"/>
      <c r="AM231" s="123"/>
      <c r="AN231" s="123"/>
      <c r="AO231" s="123"/>
      <c r="AP231" s="123"/>
      <c r="AQ231" s="123"/>
      <c r="AR231" s="123"/>
      <c r="AS231" s="123"/>
      <c r="AT231" s="123"/>
      <c r="AU231" s="123"/>
    </row>
    <row r="232" ht="15.75" customHeight="1">
      <c r="D232" s="126"/>
      <c r="E232" s="126"/>
      <c r="F232" s="126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</row>
    <row r="233" ht="15.75" customHeight="1">
      <c r="D233" s="126"/>
      <c r="E233" s="126"/>
      <c r="F233" s="126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3"/>
      <c r="AK233" s="123"/>
      <c r="AL233" s="123"/>
      <c r="AM233" s="123"/>
      <c r="AN233" s="123"/>
      <c r="AO233" s="123"/>
      <c r="AP233" s="123"/>
      <c r="AQ233" s="123"/>
      <c r="AR233" s="123"/>
      <c r="AS233" s="123"/>
      <c r="AT233" s="123"/>
      <c r="AU233" s="123"/>
    </row>
    <row r="234" ht="15.75" customHeight="1">
      <c r="D234" s="126"/>
      <c r="E234" s="126"/>
      <c r="F234" s="126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</row>
    <row r="235" ht="15.75" customHeight="1">
      <c r="D235" s="126"/>
      <c r="E235" s="126"/>
      <c r="F235" s="126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</row>
    <row r="236" ht="15.75" customHeight="1">
      <c r="D236" s="126"/>
      <c r="E236" s="126"/>
      <c r="F236" s="126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</row>
    <row r="237" ht="15.75" customHeight="1">
      <c r="D237" s="126"/>
      <c r="E237" s="126"/>
      <c r="F237" s="126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3"/>
      <c r="AK237" s="123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</row>
    <row r="238" ht="15.75" customHeight="1">
      <c r="D238" s="126"/>
      <c r="E238" s="126"/>
      <c r="F238" s="126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3"/>
      <c r="AK238" s="123"/>
      <c r="AL238" s="123"/>
      <c r="AM238" s="123"/>
      <c r="AN238" s="123"/>
      <c r="AO238" s="123"/>
      <c r="AP238" s="123"/>
      <c r="AQ238" s="123"/>
      <c r="AR238" s="123"/>
      <c r="AS238" s="123"/>
      <c r="AT238" s="123"/>
      <c r="AU238" s="123"/>
    </row>
    <row r="239" ht="15.75" customHeight="1">
      <c r="D239" s="126"/>
      <c r="E239" s="126"/>
      <c r="F239" s="126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3"/>
      <c r="AK239" s="123"/>
      <c r="AL239" s="123"/>
      <c r="AM239" s="123"/>
      <c r="AN239" s="123"/>
      <c r="AO239" s="123"/>
      <c r="AP239" s="123"/>
      <c r="AQ239" s="123"/>
      <c r="AR239" s="123"/>
      <c r="AS239" s="123"/>
      <c r="AT239" s="123"/>
      <c r="AU239" s="123"/>
    </row>
    <row r="240" ht="15.75" customHeight="1">
      <c r="D240" s="126"/>
      <c r="E240" s="126"/>
      <c r="F240" s="126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</row>
    <row r="241" ht="15.75" customHeight="1">
      <c r="D241" s="126"/>
      <c r="E241" s="126"/>
      <c r="F241" s="126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3"/>
      <c r="AK241" s="123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</row>
    <row r="242" ht="15.75" customHeight="1">
      <c r="D242" s="126"/>
      <c r="E242" s="126"/>
      <c r="F242" s="126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3"/>
      <c r="AK242" s="123"/>
      <c r="AL242" s="123"/>
      <c r="AM242" s="123"/>
      <c r="AN242" s="123"/>
      <c r="AO242" s="123"/>
      <c r="AP242" s="123"/>
      <c r="AQ242" s="123"/>
      <c r="AR242" s="123"/>
      <c r="AS242" s="123"/>
      <c r="AT242" s="123"/>
      <c r="AU242" s="123"/>
    </row>
    <row r="243" ht="15.75" customHeight="1">
      <c r="D243" s="126"/>
      <c r="E243" s="126"/>
      <c r="F243" s="126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3"/>
      <c r="AK243" s="123"/>
      <c r="AL243" s="123"/>
      <c r="AM243" s="123"/>
      <c r="AN243" s="123"/>
      <c r="AO243" s="123"/>
      <c r="AP243" s="123"/>
      <c r="AQ243" s="123"/>
      <c r="AR243" s="123"/>
      <c r="AS243" s="123"/>
      <c r="AT243" s="123"/>
      <c r="AU243" s="123"/>
    </row>
    <row r="244" ht="15.75" customHeight="1">
      <c r="D244" s="126"/>
      <c r="E244" s="126"/>
      <c r="F244" s="126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3"/>
      <c r="AT244" s="123"/>
      <c r="AU244" s="123"/>
    </row>
    <row r="245" ht="15.75" customHeight="1">
      <c r="D245" s="126"/>
      <c r="E245" s="126"/>
      <c r="F245" s="126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3"/>
      <c r="AT245" s="123"/>
      <c r="AU245" s="123"/>
    </row>
    <row r="246" ht="15.75" customHeight="1">
      <c r="D246" s="126"/>
      <c r="E246" s="126"/>
      <c r="F246" s="126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</row>
    <row r="247" ht="15.75" customHeight="1">
      <c r="D247" s="126"/>
      <c r="E247" s="126"/>
      <c r="F247" s="126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3"/>
      <c r="AT247" s="123"/>
      <c r="AU247" s="123"/>
    </row>
    <row r="248" ht="15.75" customHeight="1">
      <c r="D248" s="126"/>
      <c r="E248" s="126"/>
      <c r="F248" s="126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</row>
    <row r="249" ht="15.75" customHeight="1">
      <c r="D249" s="126"/>
      <c r="E249" s="126"/>
      <c r="F249" s="126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</row>
    <row r="250" ht="15.75" customHeight="1">
      <c r="D250" s="126"/>
      <c r="E250" s="126"/>
      <c r="F250" s="126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</row>
    <row r="251" ht="15.75" customHeight="1">
      <c r="D251" s="126"/>
      <c r="E251" s="126"/>
      <c r="F251" s="126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</row>
    <row r="252" ht="15.75" customHeight="1">
      <c r="D252" s="126"/>
      <c r="E252" s="126"/>
      <c r="F252" s="126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</row>
    <row r="253" ht="15.75" customHeight="1">
      <c r="D253" s="126"/>
      <c r="E253" s="126"/>
      <c r="F253" s="126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</row>
    <row r="254" ht="15.75" customHeight="1">
      <c r="D254" s="126"/>
      <c r="E254" s="126"/>
      <c r="F254" s="126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3"/>
      <c r="AK254" s="123"/>
      <c r="AL254" s="123"/>
      <c r="AM254" s="123"/>
      <c r="AN254" s="123"/>
      <c r="AO254" s="123"/>
      <c r="AP254" s="123"/>
      <c r="AQ254" s="123"/>
      <c r="AR254" s="123"/>
      <c r="AS254" s="123"/>
      <c r="AT254" s="123"/>
      <c r="AU254" s="123"/>
    </row>
    <row r="255" ht="15.75" customHeight="1">
      <c r="D255" s="126"/>
      <c r="E255" s="126"/>
      <c r="F255" s="126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3"/>
      <c r="AK255" s="123"/>
      <c r="AL255" s="123"/>
      <c r="AM255" s="123"/>
      <c r="AN255" s="123"/>
      <c r="AO255" s="123"/>
      <c r="AP255" s="123"/>
      <c r="AQ255" s="123"/>
      <c r="AR255" s="123"/>
      <c r="AS255" s="123"/>
      <c r="AT255" s="123"/>
      <c r="AU255" s="123"/>
    </row>
    <row r="256" ht="15.75" customHeight="1">
      <c r="D256" s="126"/>
      <c r="E256" s="126"/>
      <c r="F256" s="126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3"/>
      <c r="AK256" s="123"/>
      <c r="AL256" s="123"/>
      <c r="AM256" s="123"/>
      <c r="AN256" s="123"/>
      <c r="AO256" s="123"/>
      <c r="AP256" s="123"/>
      <c r="AQ256" s="123"/>
      <c r="AR256" s="123"/>
      <c r="AS256" s="123"/>
      <c r="AT256" s="123"/>
      <c r="AU256" s="123"/>
    </row>
    <row r="257" ht="15.75" customHeight="1">
      <c r="D257" s="126"/>
      <c r="E257" s="126"/>
      <c r="F257" s="126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3"/>
      <c r="AK257" s="123"/>
      <c r="AL257" s="123"/>
      <c r="AM257" s="123"/>
      <c r="AN257" s="123"/>
      <c r="AO257" s="123"/>
      <c r="AP257" s="123"/>
      <c r="AQ257" s="123"/>
      <c r="AR257" s="123"/>
      <c r="AS257" s="123"/>
      <c r="AT257" s="123"/>
      <c r="AU257" s="123"/>
    </row>
    <row r="258" ht="15.75" customHeight="1">
      <c r="D258" s="126"/>
      <c r="E258" s="126"/>
      <c r="F258" s="126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3"/>
      <c r="AT258" s="123"/>
      <c r="AU258" s="123"/>
    </row>
    <row r="259" ht="15.75" customHeight="1">
      <c r="D259" s="126"/>
      <c r="E259" s="126"/>
      <c r="F259" s="126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3"/>
      <c r="AK259" s="123"/>
      <c r="AL259" s="123"/>
      <c r="AM259" s="123"/>
      <c r="AN259" s="123"/>
      <c r="AO259" s="123"/>
      <c r="AP259" s="123"/>
      <c r="AQ259" s="123"/>
      <c r="AR259" s="123"/>
      <c r="AS259" s="123"/>
      <c r="AT259" s="123"/>
      <c r="AU259" s="123"/>
    </row>
    <row r="260" ht="15.75" customHeight="1">
      <c r="D260" s="126"/>
      <c r="E260" s="126"/>
      <c r="F260" s="126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3"/>
      <c r="AT260" s="123"/>
      <c r="AU260" s="123"/>
    </row>
    <row r="261" ht="15.75" customHeight="1">
      <c r="D261" s="126"/>
      <c r="E261" s="126"/>
      <c r="F261" s="126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3"/>
      <c r="AK261" s="123"/>
      <c r="AL261" s="123"/>
      <c r="AM261" s="123"/>
      <c r="AN261" s="123"/>
      <c r="AO261" s="123"/>
      <c r="AP261" s="123"/>
      <c r="AQ261" s="123"/>
      <c r="AR261" s="123"/>
      <c r="AS261" s="123"/>
      <c r="AT261" s="123"/>
      <c r="AU261" s="123"/>
    </row>
    <row r="262" ht="15.75" customHeight="1">
      <c r="D262" s="126"/>
      <c r="E262" s="126"/>
      <c r="F262" s="126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3"/>
      <c r="AT262" s="123"/>
      <c r="AU262" s="123"/>
    </row>
    <row r="263" ht="15.75" customHeight="1">
      <c r="D263" s="126"/>
      <c r="E263" s="126"/>
      <c r="F263" s="126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3"/>
      <c r="AK263" s="123"/>
      <c r="AL263" s="123"/>
      <c r="AM263" s="123"/>
      <c r="AN263" s="123"/>
      <c r="AO263" s="123"/>
      <c r="AP263" s="123"/>
      <c r="AQ263" s="123"/>
      <c r="AR263" s="123"/>
      <c r="AS263" s="123"/>
      <c r="AT263" s="123"/>
      <c r="AU263" s="123"/>
    </row>
    <row r="264" ht="15.75" customHeight="1">
      <c r="D264" s="126"/>
      <c r="E264" s="126"/>
      <c r="F264" s="126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3"/>
      <c r="AK264" s="123"/>
      <c r="AL264" s="123"/>
      <c r="AM264" s="123"/>
      <c r="AN264" s="123"/>
      <c r="AO264" s="123"/>
      <c r="AP264" s="123"/>
      <c r="AQ264" s="123"/>
      <c r="AR264" s="123"/>
      <c r="AS264" s="123"/>
      <c r="AT264" s="123"/>
      <c r="AU264" s="123"/>
    </row>
    <row r="265" ht="15.75" customHeight="1">
      <c r="D265" s="126"/>
      <c r="E265" s="126"/>
      <c r="F265" s="126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3"/>
      <c r="AK265" s="123"/>
      <c r="AL265" s="123"/>
      <c r="AM265" s="123"/>
      <c r="AN265" s="123"/>
      <c r="AO265" s="123"/>
      <c r="AP265" s="123"/>
      <c r="AQ265" s="123"/>
      <c r="AR265" s="123"/>
      <c r="AS265" s="123"/>
      <c r="AT265" s="123"/>
      <c r="AU265" s="123"/>
    </row>
    <row r="266" ht="15.75" customHeight="1">
      <c r="D266" s="126"/>
      <c r="E266" s="126"/>
      <c r="F266" s="126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3"/>
      <c r="AK266" s="123"/>
      <c r="AL266" s="123"/>
      <c r="AM266" s="123"/>
      <c r="AN266" s="123"/>
      <c r="AO266" s="123"/>
      <c r="AP266" s="123"/>
      <c r="AQ266" s="123"/>
      <c r="AR266" s="123"/>
      <c r="AS266" s="123"/>
      <c r="AT266" s="123"/>
      <c r="AU266" s="123"/>
    </row>
    <row r="267" ht="15.75" customHeight="1">
      <c r="D267" s="126"/>
      <c r="E267" s="126"/>
      <c r="F267" s="126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3"/>
      <c r="AK267" s="123"/>
      <c r="AL267" s="123"/>
      <c r="AM267" s="123"/>
      <c r="AN267" s="123"/>
      <c r="AO267" s="123"/>
      <c r="AP267" s="123"/>
      <c r="AQ267" s="123"/>
      <c r="AR267" s="123"/>
      <c r="AS267" s="123"/>
      <c r="AT267" s="123"/>
      <c r="AU267" s="123"/>
    </row>
    <row r="268" ht="15.75" customHeight="1">
      <c r="D268" s="126"/>
      <c r="E268" s="126"/>
      <c r="F268" s="126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3"/>
      <c r="AK268" s="123"/>
      <c r="AL268" s="123"/>
      <c r="AM268" s="123"/>
      <c r="AN268" s="123"/>
      <c r="AO268" s="123"/>
      <c r="AP268" s="123"/>
      <c r="AQ268" s="123"/>
      <c r="AR268" s="123"/>
      <c r="AS268" s="123"/>
      <c r="AT268" s="123"/>
      <c r="AU268" s="123"/>
    </row>
    <row r="269" ht="15.75" customHeight="1">
      <c r="D269" s="126"/>
      <c r="E269" s="126"/>
      <c r="F269" s="126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3"/>
      <c r="AK269" s="123"/>
      <c r="AL269" s="123"/>
      <c r="AM269" s="123"/>
      <c r="AN269" s="123"/>
      <c r="AO269" s="123"/>
      <c r="AP269" s="123"/>
      <c r="AQ269" s="123"/>
      <c r="AR269" s="123"/>
      <c r="AS269" s="123"/>
      <c r="AT269" s="123"/>
      <c r="AU269" s="123"/>
    </row>
    <row r="270" ht="15.75" customHeight="1">
      <c r="D270" s="126"/>
      <c r="E270" s="126"/>
      <c r="F270" s="126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3"/>
      <c r="AK270" s="123"/>
      <c r="AL270" s="123"/>
      <c r="AM270" s="123"/>
      <c r="AN270" s="123"/>
      <c r="AO270" s="123"/>
      <c r="AP270" s="123"/>
      <c r="AQ270" s="123"/>
      <c r="AR270" s="123"/>
      <c r="AS270" s="123"/>
      <c r="AT270" s="123"/>
      <c r="AU270" s="123"/>
    </row>
    <row r="271" ht="15.75" customHeight="1">
      <c r="D271" s="126"/>
      <c r="E271" s="126"/>
      <c r="F271" s="126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3"/>
      <c r="AK271" s="123"/>
      <c r="AL271" s="123"/>
      <c r="AM271" s="123"/>
      <c r="AN271" s="123"/>
      <c r="AO271" s="123"/>
      <c r="AP271" s="123"/>
      <c r="AQ271" s="123"/>
      <c r="AR271" s="123"/>
      <c r="AS271" s="123"/>
      <c r="AT271" s="123"/>
      <c r="AU271" s="123"/>
    </row>
    <row r="272" ht="15.75" customHeight="1">
      <c r="D272" s="126"/>
      <c r="E272" s="126"/>
      <c r="F272" s="126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3"/>
      <c r="AK272" s="123"/>
      <c r="AL272" s="123"/>
      <c r="AM272" s="123"/>
      <c r="AN272" s="123"/>
      <c r="AO272" s="123"/>
      <c r="AP272" s="123"/>
      <c r="AQ272" s="123"/>
      <c r="AR272" s="123"/>
      <c r="AS272" s="123"/>
      <c r="AT272" s="123"/>
      <c r="AU272" s="123"/>
    </row>
    <row r="273" ht="15.75" customHeight="1">
      <c r="D273" s="126"/>
      <c r="E273" s="126"/>
      <c r="F273" s="126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3"/>
      <c r="AK273" s="123"/>
      <c r="AL273" s="123"/>
      <c r="AM273" s="123"/>
      <c r="AN273" s="123"/>
      <c r="AO273" s="123"/>
      <c r="AP273" s="123"/>
      <c r="AQ273" s="123"/>
      <c r="AR273" s="123"/>
      <c r="AS273" s="123"/>
      <c r="AT273" s="123"/>
      <c r="AU273" s="123"/>
    </row>
    <row r="274" ht="15.75" customHeight="1">
      <c r="D274" s="126"/>
      <c r="E274" s="126"/>
      <c r="F274" s="126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3"/>
      <c r="AK274" s="123"/>
      <c r="AL274" s="123"/>
      <c r="AM274" s="123"/>
      <c r="AN274" s="123"/>
      <c r="AO274" s="123"/>
      <c r="AP274" s="123"/>
      <c r="AQ274" s="123"/>
      <c r="AR274" s="123"/>
      <c r="AS274" s="123"/>
      <c r="AT274" s="123"/>
      <c r="AU274" s="123"/>
    </row>
    <row r="275" ht="15.75" customHeight="1">
      <c r="D275" s="126"/>
      <c r="E275" s="126"/>
      <c r="F275" s="126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3"/>
      <c r="AK275" s="123"/>
      <c r="AL275" s="123"/>
      <c r="AM275" s="123"/>
      <c r="AN275" s="123"/>
      <c r="AO275" s="123"/>
      <c r="AP275" s="123"/>
      <c r="AQ275" s="123"/>
      <c r="AR275" s="123"/>
      <c r="AS275" s="123"/>
      <c r="AT275" s="123"/>
      <c r="AU275" s="123"/>
    </row>
    <row r="276" ht="15.75" customHeight="1">
      <c r="D276" s="126"/>
      <c r="E276" s="126"/>
      <c r="F276" s="126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3"/>
      <c r="AK276" s="123"/>
      <c r="AL276" s="123"/>
      <c r="AM276" s="123"/>
      <c r="AN276" s="123"/>
      <c r="AO276" s="123"/>
      <c r="AP276" s="123"/>
      <c r="AQ276" s="123"/>
      <c r="AR276" s="123"/>
      <c r="AS276" s="123"/>
      <c r="AT276" s="123"/>
      <c r="AU276" s="123"/>
    </row>
    <row r="277" ht="15.75" customHeight="1">
      <c r="D277" s="126"/>
      <c r="E277" s="126"/>
      <c r="F277" s="126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3"/>
      <c r="AK277" s="123"/>
      <c r="AL277" s="123"/>
      <c r="AM277" s="123"/>
      <c r="AN277" s="123"/>
      <c r="AO277" s="123"/>
      <c r="AP277" s="123"/>
      <c r="AQ277" s="123"/>
      <c r="AR277" s="123"/>
      <c r="AS277" s="123"/>
      <c r="AT277" s="123"/>
      <c r="AU277" s="123"/>
    </row>
    <row r="278" ht="15.75" customHeight="1">
      <c r="D278" s="126"/>
      <c r="E278" s="126"/>
      <c r="F278" s="126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3"/>
      <c r="AK278" s="123"/>
      <c r="AL278" s="123"/>
      <c r="AM278" s="123"/>
      <c r="AN278" s="123"/>
      <c r="AO278" s="123"/>
      <c r="AP278" s="123"/>
      <c r="AQ278" s="123"/>
      <c r="AR278" s="123"/>
      <c r="AS278" s="123"/>
      <c r="AT278" s="123"/>
      <c r="AU278" s="123"/>
    </row>
    <row r="279" ht="15.75" customHeight="1">
      <c r="D279" s="126"/>
      <c r="E279" s="126"/>
      <c r="F279" s="126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3"/>
      <c r="AK279" s="123"/>
      <c r="AL279" s="123"/>
      <c r="AM279" s="123"/>
      <c r="AN279" s="123"/>
      <c r="AO279" s="123"/>
      <c r="AP279" s="123"/>
      <c r="AQ279" s="123"/>
      <c r="AR279" s="123"/>
      <c r="AS279" s="123"/>
      <c r="AT279" s="123"/>
      <c r="AU279" s="123"/>
    </row>
    <row r="280" ht="15.75" customHeight="1">
      <c r="D280" s="126"/>
      <c r="E280" s="126"/>
      <c r="F280" s="126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3"/>
      <c r="AK280" s="123"/>
      <c r="AL280" s="123"/>
      <c r="AM280" s="123"/>
      <c r="AN280" s="123"/>
      <c r="AO280" s="123"/>
      <c r="AP280" s="123"/>
      <c r="AQ280" s="123"/>
      <c r="AR280" s="123"/>
      <c r="AS280" s="123"/>
      <c r="AT280" s="123"/>
      <c r="AU280" s="123"/>
    </row>
    <row r="281" ht="15.75" customHeight="1">
      <c r="D281" s="126"/>
      <c r="E281" s="126"/>
      <c r="F281" s="126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3"/>
      <c r="AK281" s="123"/>
      <c r="AL281" s="123"/>
      <c r="AM281" s="123"/>
      <c r="AN281" s="123"/>
      <c r="AO281" s="123"/>
      <c r="AP281" s="123"/>
      <c r="AQ281" s="123"/>
      <c r="AR281" s="123"/>
      <c r="AS281" s="123"/>
      <c r="AT281" s="123"/>
      <c r="AU281" s="123"/>
    </row>
    <row r="282" ht="15.75" customHeight="1">
      <c r="D282" s="126"/>
      <c r="E282" s="126"/>
      <c r="F282" s="126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3"/>
      <c r="AK282" s="123"/>
      <c r="AL282" s="123"/>
      <c r="AM282" s="123"/>
      <c r="AN282" s="123"/>
      <c r="AO282" s="123"/>
      <c r="AP282" s="123"/>
      <c r="AQ282" s="123"/>
      <c r="AR282" s="123"/>
      <c r="AS282" s="123"/>
      <c r="AT282" s="123"/>
      <c r="AU282" s="123"/>
    </row>
    <row r="283" ht="15.75" customHeight="1">
      <c r="D283" s="126"/>
      <c r="E283" s="126"/>
      <c r="F283" s="126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3"/>
      <c r="AK283" s="123"/>
      <c r="AL283" s="123"/>
      <c r="AM283" s="123"/>
      <c r="AN283" s="123"/>
      <c r="AO283" s="123"/>
      <c r="AP283" s="123"/>
      <c r="AQ283" s="123"/>
      <c r="AR283" s="123"/>
      <c r="AS283" s="123"/>
      <c r="AT283" s="123"/>
      <c r="AU283" s="123"/>
    </row>
    <row r="284" ht="15.75" customHeight="1">
      <c r="D284" s="126"/>
      <c r="E284" s="126"/>
      <c r="F284" s="126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3"/>
      <c r="AK284" s="123"/>
      <c r="AL284" s="123"/>
      <c r="AM284" s="123"/>
      <c r="AN284" s="123"/>
      <c r="AO284" s="123"/>
      <c r="AP284" s="123"/>
      <c r="AQ284" s="123"/>
      <c r="AR284" s="123"/>
      <c r="AS284" s="123"/>
      <c r="AT284" s="123"/>
      <c r="AU284" s="123"/>
    </row>
    <row r="285" ht="15.75" customHeight="1">
      <c r="D285" s="126"/>
      <c r="E285" s="126"/>
      <c r="F285" s="126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3"/>
      <c r="AK285" s="123"/>
      <c r="AL285" s="123"/>
      <c r="AM285" s="123"/>
      <c r="AN285" s="123"/>
      <c r="AO285" s="123"/>
      <c r="AP285" s="123"/>
      <c r="AQ285" s="123"/>
      <c r="AR285" s="123"/>
      <c r="AS285" s="123"/>
      <c r="AT285" s="123"/>
      <c r="AU285" s="123"/>
    </row>
    <row r="286" ht="15.75" customHeight="1">
      <c r="D286" s="126"/>
      <c r="E286" s="126"/>
      <c r="F286" s="126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3"/>
      <c r="AK286" s="123"/>
      <c r="AL286" s="123"/>
      <c r="AM286" s="123"/>
      <c r="AN286" s="123"/>
      <c r="AO286" s="123"/>
      <c r="AP286" s="123"/>
      <c r="AQ286" s="123"/>
      <c r="AR286" s="123"/>
      <c r="AS286" s="123"/>
      <c r="AT286" s="123"/>
      <c r="AU286" s="123"/>
    </row>
    <row r="287" ht="15.75" customHeight="1">
      <c r="D287" s="126"/>
      <c r="E287" s="126"/>
      <c r="F287" s="126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3"/>
      <c r="AK287" s="123"/>
      <c r="AL287" s="123"/>
      <c r="AM287" s="123"/>
      <c r="AN287" s="123"/>
      <c r="AO287" s="123"/>
      <c r="AP287" s="123"/>
      <c r="AQ287" s="123"/>
      <c r="AR287" s="123"/>
      <c r="AS287" s="123"/>
      <c r="AT287" s="123"/>
      <c r="AU287" s="123"/>
    </row>
    <row r="288" ht="15.75" customHeight="1">
      <c r="D288" s="126"/>
      <c r="E288" s="126"/>
      <c r="F288" s="126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3"/>
      <c r="AK288" s="123"/>
      <c r="AL288" s="123"/>
      <c r="AM288" s="123"/>
      <c r="AN288" s="123"/>
      <c r="AO288" s="123"/>
      <c r="AP288" s="123"/>
      <c r="AQ288" s="123"/>
      <c r="AR288" s="123"/>
      <c r="AS288" s="123"/>
      <c r="AT288" s="123"/>
      <c r="AU288" s="123"/>
    </row>
    <row r="289" ht="15.75" customHeight="1">
      <c r="D289" s="126"/>
      <c r="E289" s="126"/>
      <c r="F289" s="126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3"/>
      <c r="AK289" s="123"/>
      <c r="AL289" s="123"/>
      <c r="AM289" s="123"/>
      <c r="AN289" s="123"/>
      <c r="AO289" s="123"/>
      <c r="AP289" s="123"/>
      <c r="AQ289" s="123"/>
      <c r="AR289" s="123"/>
      <c r="AS289" s="123"/>
      <c r="AT289" s="123"/>
      <c r="AU289" s="123"/>
    </row>
    <row r="290" ht="15.75" customHeight="1">
      <c r="D290" s="126"/>
      <c r="E290" s="126"/>
      <c r="F290" s="126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3"/>
      <c r="AK290" s="123"/>
      <c r="AL290" s="123"/>
      <c r="AM290" s="123"/>
      <c r="AN290" s="123"/>
      <c r="AO290" s="123"/>
      <c r="AP290" s="123"/>
      <c r="AQ290" s="123"/>
      <c r="AR290" s="123"/>
      <c r="AS290" s="123"/>
      <c r="AT290" s="123"/>
      <c r="AU290" s="123"/>
    </row>
    <row r="291" ht="15.75" customHeight="1">
      <c r="D291" s="126"/>
      <c r="E291" s="126"/>
      <c r="F291" s="126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3"/>
      <c r="AK291" s="123"/>
      <c r="AL291" s="123"/>
      <c r="AM291" s="123"/>
      <c r="AN291" s="123"/>
      <c r="AO291" s="123"/>
      <c r="AP291" s="123"/>
      <c r="AQ291" s="123"/>
      <c r="AR291" s="123"/>
      <c r="AS291" s="123"/>
      <c r="AT291" s="123"/>
      <c r="AU291" s="123"/>
    </row>
    <row r="292" ht="15.75" customHeight="1">
      <c r="D292" s="126"/>
      <c r="E292" s="126"/>
      <c r="F292" s="126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3"/>
      <c r="AK292" s="123"/>
      <c r="AL292" s="123"/>
      <c r="AM292" s="123"/>
      <c r="AN292" s="123"/>
      <c r="AO292" s="123"/>
      <c r="AP292" s="123"/>
      <c r="AQ292" s="123"/>
      <c r="AR292" s="123"/>
      <c r="AS292" s="123"/>
      <c r="AT292" s="123"/>
      <c r="AU292" s="123"/>
    </row>
    <row r="293" ht="15.75" customHeight="1">
      <c r="D293" s="126"/>
      <c r="E293" s="126"/>
      <c r="F293" s="126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3"/>
      <c r="AK293" s="123"/>
      <c r="AL293" s="123"/>
      <c r="AM293" s="123"/>
      <c r="AN293" s="123"/>
      <c r="AO293" s="123"/>
      <c r="AP293" s="123"/>
      <c r="AQ293" s="123"/>
      <c r="AR293" s="123"/>
      <c r="AS293" s="123"/>
      <c r="AT293" s="123"/>
      <c r="AU293" s="123"/>
    </row>
    <row r="294" ht="15.75" customHeight="1">
      <c r="D294" s="126"/>
      <c r="E294" s="126"/>
      <c r="F294" s="126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3"/>
      <c r="AK294" s="123"/>
      <c r="AL294" s="123"/>
      <c r="AM294" s="123"/>
      <c r="AN294" s="123"/>
      <c r="AO294" s="123"/>
      <c r="AP294" s="123"/>
      <c r="AQ294" s="123"/>
      <c r="AR294" s="123"/>
      <c r="AS294" s="123"/>
      <c r="AT294" s="123"/>
      <c r="AU294" s="123"/>
    </row>
    <row r="295" ht="15.75" customHeight="1">
      <c r="D295" s="126"/>
      <c r="E295" s="126"/>
      <c r="F295" s="126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3"/>
      <c r="AK295" s="123"/>
      <c r="AL295" s="123"/>
      <c r="AM295" s="123"/>
      <c r="AN295" s="123"/>
      <c r="AO295" s="123"/>
      <c r="AP295" s="123"/>
      <c r="AQ295" s="123"/>
      <c r="AR295" s="123"/>
      <c r="AS295" s="123"/>
      <c r="AT295" s="123"/>
      <c r="AU295" s="123"/>
    </row>
    <row r="296" ht="15.75" customHeight="1">
      <c r="D296" s="126"/>
      <c r="E296" s="126"/>
      <c r="F296" s="126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3"/>
      <c r="AK296" s="123"/>
      <c r="AL296" s="123"/>
      <c r="AM296" s="123"/>
      <c r="AN296" s="123"/>
      <c r="AO296" s="123"/>
      <c r="AP296" s="123"/>
      <c r="AQ296" s="123"/>
      <c r="AR296" s="123"/>
      <c r="AS296" s="123"/>
      <c r="AT296" s="123"/>
      <c r="AU296" s="123"/>
    </row>
    <row r="297" ht="15.75" customHeight="1">
      <c r="D297" s="126"/>
      <c r="E297" s="126"/>
      <c r="F297" s="126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3"/>
      <c r="AK297" s="123"/>
      <c r="AL297" s="123"/>
      <c r="AM297" s="123"/>
      <c r="AN297" s="123"/>
      <c r="AO297" s="123"/>
      <c r="AP297" s="123"/>
      <c r="AQ297" s="123"/>
      <c r="AR297" s="123"/>
      <c r="AS297" s="123"/>
      <c r="AT297" s="123"/>
      <c r="AU297" s="123"/>
    </row>
    <row r="298" ht="15.75" customHeight="1">
      <c r="D298" s="126"/>
      <c r="E298" s="126"/>
      <c r="F298" s="126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3"/>
      <c r="AK298" s="123"/>
      <c r="AL298" s="123"/>
      <c r="AM298" s="123"/>
      <c r="AN298" s="123"/>
      <c r="AO298" s="123"/>
      <c r="AP298" s="123"/>
      <c r="AQ298" s="123"/>
      <c r="AR298" s="123"/>
      <c r="AS298" s="123"/>
      <c r="AT298" s="123"/>
      <c r="AU298" s="123"/>
    </row>
    <row r="299" ht="15.75" customHeight="1">
      <c r="D299" s="126"/>
      <c r="E299" s="126"/>
      <c r="F299" s="126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3"/>
      <c r="AK299" s="123"/>
      <c r="AL299" s="123"/>
      <c r="AM299" s="123"/>
      <c r="AN299" s="123"/>
      <c r="AO299" s="123"/>
      <c r="AP299" s="123"/>
      <c r="AQ299" s="123"/>
      <c r="AR299" s="123"/>
      <c r="AS299" s="123"/>
      <c r="AT299" s="123"/>
      <c r="AU299" s="123"/>
    </row>
    <row r="300" ht="15.75" customHeight="1">
      <c r="D300" s="126"/>
      <c r="E300" s="126"/>
      <c r="F300" s="126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3"/>
      <c r="AK300" s="123"/>
      <c r="AL300" s="123"/>
      <c r="AM300" s="123"/>
      <c r="AN300" s="123"/>
      <c r="AO300" s="123"/>
      <c r="AP300" s="123"/>
      <c r="AQ300" s="123"/>
      <c r="AR300" s="123"/>
      <c r="AS300" s="123"/>
      <c r="AT300" s="123"/>
      <c r="AU300" s="123"/>
    </row>
    <row r="301" ht="15.75" customHeight="1">
      <c r="D301" s="126"/>
      <c r="E301" s="126"/>
      <c r="F301" s="126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3"/>
      <c r="AK301" s="123"/>
      <c r="AL301" s="123"/>
      <c r="AM301" s="123"/>
      <c r="AN301" s="123"/>
      <c r="AO301" s="123"/>
      <c r="AP301" s="123"/>
      <c r="AQ301" s="123"/>
      <c r="AR301" s="123"/>
      <c r="AS301" s="123"/>
      <c r="AT301" s="123"/>
      <c r="AU301" s="123"/>
    </row>
    <row r="302" ht="15.75" customHeight="1">
      <c r="D302" s="126"/>
      <c r="E302" s="126"/>
      <c r="F302" s="126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3"/>
      <c r="AK302" s="123"/>
      <c r="AL302" s="123"/>
      <c r="AM302" s="123"/>
      <c r="AN302" s="123"/>
      <c r="AO302" s="123"/>
      <c r="AP302" s="123"/>
      <c r="AQ302" s="123"/>
      <c r="AR302" s="123"/>
      <c r="AS302" s="123"/>
      <c r="AT302" s="123"/>
      <c r="AU302" s="123"/>
    </row>
    <row r="303" ht="15.75" customHeight="1">
      <c r="D303" s="126"/>
      <c r="E303" s="126"/>
      <c r="F303" s="126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3"/>
      <c r="AK303" s="123"/>
      <c r="AL303" s="123"/>
      <c r="AM303" s="123"/>
      <c r="AN303" s="123"/>
      <c r="AO303" s="123"/>
      <c r="AP303" s="123"/>
      <c r="AQ303" s="123"/>
      <c r="AR303" s="123"/>
      <c r="AS303" s="123"/>
      <c r="AT303" s="123"/>
      <c r="AU303" s="123"/>
    </row>
    <row r="304" ht="15.75" customHeight="1">
      <c r="D304" s="126"/>
      <c r="E304" s="126"/>
      <c r="F304" s="126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3"/>
      <c r="AK304" s="123"/>
      <c r="AL304" s="123"/>
      <c r="AM304" s="123"/>
      <c r="AN304" s="123"/>
      <c r="AO304" s="123"/>
      <c r="AP304" s="123"/>
      <c r="AQ304" s="123"/>
      <c r="AR304" s="123"/>
      <c r="AS304" s="123"/>
      <c r="AT304" s="123"/>
      <c r="AU304" s="123"/>
    </row>
    <row r="305" ht="15.75" customHeight="1">
      <c r="D305" s="126"/>
      <c r="E305" s="126"/>
      <c r="F305" s="126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3"/>
      <c r="AK305" s="123"/>
      <c r="AL305" s="123"/>
      <c r="AM305" s="123"/>
      <c r="AN305" s="123"/>
      <c r="AO305" s="123"/>
      <c r="AP305" s="123"/>
      <c r="AQ305" s="123"/>
      <c r="AR305" s="123"/>
      <c r="AS305" s="123"/>
      <c r="AT305" s="123"/>
      <c r="AU305" s="123"/>
    </row>
    <row r="306" ht="15.75" customHeight="1">
      <c r="D306" s="126"/>
      <c r="E306" s="126"/>
      <c r="F306" s="126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3"/>
      <c r="AK306" s="123"/>
      <c r="AL306" s="123"/>
      <c r="AM306" s="123"/>
      <c r="AN306" s="123"/>
      <c r="AO306" s="123"/>
      <c r="AP306" s="123"/>
      <c r="AQ306" s="123"/>
      <c r="AR306" s="123"/>
      <c r="AS306" s="123"/>
      <c r="AT306" s="123"/>
      <c r="AU306" s="123"/>
    </row>
    <row r="307" ht="15.75" customHeight="1">
      <c r="D307" s="126"/>
      <c r="E307" s="126"/>
      <c r="F307" s="126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3"/>
      <c r="AK307" s="123"/>
      <c r="AL307" s="123"/>
      <c r="AM307" s="123"/>
      <c r="AN307" s="123"/>
      <c r="AO307" s="123"/>
      <c r="AP307" s="123"/>
      <c r="AQ307" s="123"/>
      <c r="AR307" s="123"/>
      <c r="AS307" s="123"/>
      <c r="AT307" s="123"/>
      <c r="AU307" s="123"/>
    </row>
    <row r="308" ht="15.75" customHeight="1">
      <c r="D308" s="126"/>
      <c r="E308" s="126"/>
      <c r="F308" s="126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3"/>
      <c r="AK308" s="123"/>
      <c r="AL308" s="123"/>
      <c r="AM308" s="123"/>
      <c r="AN308" s="123"/>
      <c r="AO308" s="123"/>
      <c r="AP308" s="123"/>
      <c r="AQ308" s="123"/>
      <c r="AR308" s="123"/>
      <c r="AS308" s="123"/>
      <c r="AT308" s="123"/>
      <c r="AU308" s="123"/>
    </row>
    <row r="309" ht="15.75" customHeight="1">
      <c r="D309" s="126"/>
      <c r="E309" s="126"/>
      <c r="F309" s="126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3"/>
      <c r="AK309" s="123"/>
      <c r="AL309" s="123"/>
      <c r="AM309" s="123"/>
      <c r="AN309" s="123"/>
      <c r="AO309" s="123"/>
      <c r="AP309" s="123"/>
      <c r="AQ309" s="123"/>
      <c r="AR309" s="123"/>
      <c r="AS309" s="123"/>
      <c r="AT309" s="123"/>
      <c r="AU309" s="123"/>
    </row>
    <row r="310" ht="15.75" customHeight="1">
      <c r="D310" s="126"/>
      <c r="E310" s="126"/>
      <c r="F310" s="126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3"/>
      <c r="AK310" s="123"/>
      <c r="AL310" s="123"/>
      <c r="AM310" s="123"/>
      <c r="AN310" s="123"/>
      <c r="AO310" s="123"/>
      <c r="AP310" s="123"/>
      <c r="AQ310" s="123"/>
      <c r="AR310" s="123"/>
      <c r="AS310" s="123"/>
      <c r="AT310" s="123"/>
      <c r="AU310" s="123"/>
    </row>
    <row r="311" ht="15.75" customHeight="1">
      <c r="D311" s="126"/>
      <c r="E311" s="126"/>
      <c r="F311" s="126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3"/>
      <c r="AK311" s="123"/>
      <c r="AL311" s="123"/>
      <c r="AM311" s="123"/>
      <c r="AN311" s="123"/>
      <c r="AO311" s="123"/>
      <c r="AP311" s="123"/>
      <c r="AQ311" s="123"/>
      <c r="AR311" s="123"/>
      <c r="AS311" s="123"/>
      <c r="AT311" s="123"/>
      <c r="AU311" s="123"/>
    </row>
    <row r="312" ht="15.75" customHeight="1">
      <c r="D312" s="126"/>
      <c r="E312" s="126"/>
      <c r="F312" s="126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3"/>
      <c r="AK312" s="123"/>
      <c r="AL312" s="123"/>
      <c r="AM312" s="123"/>
      <c r="AN312" s="123"/>
      <c r="AO312" s="123"/>
      <c r="AP312" s="123"/>
      <c r="AQ312" s="123"/>
      <c r="AR312" s="123"/>
      <c r="AS312" s="123"/>
      <c r="AT312" s="123"/>
      <c r="AU312" s="123"/>
    </row>
    <row r="313" ht="15.75" customHeight="1">
      <c r="D313" s="126"/>
      <c r="E313" s="126"/>
      <c r="F313" s="126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3"/>
      <c r="AK313" s="123"/>
      <c r="AL313" s="123"/>
      <c r="AM313" s="123"/>
      <c r="AN313" s="123"/>
      <c r="AO313" s="123"/>
      <c r="AP313" s="123"/>
      <c r="AQ313" s="123"/>
      <c r="AR313" s="123"/>
      <c r="AS313" s="123"/>
      <c r="AT313" s="123"/>
      <c r="AU313" s="123"/>
    </row>
    <row r="314" ht="15.75" customHeight="1">
      <c r="D314" s="126"/>
      <c r="E314" s="126"/>
      <c r="F314" s="126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3"/>
      <c r="AK314" s="123"/>
      <c r="AL314" s="123"/>
      <c r="AM314" s="123"/>
      <c r="AN314" s="123"/>
      <c r="AO314" s="123"/>
      <c r="AP314" s="123"/>
      <c r="AQ314" s="123"/>
      <c r="AR314" s="123"/>
      <c r="AS314" s="123"/>
      <c r="AT314" s="123"/>
      <c r="AU314" s="123"/>
    </row>
    <row r="315" ht="15.75" customHeight="1">
      <c r="D315" s="126"/>
      <c r="E315" s="126"/>
      <c r="F315" s="126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3"/>
      <c r="AK315" s="123"/>
      <c r="AL315" s="123"/>
      <c r="AM315" s="123"/>
      <c r="AN315" s="123"/>
      <c r="AO315" s="123"/>
      <c r="AP315" s="123"/>
      <c r="AQ315" s="123"/>
      <c r="AR315" s="123"/>
      <c r="AS315" s="123"/>
      <c r="AT315" s="123"/>
      <c r="AU315" s="123"/>
    </row>
    <row r="316" ht="15.75" customHeight="1">
      <c r="D316" s="126"/>
      <c r="E316" s="126"/>
      <c r="F316" s="126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3"/>
      <c r="AK316" s="123"/>
      <c r="AL316" s="123"/>
      <c r="AM316" s="123"/>
      <c r="AN316" s="123"/>
      <c r="AO316" s="123"/>
      <c r="AP316" s="123"/>
      <c r="AQ316" s="123"/>
      <c r="AR316" s="123"/>
      <c r="AS316" s="123"/>
      <c r="AT316" s="123"/>
      <c r="AU316" s="123"/>
    </row>
    <row r="317" ht="15.75" customHeight="1">
      <c r="D317" s="126"/>
      <c r="E317" s="126"/>
      <c r="F317" s="126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3"/>
      <c r="AK317" s="123"/>
      <c r="AL317" s="123"/>
      <c r="AM317" s="123"/>
      <c r="AN317" s="123"/>
      <c r="AO317" s="123"/>
      <c r="AP317" s="123"/>
      <c r="AQ317" s="123"/>
      <c r="AR317" s="123"/>
      <c r="AS317" s="123"/>
      <c r="AT317" s="123"/>
      <c r="AU317" s="123"/>
    </row>
    <row r="318" ht="15.75" customHeight="1">
      <c r="D318" s="126"/>
      <c r="E318" s="126"/>
      <c r="F318" s="126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3"/>
      <c r="AK318" s="123"/>
      <c r="AL318" s="123"/>
      <c r="AM318" s="123"/>
      <c r="AN318" s="123"/>
      <c r="AO318" s="123"/>
      <c r="AP318" s="123"/>
      <c r="AQ318" s="123"/>
      <c r="AR318" s="123"/>
      <c r="AS318" s="123"/>
      <c r="AT318" s="123"/>
      <c r="AU318" s="123"/>
    </row>
    <row r="319" ht="15.75" customHeight="1">
      <c r="D319" s="126"/>
      <c r="E319" s="126"/>
      <c r="F319" s="126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</row>
    <row r="320" ht="15.75" customHeight="1">
      <c r="D320" s="126"/>
      <c r="E320" s="126"/>
      <c r="F320" s="126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3"/>
      <c r="AK320" s="123"/>
      <c r="AL320" s="123"/>
      <c r="AM320" s="123"/>
      <c r="AN320" s="123"/>
      <c r="AO320" s="123"/>
      <c r="AP320" s="123"/>
      <c r="AQ320" s="123"/>
      <c r="AR320" s="123"/>
      <c r="AS320" s="123"/>
      <c r="AT320" s="123"/>
      <c r="AU320" s="123"/>
    </row>
    <row r="321" ht="15.75" customHeight="1">
      <c r="D321" s="126"/>
      <c r="E321" s="126"/>
      <c r="F321" s="126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3"/>
      <c r="AK321" s="123"/>
      <c r="AL321" s="123"/>
      <c r="AM321" s="123"/>
      <c r="AN321" s="123"/>
      <c r="AO321" s="123"/>
      <c r="AP321" s="123"/>
      <c r="AQ321" s="123"/>
      <c r="AR321" s="123"/>
      <c r="AS321" s="123"/>
      <c r="AT321" s="123"/>
      <c r="AU321" s="123"/>
    </row>
    <row r="322" ht="15.75" customHeight="1">
      <c r="D322" s="126"/>
      <c r="E322" s="126"/>
      <c r="F322" s="126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3"/>
      <c r="AK322" s="123"/>
      <c r="AL322" s="123"/>
      <c r="AM322" s="123"/>
      <c r="AN322" s="123"/>
      <c r="AO322" s="123"/>
      <c r="AP322" s="123"/>
      <c r="AQ322" s="123"/>
      <c r="AR322" s="123"/>
      <c r="AS322" s="123"/>
      <c r="AT322" s="123"/>
      <c r="AU322" s="123"/>
    </row>
    <row r="323" ht="15.75" customHeight="1">
      <c r="D323" s="126"/>
      <c r="E323" s="126"/>
      <c r="F323" s="126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3"/>
      <c r="AK323" s="123"/>
      <c r="AL323" s="123"/>
      <c r="AM323" s="123"/>
      <c r="AN323" s="123"/>
      <c r="AO323" s="123"/>
      <c r="AP323" s="123"/>
      <c r="AQ323" s="123"/>
      <c r="AR323" s="123"/>
      <c r="AS323" s="123"/>
      <c r="AT323" s="123"/>
      <c r="AU323" s="123"/>
    </row>
    <row r="324" ht="15.75" customHeight="1">
      <c r="D324" s="126"/>
      <c r="E324" s="126"/>
      <c r="F324" s="126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3"/>
      <c r="AK324" s="123"/>
      <c r="AL324" s="123"/>
      <c r="AM324" s="123"/>
      <c r="AN324" s="123"/>
      <c r="AO324" s="123"/>
      <c r="AP324" s="123"/>
      <c r="AQ324" s="123"/>
      <c r="AR324" s="123"/>
      <c r="AS324" s="123"/>
      <c r="AT324" s="123"/>
      <c r="AU324" s="123"/>
    </row>
    <row r="325" ht="15.75" customHeight="1">
      <c r="D325" s="126"/>
      <c r="E325" s="126"/>
      <c r="F325" s="126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3"/>
      <c r="AK325" s="123"/>
      <c r="AL325" s="123"/>
      <c r="AM325" s="123"/>
      <c r="AN325" s="123"/>
      <c r="AO325" s="123"/>
      <c r="AP325" s="123"/>
      <c r="AQ325" s="123"/>
      <c r="AR325" s="123"/>
      <c r="AS325" s="123"/>
      <c r="AT325" s="123"/>
      <c r="AU325" s="123"/>
    </row>
    <row r="326" ht="15.75" customHeight="1">
      <c r="D326" s="126"/>
      <c r="E326" s="126"/>
      <c r="F326" s="126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3"/>
      <c r="AK326" s="123"/>
      <c r="AL326" s="123"/>
      <c r="AM326" s="123"/>
      <c r="AN326" s="123"/>
      <c r="AO326" s="123"/>
      <c r="AP326" s="123"/>
      <c r="AQ326" s="123"/>
      <c r="AR326" s="123"/>
      <c r="AS326" s="123"/>
      <c r="AT326" s="123"/>
      <c r="AU326" s="123"/>
    </row>
    <row r="327" ht="15.75" customHeight="1">
      <c r="D327" s="126"/>
      <c r="E327" s="126"/>
      <c r="F327" s="126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3"/>
      <c r="AK327" s="123"/>
      <c r="AL327" s="123"/>
      <c r="AM327" s="123"/>
      <c r="AN327" s="123"/>
      <c r="AO327" s="123"/>
      <c r="AP327" s="123"/>
      <c r="AQ327" s="123"/>
      <c r="AR327" s="123"/>
      <c r="AS327" s="123"/>
      <c r="AT327" s="123"/>
      <c r="AU327" s="123"/>
    </row>
    <row r="328" ht="15.75" customHeight="1">
      <c r="D328" s="126"/>
      <c r="E328" s="126"/>
      <c r="F328" s="126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3"/>
      <c r="AK328" s="123"/>
      <c r="AL328" s="123"/>
      <c r="AM328" s="123"/>
      <c r="AN328" s="123"/>
      <c r="AO328" s="123"/>
      <c r="AP328" s="123"/>
      <c r="AQ328" s="123"/>
      <c r="AR328" s="123"/>
      <c r="AS328" s="123"/>
      <c r="AT328" s="123"/>
      <c r="AU328" s="123"/>
    </row>
    <row r="329" ht="15.75" customHeight="1">
      <c r="D329" s="126"/>
      <c r="E329" s="126"/>
      <c r="F329" s="126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3"/>
      <c r="AK329" s="123"/>
      <c r="AL329" s="123"/>
      <c r="AM329" s="123"/>
      <c r="AN329" s="123"/>
      <c r="AO329" s="123"/>
      <c r="AP329" s="123"/>
      <c r="AQ329" s="123"/>
      <c r="AR329" s="123"/>
      <c r="AS329" s="123"/>
      <c r="AT329" s="123"/>
      <c r="AU329" s="123"/>
    </row>
    <row r="330" ht="15.75" customHeight="1">
      <c r="D330" s="126"/>
      <c r="E330" s="126"/>
      <c r="F330" s="126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3"/>
      <c r="AK330" s="123"/>
      <c r="AL330" s="123"/>
      <c r="AM330" s="123"/>
      <c r="AN330" s="123"/>
      <c r="AO330" s="123"/>
      <c r="AP330" s="123"/>
      <c r="AQ330" s="123"/>
      <c r="AR330" s="123"/>
      <c r="AS330" s="123"/>
      <c r="AT330" s="123"/>
      <c r="AU330" s="123"/>
    </row>
    <row r="331" ht="15.75" customHeight="1">
      <c r="D331" s="126"/>
      <c r="E331" s="126"/>
      <c r="F331" s="126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3"/>
      <c r="AK331" s="123"/>
      <c r="AL331" s="123"/>
      <c r="AM331" s="123"/>
      <c r="AN331" s="123"/>
      <c r="AO331" s="123"/>
      <c r="AP331" s="123"/>
      <c r="AQ331" s="123"/>
      <c r="AR331" s="123"/>
      <c r="AS331" s="123"/>
      <c r="AT331" s="123"/>
      <c r="AU331" s="123"/>
    </row>
    <row r="332" ht="15.75" customHeight="1">
      <c r="D332" s="126"/>
      <c r="E332" s="126"/>
      <c r="F332" s="126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3"/>
      <c r="AK332" s="123"/>
      <c r="AL332" s="123"/>
      <c r="AM332" s="123"/>
      <c r="AN332" s="123"/>
      <c r="AO332" s="123"/>
      <c r="AP332" s="123"/>
      <c r="AQ332" s="123"/>
      <c r="AR332" s="123"/>
      <c r="AS332" s="123"/>
      <c r="AT332" s="123"/>
      <c r="AU332" s="123"/>
    </row>
    <row r="333" ht="15.75" customHeight="1">
      <c r="D333" s="126"/>
      <c r="E333" s="126"/>
      <c r="F333" s="126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3"/>
      <c r="AK333" s="123"/>
      <c r="AL333" s="123"/>
      <c r="AM333" s="123"/>
      <c r="AN333" s="123"/>
      <c r="AO333" s="123"/>
      <c r="AP333" s="123"/>
      <c r="AQ333" s="123"/>
      <c r="AR333" s="123"/>
      <c r="AS333" s="123"/>
      <c r="AT333" s="123"/>
      <c r="AU333" s="123"/>
    </row>
    <row r="334" ht="15.75" customHeight="1">
      <c r="D334" s="126"/>
      <c r="E334" s="126"/>
      <c r="F334" s="126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3"/>
      <c r="AK334" s="123"/>
      <c r="AL334" s="123"/>
      <c r="AM334" s="123"/>
      <c r="AN334" s="123"/>
      <c r="AO334" s="123"/>
      <c r="AP334" s="123"/>
      <c r="AQ334" s="123"/>
      <c r="AR334" s="123"/>
      <c r="AS334" s="123"/>
      <c r="AT334" s="123"/>
      <c r="AU334" s="123"/>
    </row>
    <row r="335" ht="15.75" customHeight="1">
      <c r="D335" s="126"/>
      <c r="E335" s="126"/>
      <c r="F335" s="126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3"/>
      <c r="AK335" s="123"/>
      <c r="AL335" s="123"/>
      <c r="AM335" s="123"/>
      <c r="AN335" s="123"/>
      <c r="AO335" s="123"/>
      <c r="AP335" s="123"/>
      <c r="AQ335" s="123"/>
      <c r="AR335" s="123"/>
      <c r="AS335" s="123"/>
      <c r="AT335" s="123"/>
      <c r="AU335" s="123"/>
    </row>
    <row r="336" ht="15.75" customHeight="1">
      <c r="D336" s="126"/>
      <c r="E336" s="126"/>
      <c r="F336" s="126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3"/>
      <c r="AK336" s="123"/>
      <c r="AL336" s="123"/>
      <c r="AM336" s="123"/>
      <c r="AN336" s="123"/>
      <c r="AO336" s="123"/>
      <c r="AP336" s="123"/>
      <c r="AQ336" s="123"/>
      <c r="AR336" s="123"/>
      <c r="AS336" s="123"/>
      <c r="AT336" s="123"/>
      <c r="AU336" s="123"/>
    </row>
    <row r="337" ht="15.75" customHeight="1">
      <c r="D337" s="126"/>
      <c r="E337" s="126"/>
      <c r="F337" s="126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3"/>
      <c r="AK337" s="123"/>
      <c r="AL337" s="123"/>
      <c r="AM337" s="123"/>
      <c r="AN337" s="123"/>
      <c r="AO337" s="123"/>
      <c r="AP337" s="123"/>
      <c r="AQ337" s="123"/>
      <c r="AR337" s="123"/>
      <c r="AS337" s="123"/>
      <c r="AT337" s="123"/>
      <c r="AU337" s="123"/>
    </row>
    <row r="338" ht="15.75" customHeight="1">
      <c r="D338" s="126"/>
      <c r="E338" s="126"/>
      <c r="F338" s="126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3"/>
      <c r="AK338" s="123"/>
      <c r="AL338" s="123"/>
      <c r="AM338" s="123"/>
      <c r="AN338" s="123"/>
      <c r="AO338" s="123"/>
      <c r="AP338" s="123"/>
      <c r="AQ338" s="123"/>
      <c r="AR338" s="123"/>
      <c r="AS338" s="123"/>
      <c r="AT338" s="123"/>
      <c r="AU338" s="123"/>
    </row>
    <row r="339" ht="15.75" customHeight="1">
      <c r="D339" s="126"/>
      <c r="E339" s="126"/>
      <c r="F339" s="126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3"/>
      <c r="AK339" s="123"/>
      <c r="AL339" s="123"/>
      <c r="AM339" s="123"/>
      <c r="AN339" s="123"/>
      <c r="AO339" s="123"/>
      <c r="AP339" s="123"/>
      <c r="AQ339" s="123"/>
      <c r="AR339" s="123"/>
      <c r="AS339" s="123"/>
      <c r="AT339" s="123"/>
      <c r="AU339" s="123"/>
    </row>
    <row r="340" ht="15.75" customHeight="1">
      <c r="D340" s="126"/>
      <c r="E340" s="126"/>
      <c r="F340" s="126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3"/>
      <c r="AK340" s="123"/>
      <c r="AL340" s="123"/>
      <c r="AM340" s="123"/>
      <c r="AN340" s="123"/>
      <c r="AO340" s="123"/>
      <c r="AP340" s="123"/>
      <c r="AQ340" s="123"/>
      <c r="AR340" s="123"/>
      <c r="AS340" s="123"/>
      <c r="AT340" s="123"/>
      <c r="AU340" s="123"/>
    </row>
    <row r="341" ht="15.75" customHeight="1">
      <c r="D341" s="126"/>
      <c r="E341" s="126"/>
      <c r="F341" s="126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</row>
    <row r="342" ht="15.75" customHeight="1">
      <c r="D342" s="126"/>
      <c r="E342" s="126"/>
      <c r="F342" s="126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3"/>
      <c r="AK342" s="123"/>
      <c r="AL342" s="123"/>
      <c r="AM342" s="123"/>
      <c r="AN342" s="123"/>
      <c r="AO342" s="123"/>
      <c r="AP342" s="123"/>
      <c r="AQ342" s="123"/>
      <c r="AR342" s="123"/>
      <c r="AS342" s="123"/>
      <c r="AT342" s="123"/>
      <c r="AU342" s="123"/>
    </row>
    <row r="343" ht="15.75" customHeight="1">
      <c r="D343" s="126"/>
      <c r="E343" s="126"/>
      <c r="F343" s="126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3"/>
      <c r="AK343" s="123"/>
      <c r="AL343" s="123"/>
      <c r="AM343" s="123"/>
      <c r="AN343" s="123"/>
      <c r="AO343" s="123"/>
      <c r="AP343" s="123"/>
      <c r="AQ343" s="123"/>
      <c r="AR343" s="123"/>
      <c r="AS343" s="123"/>
      <c r="AT343" s="123"/>
      <c r="AU343" s="123"/>
    </row>
    <row r="344" ht="15.75" customHeight="1">
      <c r="D344" s="126"/>
      <c r="E344" s="126"/>
      <c r="F344" s="126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3"/>
      <c r="AK344" s="123"/>
      <c r="AL344" s="123"/>
      <c r="AM344" s="123"/>
      <c r="AN344" s="123"/>
      <c r="AO344" s="123"/>
      <c r="AP344" s="123"/>
      <c r="AQ344" s="123"/>
      <c r="AR344" s="123"/>
      <c r="AS344" s="123"/>
      <c r="AT344" s="123"/>
      <c r="AU344" s="123"/>
    </row>
    <row r="345" ht="15.75" customHeight="1">
      <c r="D345" s="126"/>
      <c r="E345" s="126"/>
      <c r="F345" s="126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3"/>
      <c r="AK345" s="123"/>
      <c r="AL345" s="123"/>
      <c r="AM345" s="123"/>
      <c r="AN345" s="123"/>
      <c r="AO345" s="123"/>
      <c r="AP345" s="123"/>
      <c r="AQ345" s="123"/>
      <c r="AR345" s="123"/>
      <c r="AS345" s="123"/>
      <c r="AT345" s="123"/>
      <c r="AU345" s="123"/>
    </row>
    <row r="346" ht="15.75" customHeight="1">
      <c r="D346" s="126"/>
      <c r="E346" s="126"/>
      <c r="F346" s="126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3"/>
      <c r="AK346" s="123"/>
      <c r="AL346" s="123"/>
      <c r="AM346" s="123"/>
      <c r="AN346" s="123"/>
      <c r="AO346" s="123"/>
      <c r="AP346" s="123"/>
      <c r="AQ346" s="123"/>
      <c r="AR346" s="123"/>
      <c r="AS346" s="123"/>
      <c r="AT346" s="123"/>
      <c r="AU346" s="123"/>
    </row>
    <row r="347" ht="15.75" customHeight="1">
      <c r="D347" s="126"/>
      <c r="E347" s="126"/>
      <c r="F347" s="126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3"/>
      <c r="AK347" s="123"/>
      <c r="AL347" s="123"/>
      <c r="AM347" s="123"/>
      <c r="AN347" s="123"/>
      <c r="AO347" s="123"/>
      <c r="AP347" s="123"/>
      <c r="AQ347" s="123"/>
      <c r="AR347" s="123"/>
      <c r="AS347" s="123"/>
      <c r="AT347" s="123"/>
      <c r="AU347" s="123"/>
    </row>
    <row r="348" ht="15.75" customHeight="1">
      <c r="D348" s="126"/>
      <c r="E348" s="126"/>
      <c r="F348" s="126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3"/>
      <c r="AK348" s="123"/>
      <c r="AL348" s="123"/>
      <c r="AM348" s="123"/>
      <c r="AN348" s="123"/>
      <c r="AO348" s="123"/>
      <c r="AP348" s="123"/>
      <c r="AQ348" s="123"/>
      <c r="AR348" s="123"/>
      <c r="AS348" s="123"/>
      <c r="AT348" s="123"/>
      <c r="AU348" s="123"/>
    </row>
    <row r="349" ht="15.75" customHeight="1">
      <c r="D349" s="126"/>
      <c r="E349" s="126"/>
      <c r="F349" s="126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3"/>
      <c r="AK349" s="123"/>
      <c r="AL349" s="123"/>
      <c r="AM349" s="123"/>
      <c r="AN349" s="123"/>
      <c r="AO349" s="123"/>
      <c r="AP349" s="123"/>
      <c r="AQ349" s="123"/>
      <c r="AR349" s="123"/>
      <c r="AS349" s="123"/>
      <c r="AT349" s="123"/>
      <c r="AU349" s="123"/>
    </row>
    <row r="350" ht="15.75" customHeight="1">
      <c r="D350" s="126"/>
      <c r="E350" s="126"/>
      <c r="F350" s="126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3"/>
      <c r="AK350" s="123"/>
      <c r="AL350" s="123"/>
      <c r="AM350" s="123"/>
      <c r="AN350" s="123"/>
      <c r="AO350" s="123"/>
      <c r="AP350" s="123"/>
      <c r="AQ350" s="123"/>
      <c r="AR350" s="123"/>
      <c r="AS350" s="123"/>
      <c r="AT350" s="123"/>
      <c r="AU350" s="123"/>
    </row>
    <row r="351" ht="15.75" customHeight="1">
      <c r="D351" s="126"/>
      <c r="E351" s="126"/>
      <c r="F351" s="126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3"/>
      <c r="AK351" s="123"/>
      <c r="AL351" s="123"/>
      <c r="AM351" s="123"/>
      <c r="AN351" s="123"/>
      <c r="AO351" s="123"/>
      <c r="AP351" s="123"/>
      <c r="AQ351" s="123"/>
      <c r="AR351" s="123"/>
      <c r="AS351" s="123"/>
      <c r="AT351" s="123"/>
      <c r="AU351" s="123"/>
    </row>
    <row r="352" ht="15.75" customHeight="1">
      <c r="D352" s="126"/>
      <c r="E352" s="126"/>
      <c r="F352" s="126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3"/>
      <c r="AK352" s="123"/>
      <c r="AL352" s="123"/>
      <c r="AM352" s="123"/>
      <c r="AN352" s="123"/>
      <c r="AO352" s="123"/>
      <c r="AP352" s="123"/>
      <c r="AQ352" s="123"/>
      <c r="AR352" s="123"/>
      <c r="AS352" s="123"/>
      <c r="AT352" s="123"/>
      <c r="AU352" s="123"/>
    </row>
    <row r="353" ht="15.75" customHeight="1">
      <c r="D353" s="126"/>
      <c r="E353" s="126"/>
      <c r="F353" s="126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3"/>
      <c r="AK353" s="123"/>
      <c r="AL353" s="123"/>
      <c r="AM353" s="123"/>
      <c r="AN353" s="123"/>
      <c r="AO353" s="123"/>
      <c r="AP353" s="123"/>
      <c r="AQ353" s="123"/>
      <c r="AR353" s="123"/>
      <c r="AS353" s="123"/>
      <c r="AT353" s="123"/>
      <c r="AU353" s="123"/>
    </row>
    <row r="354" ht="15.75" customHeight="1">
      <c r="D354" s="126"/>
      <c r="E354" s="126"/>
      <c r="F354" s="126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3"/>
      <c r="AK354" s="123"/>
      <c r="AL354" s="123"/>
      <c r="AM354" s="123"/>
      <c r="AN354" s="123"/>
      <c r="AO354" s="123"/>
      <c r="AP354" s="123"/>
      <c r="AQ354" s="123"/>
      <c r="AR354" s="123"/>
      <c r="AS354" s="123"/>
      <c r="AT354" s="123"/>
      <c r="AU354" s="123"/>
    </row>
    <row r="355" ht="15.75" customHeight="1">
      <c r="D355" s="126"/>
      <c r="E355" s="126"/>
      <c r="F355" s="126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3"/>
      <c r="AK355" s="123"/>
      <c r="AL355" s="123"/>
      <c r="AM355" s="123"/>
      <c r="AN355" s="123"/>
      <c r="AO355" s="123"/>
      <c r="AP355" s="123"/>
      <c r="AQ355" s="123"/>
      <c r="AR355" s="123"/>
      <c r="AS355" s="123"/>
      <c r="AT355" s="123"/>
      <c r="AU355" s="123"/>
    </row>
    <row r="356" ht="15.75" customHeight="1">
      <c r="D356" s="126"/>
      <c r="E356" s="126"/>
      <c r="F356" s="126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3"/>
      <c r="AK356" s="123"/>
      <c r="AL356" s="123"/>
      <c r="AM356" s="123"/>
      <c r="AN356" s="123"/>
      <c r="AO356" s="123"/>
      <c r="AP356" s="123"/>
      <c r="AQ356" s="123"/>
      <c r="AR356" s="123"/>
      <c r="AS356" s="123"/>
      <c r="AT356" s="123"/>
      <c r="AU356" s="123"/>
    </row>
    <row r="357" ht="15.75" customHeight="1">
      <c r="D357" s="126"/>
      <c r="E357" s="126"/>
      <c r="F357" s="126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3"/>
      <c r="AK357" s="123"/>
      <c r="AL357" s="123"/>
      <c r="AM357" s="123"/>
      <c r="AN357" s="123"/>
      <c r="AO357" s="123"/>
      <c r="AP357" s="123"/>
      <c r="AQ357" s="123"/>
      <c r="AR357" s="123"/>
      <c r="AS357" s="123"/>
      <c r="AT357" s="123"/>
      <c r="AU357" s="123"/>
    </row>
    <row r="358" ht="15.75" customHeight="1">
      <c r="D358" s="126"/>
      <c r="E358" s="126"/>
      <c r="F358" s="126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3"/>
      <c r="AK358" s="123"/>
      <c r="AL358" s="123"/>
      <c r="AM358" s="123"/>
      <c r="AN358" s="123"/>
      <c r="AO358" s="123"/>
      <c r="AP358" s="123"/>
      <c r="AQ358" s="123"/>
      <c r="AR358" s="123"/>
      <c r="AS358" s="123"/>
      <c r="AT358" s="123"/>
      <c r="AU358" s="123"/>
    </row>
    <row r="359" ht="15.75" customHeight="1">
      <c r="D359" s="126"/>
      <c r="E359" s="126"/>
      <c r="F359" s="126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3"/>
      <c r="AK359" s="123"/>
      <c r="AL359" s="123"/>
      <c r="AM359" s="123"/>
      <c r="AN359" s="123"/>
      <c r="AO359" s="123"/>
      <c r="AP359" s="123"/>
      <c r="AQ359" s="123"/>
      <c r="AR359" s="123"/>
      <c r="AS359" s="123"/>
      <c r="AT359" s="123"/>
      <c r="AU359" s="123"/>
    </row>
    <row r="360" ht="15.75" customHeight="1">
      <c r="D360" s="126"/>
      <c r="E360" s="126"/>
      <c r="F360" s="126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3"/>
      <c r="AK360" s="123"/>
      <c r="AL360" s="123"/>
      <c r="AM360" s="123"/>
      <c r="AN360" s="123"/>
      <c r="AO360" s="123"/>
      <c r="AP360" s="123"/>
      <c r="AQ360" s="123"/>
      <c r="AR360" s="123"/>
      <c r="AS360" s="123"/>
      <c r="AT360" s="123"/>
      <c r="AU360" s="123"/>
    </row>
    <row r="361" ht="15.75" customHeight="1">
      <c r="D361" s="126"/>
      <c r="E361" s="126"/>
      <c r="F361" s="126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3"/>
      <c r="AK361" s="123"/>
      <c r="AL361" s="123"/>
      <c r="AM361" s="123"/>
      <c r="AN361" s="123"/>
      <c r="AO361" s="123"/>
      <c r="AP361" s="123"/>
      <c r="AQ361" s="123"/>
      <c r="AR361" s="123"/>
      <c r="AS361" s="123"/>
      <c r="AT361" s="123"/>
      <c r="AU361" s="123"/>
    </row>
    <row r="362" ht="15.75" customHeight="1">
      <c r="D362" s="126"/>
      <c r="E362" s="126"/>
      <c r="F362" s="126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3"/>
      <c r="AK362" s="123"/>
      <c r="AL362" s="123"/>
      <c r="AM362" s="123"/>
      <c r="AN362" s="123"/>
      <c r="AO362" s="123"/>
      <c r="AP362" s="123"/>
      <c r="AQ362" s="123"/>
      <c r="AR362" s="123"/>
      <c r="AS362" s="123"/>
      <c r="AT362" s="123"/>
      <c r="AU362" s="123"/>
    </row>
    <row r="363" ht="15.75" customHeight="1">
      <c r="D363" s="126"/>
      <c r="E363" s="126"/>
      <c r="F363" s="126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3"/>
      <c r="AK363" s="123"/>
      <c r="AL363" s="123"/>
      <c r="AM363" s="123"/>
      <c r="AN363" s="123"/>
      <c r="AO363" s="123"/>
      <c r="AP363" s="123"/>
      <c r="AQ363" s="123"/>
      <c r="AR363" s="123"/>
      <c r="AS363" s="123"/>
      <c r="AT363" s="123"/>
      <c r="AU363" s="123"/>
    </row>
    <row r="364" ht="15.75" customHeight="1">
      <c r="D364" s="126"/>
      <c r="E364" s="126"/>
      <c r="F364" s="126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3"/>
      <c r="AK364" s="123"/>
      <c r="AL364" s="123"/>
      <c r="AM364" s="123"/>
      <c r="AN364" s="123"/>
      <c r="AO364" s="123"/>
      <c r="AP364" s="123"/>
      <c r="AQ364" s="123"/>
      <c r="AR364" s="123"/>
      <c r="AS364" s="123"/>
      <c r="AT364" s="123"/>
      <c r="AU364" s="123"/>
    </row>
    <row r="365" ht="15.75" customHeight="1">
      <c r="D365" s="126"/>
      <c r="E365" s="126"/>
      <c r="F365" s="126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3"/>
      <c r="AK365" s="123"/>
      <c r="AL365" s="123"/>
      <c r="AM365" s="123"/>
      <c r="AN365" s="123"/>
      <c r="AO365" s="123"/>
      <c r="AP365" s="123"/>
      <c r="AQ365" s="123"/>
      <c r="AR365" s="123"/>
      <c r="AS365" s="123"/>
      <c r="AT365" s="123"/>
      <c r="AU365" s="123"/>
    </row>
    <row r="366" ht="15.75" customHeight="1">
      <c r="D366" s="126"/>
      <c r="E366" s="126"/>
      <c r="F366" s="126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3"/>
      <c r="AK366" s="123"/>
      <c r="AL366" s="123"/>
      <c r="AM366" s="123"/>
      <c r="AN366" s="123"/>
      <c r="AO366" s="123"/>
      <c r="AP366" s="123"/>
      <c r="AQ366" s="123"/>
      <c r="AR366" s="123"/>
      <c r="AS366" s="123"/>
      <c r="AT366" s="123"/>
      <c r="AU366" s="123"/>
    </row>
    <row r="367" ht="15.75" customHeight="1">
      <c r="D367" s="126"/>
      <c r="E367" s="126"/>
      <c r="F367" s="126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3"/>
      <c r="AK367" s="123"/>
      <c r="AL367" s="123"/>
      <c r="AM367" s="123"/>
      <c r="AN367" s="123"/>
      <c r="AO367" s="123"/>
      <c r="AP367" s="123"/>
      <c r="AQ367" s="123"/>
      <c r="AR367" s="123"/>
      <c r="AS367" s="123"/>
      <c r="AT367" s="123"/>
      <c r="AU367" s="123"/>
    </row>
    <row r="368" ht="15.75" customHeight="1">
      <c r="D368" s="126"/>
      <c r="E368" s="126"/>
      <c r="F368" s="126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3"/>
      <c r="AK368" s="123"/>
      <c r="AL368" s="123"/>
      <c r="AM368" s="123"/>
      <c r="AN368" s="123"/>
      <c r="AO368" s="123"/>
      <c r="AP368" s="123"/>
      <c r="AQ368" s="123"/>
      <c r="AR368" s="123"/>
      <c r="AS368" s="123"/>
      <c r="AT368" s="123"/>
      <c r="AU368" s="123"/>
    </row>
    <row r="369" ht="15.75" customHeight="1">
      <c r="D369" s="126"/>
      <c r="E369" s="126"/>
      <c r="F369" s="126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3"/>
      <c r="AK369" s="123"/>
      <c r="AL369" s="123"/>
      <c r="AM369" s="123"/>
      <c r="AN369" s="123"/>
      <c r="AO369" s="123"/>
      <c r="AP369" s="123"/>
      <c r="AQ369" s="123"/>
      <c r="AR369" s="123"/>
      <c r="AS369" s="123"/>
      <c r="AT369" s="123"/>
      <c r="AU369" s="123"/>
    </row>
    <row r="370" ht="15.75" customHeight="1">
      <c r="D370" s="126"/>
      <c r="E370" s="126"/>
      <c r="F370" s="126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3"/>
      <c r="AK370" s="123"/>
      <c r="AL370" s="123"/>
      <c r="AM370" s="123"/>
      <c r="AN370" s="123"/>
      <c r="AO370" s="123"/>
      <c r="AP370" s="123"/>
      <c r="AQ370" s="123"/>
      <c r="AR370" s="123"/>
      <c r="AS370" s="123"/>
      <c r="AT370" s="123"/>
      <c r="AU370" s="123"/>
    </row>
    <row r="371" ht="15.75" customHeight="1">
      <c r="D371" s="126"/>
      <c r="E371" s="126"/>
      <c r="F371" s="126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3"/>
      <c r="AK371" s="123"/>
      <c r="AL371" s="123"/>
      <c r="AM371" s="123"/>
      <c r="AN371" s="123"/>
      <c r="AO371" s="123"/>
      <c r="AP371" s="123"/>
      <c r="AQ371" s="123"/>
      <c r="AR371" s="123"/>
      <c r="AS371" s="123"/>
      <c r="AT371" s="123"/>
      <c r="AU371" s="123"/>
    </row>
    <row r="372" ht="15.75" customHeight="1">
      <c r="D372" s="126"/>
      <c r="E372" s="126"/>
      <c r="F372" s="126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3"/>
      <c r="AK372" s="123"/>
      <c r="AL372" s="123"/>
      <c r="AM372" s="123"/>
      <c r="AN372" s="123"/>
      <c r="AO372" s="123"/>
      <c r="AP372" s="123"/>
      <c r="AQ372" s="123"/>
      <c r="AR372" s="123"/>
      <c r="AS372" s="123"/>
      <c r="AT372" s="123"/>
      <c r="AU372" s="123"/>
    </row>
    <row r="373" ht="15.75" customHeight="1">
      <c r="D373" s="126"/>
      <c r="E373" s="126"/>
      <c r="F373" s="126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3"/>
      <c r="AK373" s="123"/>
      <c r="AL373" s="123"/>
      <c r="AM373" s="123"/>
      <c r="AN373" s="123"/>
      <c r="AO373" s="123"/>
      <c r="AP373" s="123"/>
      <c r="AQ373" s="123"/>
      <c r="AR373" s="123"/>
      <c r="AS373" s="123"/>
      <c r="AT373" s="123"/>
      <c r="AU373" s="123"/>
    </row>
    <row r="374" ht="15.75" customHeight="1">
      <c r="D374" s="126"/>
      <c r="E374" s="126"/>
      <c r="F374" s="126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3"/>
      <c r="AK374" s="123"/>
      <c r="AL374" s="123"/>
      <c r="AM374" s="123"/>
      <c r="AN374" s="123"/>
      <c r="AO374" s="123"/>
      <c r="AP374" s="123"/>
      <c r="AQ374" s="123"/>
      <c r="AR374" s="123"/>
      <c r="AS374" s="123"/>
      <c r="AT374" s="123"/>
      <c r="AU374" s="123"/>
    </row>
    <row r="375" ht="15.75" customHeight="1">
      <c r="D375" s="126"/>
      <c r="E375" s="126"/>
      <c r="F375" s="126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3"/>
      <c r="AK375" s="123"/>
      <c r="AL375" s="123"/>
      <c r="AM375" s="123"/>
      <c r="AN375" s="123"/>
      <c r="AO375" s="123"/>
      <c r="AP375" s="123"/>
      <c r="AQ375" s="123"/>
      <c r="AR375" s="123"/>
      <c r="AS375" s="123"/>
      <c r="AT375" s="123"/>
      <c r="AU375" s="123"/>
    </row>
    <row r="376" ht="15.75" customHeight="1">
      <c r="D376" s="126"/>
      <c r="E376" s="126"/>
      <c r="F376" s="126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3"/>
      <c r="AK376" s="123"/>
      <c r="AL376" s="123"/>
      <c r="AM376" s="123"/>
      <c r="AN376" s="123"/>
      <c r="AO376" s="123"/>
      <c r="AP376" s="123"/>
      <c r="AQ376" s="123"/>
      <c r="AR376" s="123"/>
      <c r="AS376" s="123"/>
      <c r="AT376" s="123"/>
      <c r="AU376" s="123"/>
    </row>
    <row r="377" ht="15.75" customHeight="1">
      <c r="D377" s="126"/>
      <c r="E377" s="126"/>
      <c r="F377" s="126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3"/>
      <c r="AK377" s="123"/>
      <c r="AL377" s="123"/>
      <c r="AM377" s="123"/>
      <c r="AN377" s="123"/>
      <c r="AO377" s="123"/>
      <c r="AP377" s="123"/>
      <c r="AQ377" s="123"/>
      <c r="AR377" s="123"/>
      <c r="AS377" s="123"/>
      <c r="AT377" s="123"/>
      <c r="AU377" s="123"/>
    </row>
    <row r="378" ht="15.75" customHeight="1">
      <c r="D378" s="126"/>
      <c r="E378" s="126"/>
      <c r="F378" s="126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3"/>
      <c r="AK378" s="123"/>
      <c r="AL378" s="123"/>
      <c r="AM378" s="123"/>
      <c r="AN378" s="123"/>
      <c r="AO378" s="123"/>
      <c r="AP378" s="123"/>
      <c r="AQ378" s="123"/>
      <c r="AR378" s="123"/>
      <c r="AS378" s="123"/>
      <c r="AT378" s="123"/>
      <c r="AU378" s="123"/>
    </row>
    <row r="379" ht="15.75" customHeight="1">
      <c r="D379" s="126"/>
      <c r="E379" s="126"/>
      <c r="F379" s="126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3"/>
      <c r="AK379" s="123"/>
      <c r="AL379" s="123"/>
      <c r="AM379" s="123"/>
      <c r="AN379" s="123"/>
      <c r="AO379" s="123"/>
      <c r="AP379" s="123"/>
      <c r="AQ379" s="123"/>
      <c r="AR379" s="123"/>
      <c r="AS379" s="123"/>
      <c r="AT379" s="123"/>
      <c r="AU379" s="123"/>
    </row>
    <row r="380" ht="15.75" customHeight="1">
      <c r="D380" s="126"/>
      <c r="E380" s="126"/>
      <c r="F380" s="126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3"/>
      <c r="AK380" s="123"/>
      <c r="AL380" s="123"/>
      <c r="AM380" s="123"/>
      <c r="AN380" s="123"/>
      <c r="AO380" s="123"/>
      <c r="AP380" s="123"/>
      <c r="AQ380" s="123"/>
      <c r="AR380" s="123"/>
      <c r="AS380" s="123"/>
      <c r="AT380" s="123"/>
      <c r="AU380" s="123"/>
    </row>
    <row r="381" ht="15.75" customHeight="1">
      <c r="D381" s="126"/>
      <c r="E381" s="126"/>
      <c r="F381" s="126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3"/>
      <c r="AK381" s="123"/>
      <c r="AL381" s="123"/>
      <c r="AM381" s="123"/>
      <c r="AN381" s="123"/>
      <c r="AO381" s="123"/>
      <c r="AP381" s="123"/>
      <c r="AQ381" s="123"/>
      <c r="AR381" s="123"/>
      <c r="AS381" s="123"/>
      <c r="AT381" s="123"/>
      <c r="AU381" s="123"/>
    </row>
    <row r="382" ht="15.75" customHeight="1">
      <c r="D382" s="126"/>
      <c r="E382" s="126"/>
      <c r="F382" s="126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3"/>
      <c r="AK382" s="123"/>
      <c r="AL382" s="123"/>
      <c r="AM382" s="123"/>
      <c r="AN382" s="123"/>
      <c r="AO382" s="123"/>
      <c r="AP382" s="123"/>
      <c r="AQ382" s="123"/>
      <c r="AR382" s="123"/>
      <c r="AS382" s="123"/>
      <c r="AT382" s="123"/>
      <c r="AU382" s="123"/>
    </row>
    <row r="383" ht="15.75" customHeight="1">
      <c r="D383" s="126"/>
      <c r="E383" s="126"/>
      <c r="F383" s="126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3"/>
      <c r="AK383" s="123"/>
      <c r="AL383" s="123"/>
      <c r="AM383" s="123"/>
      <c r="AN383" s="123"/>
      <c r="AO383" s="123"/>
      <c r="AP383" s="123"/>
      <c r="AQ383" s="123"/>
      <c r="AR383" s="123"/>
      <c r="AS383" s="123"/>
      <c r="AT383" s="123"/>
      <c r="AU383" s="123"/>
    </row>
    <row r="384" ht="15.75" customHeight="1">
      <c r="D384" s="126"/>
      <c r="E384" s="126"/>
      <c r="F384" s="126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3"/>
      <c r="AK384" s="123"/>
      <c r="AL384" s="123"/>
      <c r="AM384" s="123"/>
      <c r="AN384" s="123"/>
      <c r="AO384" s="123"/>
      <c r="AP384" s="123"/>
      <c r="AQ384" s="123"/>
      <c r="AR384" s="123"/>
      <c r="AS384" s="123"/>
      <c r="AT384" s="123"/>
      <c r="AU384" s="123"/>
    </row>
    <row r="385" ht="15.75" customHeight="1">
      <c r="D385" s="126"/>
      <c r="E385" s="126"/>
      <c r="F385" s="126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3"/>
      <c r="AK385" s="123"/>
      <c r="AL385" s="123"/>
      <c r="AM385" s="123"/>
      <c r="AN385" s="123"/>
      <c r="AO385" s="123"/>
      <c r="AP385" s="123"/>
      <c r="AQ385" s="123"/>
      <c r="AR385" s="123"/>
      <c r="AS385" s="123"/>
      <c r="AT385" s="123"/>
      <c r="AU385" s="123"/>
    </row>
    <row r="386" ht="15.75" customHeight="1">
      <c r="D386" s="126"/>
      <c r="E386" s="126"/>
      <c r="F386" s="126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3"/>
      <c r="AK386" s="123"/>
      <c r="AL386" s="123"/>
      <c r="AM386" s="123"/>
      <c r="AN386" s="123"/>
      <c r="AO386" s="123"/>
      <c r="AP386" s="123"/>
      <c r="AQ386" s="123"/>
      <c r="AR386" s="123"/>
      <c r="AS386" s="123"/>
      <c r="AT386" s="123"/>
      <c r="AU386" s="123"/>
    </row>
    <row r="387" ht="15.75" customHeight="1">
      <c r="D387" s="126"/>
      <c r="E387" s="126"/>
      <c r="F387" s="126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3"/>
      <c r="AK387" s="123"/>
      <c r="AL387" s="123"/>
      <c r="AM387" s="123"/>
      <c r="AN387" s="123"/>
      <c r="AO387" s="123"/>
      <c r="AP387" s="123"/>
      <c r="AQ387" s="123"/>
      <c r="AR387" s="123"/>
      <c r="AS387" s="123"/>
      <c r="AT387" s="123"/>
      <c r="AU387" s="123"/>
    </row>
    <row r="388" ht="15.75" customHeight="1">
      <c r="D388" s="126"/>
      <c r="E388" s="126"/>
      <c r="F388" s="126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3"/>
      <c r="AK388" s="123"/>
      <c r="AL388" s="123"/>
      <c r="AM388" s="123"/>
      <c r="AN388" s="123"/>
      <c r="AO388" s="123"/>
      <c r="AP388" s="123"/>
      <c r="AQ388" s="123"/>
      <c r="AR388" s="123"/>
      <c r="AS388" s="123"/>
      <c r="AT388" s="123"/>
      <c r="AU388" s="123"/>
    </row>
    <row r="389" ht="15.75" customHeight="1">
      <c r="D389" s="126"/>
      <c r="E389" s="126"/>
      <c r="F389" s="126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3"/>
      <c r="AK389" s="123"/>
      <c r="AL389" s="123"/>
      <c r="AM389" s="123"/>
      <c r="AN389" s="123"/>
      <c r="AO389" s="123"/>
      <c r="AP389" s="123"/>
      <c r="AQ389" s="123"/>
      <c r="AR389" s="123"/>
      <c r="AS389" s="123"/>
      <c r="AT389" s="123"/>
      <c r="AU389" s="123"/>
    </row>
    <row r="390" ht="15.75" customHeight="1">
      <c r="D390" s="126"/>
      <c r="E390" s="126"/>
      <c r="F390" s="126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3"/>
      <c r="AK390" s="123"/>
      <c r="AL390" s="123"/>
      <c r="AM390" s="123"/>
      <c r="AN390" s="123"/>
      <c r="AO390" s="123"/>
      <c r="AP390" s="123"/>
      <c r="AQ390" s="123"/>
      <c r="AR390" s="123"/>
      <c r="AS390" s="123"/>
      <c r="AT390" s="123"/>
      <c r="AU390" s="123"/>
    </row>
    <row r="391" ht="15.75" customHeight="1">
      <c r="D391" s="126"/>
      <c r="E391" s="126"/>
      <c r="F391" s="126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3"/>
      <c r="AK391" s="123"/>
      <c r="AL391" s="123"/>
      <c r="AM391" s="123"/>
      <c r="AN391" s="123"/>
      <c r="AO391" s="123"/>
      <c r="AP391" s="123"/>
      <c r="AQ391" s="123"/>
      <c r="AR391" s="123"/>
      <c r="AS391" s="123"/>
      <c r="AT391" s="123"/>
      <c r="AU391" s="123"/>
    </row>
    <row r="392" ht="15.75" customHeight="1">
      <c r="D392" s="126"/>
      <c r="E392" s="126"/>
      <c r="F392" s="126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3"/>
      <c r="AK392" s="123"/>
      <c r="AL392" s="123"/>
      <c r="AM392" s="123"/>
      <c r="AN392" s="123"/>
      <c r="AO392" s="123"/>
      <c r="AP392" s="123"/>
      <c r="AQ392" s="123"/>
      <c r="AR392" s="123"/>
      <c r="AS392" s="123"/>
      <c r="AT392" s="123"/>
      <c r="AU392" s="123"/>
    </row>
    <row r="393" ht="15.75" customHeight="1">
      <c r="D393" s="126"/>
      <c r="E393" s="126"/>
      <c r="F393" s="126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3"/>
      <c r="AK393" s="123"/>
      <c r="AL393" s="123"/>
      <c r="AM393" s="123"/>
      <c r="AN393" s="123"/>
      <c r="AO393" s="123"/>
      <c r="AP393" s="123"/>
      <c r="AQ393" s="123"/>
      <c r="AR393" s="123"/>
      <c r="AS393" s="123"/>
      <c r="AT393" s="123"/>
      <c r="AU393" s="123"/>
    </row>
    <row r="394" ht="15.75" customHeight="1">
      <c r="D394" s="126"/>
      <c r="E394" s="126"/>
      <c r="F394" s="126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3"/>
      <c r="AK394" s="123"/>
      <c r="AL394" s="123"/>
      <c r="AM394" s="123"/>
      <c r="AN394" s="123"/>
      <c r="AO394" s="123"/>
      <c r="AP394" s="123"/>
      <c r="AQ394" s="123"/>
      <c r="AR394" s="123"/>
      <c r="AS394" s="123"/>
      <c r="AT394" s="123"/>
      <c r="AU394" s="123"/>
    </row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F1"/>
    <mergeCell ref="G1:W1"/>
    <mergeCell ref="X1:AI1"/>
    <mergeCell ref="AJ1:AU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0.0"/>
    <col customWidth="1" min="2" max="5" width="12.63"/>
    <col customWidth="1" min="6" max="6" width="12.38"/>
    <col customWidth="1" min="7" max="7" width="12.63"/>
    <col customWidth="1" min="13" max="13" width="13.25"/>
  </cols>
  <sheetData>
    <row r="1" ht="85.5" customHeight="1">
      <c r="A1" s="131" t="s">
        <v>132</v>
      </c>
      <c r="B1" s="131" t="s">
        <v>73</v>
      </c>
      <c r="C1" s="131" t="s">
        <v>146</v>
      </c>
      <c r="D1" s="131" t="s">
        <v>147</v>
      </c>
      <c r="E1" s="132" t="s">
        <v>148</v>
      </c>
      <c r="F1" s="132" t="s">
        <v>149</v>
      </c>
      <c r="G1" s="132" t="s">
        <v>150</v>
      </c>
      <c r="H1" s="133" t="s">
        <v>138</v>
      </c>
      <c r="I1" s="133" t="s">
        <v>139</v>
      </c>
      <c r="J1" s="133" t="s">
        <v>19</v>
      </c>
      <c r="K1" s="103" t="s">
        <v>17</v>
      </c>
      <c r="L1" s="133" t="s">
        <v>21</v>
      </c>
      <c r="M1" s="133" t="s">
        <v>151</v>
      </c>
      <c r="N1" s="133" t="s">
        <v>141</v>
      </c>
      <c r="O1" s="103" t="s">
        <v>16</v>
      </c>
      <c r="P1" s="103" t="s">
        <v>22</v>
      </c>
      <c r="Q1" s="103" t="s">
        <v>126</v>
      </c>
      <c r="R1" s="103" t="s">
        <v>127</v>
      </c>
      <c r="S1" s="103" t="s">
        <v>128</v>
      </c>
      <c r="T1" s="103" t="s">
        <v>129</v>
      </c>
      <c r="U1" s="103" t="s">
        <v>130</v>
      </c>
      <c r="V1" s="134" t="s">
        <v>152</v>
      </c>
      <c r="W1" s="134" t="s">
        <v>153</v>
      </c>
      <c r="X1" s="134" t="s">
        <v>154</v>
      </c>
      <c r="Y1" s="134" t="s">
        <v>155</v>
      </c>
      <c r="Z1" s="134" t="s">
        <v>156</v>
      </c>
      <c r="AA1" s="134" t="s">
        <v>157</v>
      </c>
      <c r="AB1" s="134" t="s">
        <v>158</v>
      </c>
      <c r="AC1" s="134" t="s">
        <v>159</v>
      </c>
      <c r="AD1" s="134" t="s">
        <v>160</v>
      </c>
      <c r="AE1" s="134" t="s">
        <v>161</v>
      </c>
      <c r="AF1" s="133" t="s">
        <v>162</v>
      </c>
      <c r="AG1" s="133" t="s">
        <v>163</v>
      </c>
      <c r="AH1" s="133" t="s">
        <v>164</v>
      </c>
      <c r="AI1" s="133" t="s">
        <v>165</v>
      </c>
      <c r="AJ1" s="133" t="s">
        <v>166</v>
      </c>
      <c r="AK1" s="133" t="s">
        <v>167</v>
      </c>
      <c r="AL1" s="133" t="s">
        <v>168</v>
      </c>
      <c r="AM1" s="133" t="s">
        <v>169</v>
      </c>
      <c r="AN1" s="133" t="s">
        <v>170</v>
      </c>
      <c r="AO1" s="133" t="s">
        <v>171</v>
      </c>
    </row>
    <row r="2">
      <c r="A2" s="135" t="s">
        <v>172</v>
      </c>
      <c r="B2" s="135" t="s">
        <v>173</v>
      </c>
      <c r="C2" s="105" t="s">
        <v>45</v>
      </c>
      <c r="D2" s="106">
        <v>44217.0</v>
      </c>
      <c r="E2" s="107">
        <v>1.0</v>
      </c>
      <c r="F2" s="107">
        <v>0.0</v>
      </c>
      <c r="G2" s="107">
        <v>0.0</v>
      </c>
      <c r="H2" s="108">
        <v>60.0</v>
      </c>
      <c r="I2" s="108">
        <v>10.0</v>
      </c>
      <c r="J2" s="108">
        <v>20.0</v>
      </c>
      <c r="K2" s="108">
        <v>16.0</v>
      </c>
      <c r="L2" s="108">
        <v>16.0</v>
      </c>
      <c r="M2" s="108">
        <v>40.0</v>
      </c>
      <c r="N2" s="108">
        <v>10.0</v>
      </c>
      <c r="O2" s="108">
        <v>10.0</v>
      </c>
      <c r="P2" s="108">
        <v>10.0</v>
      </c>
      <c r="Q2" s="108">
        <v>20.0</v>
      </c>
      <c r="R2" s="108">
        <v>100.0</v>
      </c>
      <c r="S2" s="109">
        <v>1.0</v>
      </c>
      <c r="T2" s="109">
        <v>6.0</v>
      </c>
      <c r="U2" s="109">
        <v>2.0</v>
      </c>
      <c r="V2" s="110">
        <v>0.0</v>
      </c>
      <c r="W2" s="110">
        <v>0.0</v>
      </c>
      <c r="X2" s="110">
        <v>0.0</v>
      </c>
      <c r="Y2" s="110">
        <v>0.0</v>
      </c>
      <c r="Z2" s="110">
        <v>0.0</v>
      </c>
      <c r="AA2" s="110">
        <v>0.0</v>
      </c>
      <c r="AB2" s="110">
        <v>0.0</v>
      </c>
      <c r="AC2" s="110">
        <v>0.0</v>
      </c>
      <c r="AD2" s="110">
        <v>0.0</v>
      </c>
      <c r="AE2" s="110">
        <v>0.0</v>
      </c>
      <c r="AF2" s="109">
        <v>0.0</v>
      </c>
      <c r="AG2" s="109">
        <v>0.0</v>
      </c>
      <c r="AH2" s="109">
        <v>0.0</v>
      </c>
      <c r="AI2" s="109">
        <v>0.0</v>
      </c>
      <c r="AJ2" s="109">
        <v>0.0</v>
      </c>
      <c r="AK2" s="109">
        <v>0.0</v>
      </c>
      <c r="AL2" s="109">
        <v>0.0</v>
      </c>
      <c r="AM2" s="109">
        <v>0.0</v>
      </c>
      <c r="AN2" s="109">
        <v>0.0</v>
      </c>
      <c r="AO2" s="109">
        <v>0.0</v>
      </c>
    </row>
    <row r="3">
      <c r="A3" s="135" t="s">
        <v>172</v>
      </c>
      <c r="B3" s="135" t="s">
        <v>173</v>
      </c>
      <c r="C3" s="105" t="s">
        <v>47</v>
      </c>
      <c r="D3" s="106">
        <v>44217.0</v>
      </c>
      <c r="E3" s="107">
        <v>4.0</v>
      </c>
      <c r="F3" s="107">
        <v>3.0</v>
      </c>
      <c r="G3" s="107">
        <v>0.0</v>
      </c>
      <c r="H3" s="108">
        <v>80.0</v>
      </c>
      <c r="I3" s="108">
        <v>10.0</v>
      </c>
      <c r="J3" s="108">
        <v>60.0</v>
      </c>
      <c r="K3" s="108">
        <v>60.0</v>
      </c>
      <c r="L3" s="108">
        <v>58.0</v>
      </c>
      <c r="M3" s="108">
        <v>50.0</v>
      </c>
      <c r="N3" s="108">
        <v>10.0</v>
      </c>
      <c r="O3" s="108">
        <v>40.0</v>
      </c>
      <c r="P3" s="108">
        <v>30.0</v>
      </c>
      <c r="Q3" s="108">
        <v>20.0</v>
      </c>
      <c r="R3" s="108">
        <v>200.0</v>
      </c>
      <c r="S3" s="109">
        <v>1.0</v>
      </c>
      <c r="T3" s="109">
        <v>10.0</v>
      </c>
      <c r="U3" s="109">
        <v>2.0</v>
      </c>
      <c r="V3" s="110">
        <v>0.0</v>
      </c>
      <c r="W3" s="110">
        <v>0.0</v>
      </c>
      <c r="X3" s="110">
        <v>0.0</v>
      </c>
      <c r="Y3" s="110">
        <v>0.0</v>
      </c>
      <c r="Z3" s="110">
        <v>0.0</v>
      </c>
      <c r="AA3" s="110">
        <v>0.0</v>
      </c>
      <c r="AB3" s="110">
        <v>0.0</v>
      </c>
      <c r="AC3" s="110">
        <v>0.0</v>
      </c>
      <c r="AD3" s="110">
        <v>0.0</v>
      </c>
      <c r="AE3" s="110">
        <v>0.0</v>
      </c>
      <c r="AF3" s="109">
        <v>0.0</v>
      </c>
      <c r="AG3" s="109">
        <v>0.0</v>
      </c>
      <c r="AH3" s="109">
        <v>0.0</v>
      </c>
      <c r="AI3" s="109">
        <v>0.0</v>
      </c>
      <c r="AJ3" s="109">
        <v>0.0</v>
      </c>
      <c r="AK3" s="109">
        <v>0.0</v>
      </c>
      <c r="AL3" s="109">
        <v>0.0</v>
      </c>
      <c r="AM3" s="109">
        <v>0.0</v>
      </c>
      <c r="AN3" s="109">
        <v>0.0</v>
      </c>
      <c r="AO3" s="109">
        <v>0.0</v>
      </c>
      <c r="AP3" s="111"/>
    </row>
    <row r="4">
      <c r="A4" s="135" t="s">
        <v>172</v>
      </c>
      <c r="B4" s="135" t="s">
        <v>173</v>
      </c>
      <c r="C4" s="105" t="s">
        <v>48</v>
      </c>
      <c r="D4" s="106">
        <v>44217.0</v>
      </c>
      <c r="E4" s="107">
        <v>2.0</v>
      </c>
      <c r="F4" s="107">
        <v>1.0</v>
      </c>
      <c r="G4" s="107">
        <v>0.0</v>
      </c>
      <c r="H4" s="108">
        <v>100.0</v>
      </c>
      <c r="I4" s="108">
        <v>10.0</v>
      </c>
      <c r="J4" s="108">
        <v>60.0</v>
      </c>
      <c r="K4" s="108">
        <v>68.0</v>
      </c>
      <c r="L4" s="108">
        <v>68.0</v>
      </c>
      <c r="M4" s="108">
        <v>50.0</v>
      </c>
      <c r="N4" s="108">
        <v>20.0</v>
      </c>
      <c r="O4" s="108">
        <v>20.0</v>
      </c>
      <c r="P4" s="108">
        <v>60.0</v>
      </c>
      <c r="Q4" s="108">
        <v>20.0</v>
      </c>
      <c r="R4" s="108">
        <v>200.0</v>
      </c>
      <c r="S4" s="109">
        <v>1.0</v>
      </c>
      <c r="T4" s="109">
        <v>10.0</v>
      </c>
      <c r="U4" s="109">
        <v>3.0</v>
      </c>
      <c r="V4" s="110">
        <v>0.0</v>
      </c>
      <c r="W4" s="110">
        <v>0.0</v>
      </c>
      <c r="X4" s="110">
        <v>0.0</v>
      </c>
      <c r="Y4" s="110">
        <v>0.0</v>
      </c>
      <c r="Z4" s="110">
        <v>0.0</v>
      </c>
      <c r="AA4" s="110">
        <v>0.0</v>
      </c>
      <c r="AB4" s="110">
        <v>0.0</v>
      </c>
      <c r="AC4" s="110">
        <v>0.0</v>
      </c>
      <c r="AD4" s="110">
        <v>0.0</v>
      </c>
      <c r="AE4" s="110">
        <v>0.0</v>
      </c>
      <c r="AF4" s="109">
        <v>0.0</v>
      </c>
      <c r="AG4" s="109">
        <v>0.0</v>
      </c>
      <c r="AH4" s="109">
        <v>0.0</v>
      </c>
      <c r="AI4" s="109">
        <v>0.0</v>
      </c>
      <c r="AJ4" s="109">
        <v>0.0</v>
      </c>
      <c r="AK4" s="109">
        <v>0.0</v>
      </c>
      <c r="AL4" s="109">
        <v>0.0</v>
      </c>
      <c r="AM4" s="109">
        <v>0.0</v>
      </c>
      <c r="AN4" s="109">
        <v>0.0</v>
      </c>
      <c r="AO4" s="109">
        <v>0.0</v>
      </c>
      <c r="AP4" s="111"/>
    </row>
    <row r="5">
      <c r="A5" s="135" t="s">
        <v>172</v>
      </c>
      <c r="B5" s="135" t="s">
        <v>173</v>
      </c>
      <c r="C5" s="105" t="s">
        <v>49</v>
      </c>
      <c r="D5" s="106">
        <v>44217.0</v>
      </c>
      <c r="E5" s="107">
        <v>4.0</v>
      </c>
      <c r="F5" s="107">
        <v>16.0</v>
      </c>
      <c r="G5" s="107">
        <v>0.0</v>
      </c>
      <c r="H5" s="108">
        <v>140.0</v>
      </c>
      <c r="I5" s="108">
        <v>30.0</v>
      </c>
      <c r="J5" s="108">
        <v>100.0</v>
      </c>
      <c r="K5" s="108">
        <v>96.0</v>
      </c>
      <c r="L5" s="108">
        <v>110.0</v>
      </c>
      <c r="M5" s="108">
        <v>90.0</v>
      </c>
      <c r="N5" s="108">
        <v>50.0</v>
      </c>
      <c r="O5" s="108">
        <v>40.0</v>
      </c>
      <c r="P5" s="108">
        <v>60.0</v>
      </c>
      <c r="Q5" s="108">
        <v>20.0</v>
      </c>
      <c r="R5" s="108">
        <v>400.0</v>
      </c>
      <c r="S5" s="109">
        <v>1.0</v>
      </c>
      <c r="T5" s="109">
        <v>18.0</v>
      </c>
      <c r="U5" s="109">
        <v>6.0</v>
      </c>
      <c r="V5" s="110">
        <v>0.0</v>
      </c>
      <c r="W5" s="110">
        <v>0.0</v>
      </c>
      <c r="X5" s="110">
        <v>0.0</v>
      </c>
      <c r="Y5" s="110">
        <v>0.0</v>
      </c>
      <c r="Z5" s="110">
        <v>0.0</v>
      </c>
      <c r="AA5" s="110">
        <v>0.0</v>
      </c>
      <c r="AB5" s="110">
        <v>0.0</v>
      </c>
      <c r="AC5" s="110">
        <v>0.0</v>
      </c>
      <c r="AD5" s="110">
        <v>0.0</v>
      </c>
      <c r="AE5" s="110">
        <v>0.0</v>
      </c>
      <c r="AF5" s="109">
        <v>0.0</v>
      </c>
      <c r="AG5" s="109">
        <v>0.0</v>
      </c>
      <c r="AH5" s="109">
        <v>0.0</v>
      </c>
      <c r="AI5" s="109">
        <v>0.0</v>
      </c>
      <c r="AJ5" s="109">
        <v>0.0</v>
      </c>
      <c r="AK5" s="109">
        <v>0.0</v>
      </c>
      <c r="AL5" s="109">
        <v>0.0</v>
      </c>
      <c r="AM5" s="109">
        <v>0.0</v>
      </c>
      <c r="AN5" s="109">
        <v>0.0</v>
      </c>
      <c r="AO5" s="109">
        <v>0.0</v>
      </c>
      <c r="AP5" s="111"/>
    </row>
    <row r="6">
      <c r="A6" s="135" t="s">
        <v>172</v>
      </c>
      <c r="B6" s="135" t="s">
        <v>173</v>
      </c>
      <c r="C6" s="105" t="s">
        <v>50</v>
      </c>
      <c r="D6" s="106">
        <v>44217.0</v>
      </c>
      <c r="E6" s="107">
        <v>6.0</v>
      </c>
      <c r="F6" s="107">
        <v>3.0</v>
      </c>
      <c r="G6" s="107">
        <v>0.0</v>
      </c>
      <c r="H6" s="108">
        <v>60.0</v>
      </c>
      <c r="I6" s="108">
        <v>15.0</v>
      </c>
      <c r="J6" s="108">
        <v>110.0</v>
      </c>
      <c r="K6" s="108">
        <v>96.0</v>
      </c>
      <c r="L6" s="108">
        <v>104.0</v>
      </c>
      <c r="M6" s="108">
        <v>60.0</v>
      </c>
      <c r="N6" s="108">
        <v>30.0</v>
      </c>
      <c r="O6" s="108">
        <v>40.0</v>
      </c>
      <c r="P6" s="108">
        <v>50.0</v>
      </c>
      <c r="Q6" s="108">
        <v>40.0</v>
      </c>
      <c r="R6" s="108">
        <v>400.0</v>
      </c>
      <c r="S6" s="109">
        <v>2.0</v>
      </c>
      <c r="T6" s="109">
        <v>13.0</v>
      </c>
      <c r="U6" s="109">
        <v>5.0</v>
      </c>
      <c r="V6" s="110">
        <v>0.0</v>
      </c>
      <c r="W6" s="110">
        <v>0.0</v>
      </c>
      <c r="X6" s="110">
        <v>0.0</v>
      </c>
      <c r="Y6" s="110">
        <v>0.0</v>
      </c>
      <c r="Z6" s="110">
        <v>0.0</v>
      </c>
      <c r="AA6" s="110">
        <v>0.0</v>
      </c>
      <c r="AB6" s="110">
        <v>0.0</v>
      </c>
      <c r="AC6" s="110">
        <v>0.0</v>
      </c>
      <c r="AD6" s="110">
        <v>0.0</v>
      </c>
      <c r="AE6" s="110">
        <v>0.0</v>
      </c>
      <c r="AF6" s="109">
        <v>0.0</v>
      </c>
      <c r="AG6" s="109">
        <v>0.0</v>
      </c>
      <c r="AH6" s="109">
        <v>0.0</v>
      </c>
      <c r="AI6" s="109">
        <v>0.0</v>
      </c>
      <c r="AJ6" s="109">
        <v>0.0</v>
      </c>
      <c r="AK6" s="109">
        <v>0.0</v>
      </c>
      <c r="AL6" s="109">
        <v>0.0</v>
      </c>
      <c r="AM6" s="109">
        <v>0.0</v>
      </c>
      <c r="AN6" s="109">
        <v>0.0</v>
      </c>
      <c r="AO6" s="109">
        <v>0.0</v>
      </c>
      <c r="AP6" s="111"/>
    </row>
    <row r="7">
      <c r="A7" s="135" t="s">
        <v>172</v>
      </c>
      <c r="B7" s="135" t="s">
        <v>173</v>
      </c>
      <c r="C7" s="105" t="s">
        <v>51</v>
      </c>
      <c r="D7" s="106">
        <v>44217.0</v>
      </c>
      <c r="E7" s="107">
        <v>3.0</v>
      </c>
      <c r="F7" s="107">
        <v>7.0</v>
      </c>
      <c r="G7" s="107">
        <v>0.0</v>
      </c>
      <c r="H7" s="108">
        <v>80.0</v>
      </c>
      <c r="I7" s="108">
        <v>10.0</v>
      </c>
      <c r="J7" s="108">
        <v>50.0</v>
      </c>
      <c r="K7" s="108">
        <v>44.0</v>
      </c>
      <c r="L7" s="108">
        <v>48.0</v>
      </c>
      <c r="M7" s="108">
        <v>50.0</v>
      </c>
      <c r="N7" s="108">
        <v>40.0</v>
      </c>
      <c r="O7" s="108">
        <v>40.0</v>
      </c>
      <c r="P7" s="108">
        <v>10.0</v>
      </c>
      <c r="Q7" s="108">
        <v>20.0</v>
      </c>
      <c r="R7" s="108">
        <v>200.0</v>
      </c>
      <c r="S7" s="109">
        <v>1.0</v>
      </c>
      <c r="T7" s="109">
        <v>13.0</v>
      </c>
      <c r="U7" s="109">
        <v>4.0</v>
      </c>
      <c r="V7" s="110">
        <v>0.0</v>
      </c>
      <c r="W7" s="110">
        <v>0.0</v>
      </c>
      <c r="X7" s="110">
        <v>0.0</v>
      </c>
      <c r="Y7" s="110">
        <v>0.0</v>
      </c>
      <c r="Z7" s="110">
        <v>0.0</v>
      </c>
      <c r="AA7" s="110">
        <v>0.0</v>
      </c>
      <c r="AB7" s="110">
        <v>0.0</v>
      </c>
      <c r="AC7" s="110">
        <v>0.0</v>
      </c>
      <c r="AD7" s="110">
        <v>0.0</v>
      </c>
      <c r="AE7" s="110">
        <v>0.0</v>
      </c>
      <c r="AF7" s="109">
        <v>0.0</v>
      </c>
      <c r="AG7" s="109">
        <v>0.0</v>
      </c>
      <c r="AH7" s="109">
        <v>0.0</v>
      </c>
      <c r="AI7" s="109">
        <v>0.0</v>
      </c>
      <c r="AJ7" s="109">
        <v>0.0</v>
      </c>
      <c r="AK7" s="109">
        <v>0.0</v>
      </c>
      <c r="AL7" s="109">
        <v>0.0</v>
      </c>
      <c r="AM7" s="109">
        <v>0.0</v>
      </c>
      <c r="AN7" s="109">
        <v>0.0</v>
      </c>
      <c r="AO7" s="109">
        <v>0.0</v>
      </c>
      <c r="AP7" s="111"/>
    </row>
    <row r="8">
      <c r="A8" s="135" t="s">
        <v>172</v>
      </c>
      <c r="B8" s="135" t="s">
        <v>173</v>
      </c>
      <c r="C8" s="105" t="s">
        <v>52</v>
      </c>
      <c r="D8" s="106">
        <v>44217.0</v>
      </c>
      <c r="E8" s="107">
        <v>1.0</v>
      </c>
      <c r="F8" s="107">
        <v>3.0</v>
      </c>
      <c r="G8" s="107">
        <v>0.0</v>
      </c>
      <c r="H8" s="108">
        <v>0.0</v>
      </c>
      <c r="I8" s="108">
        <v>0.0</v>
      </c>
      <c r="J8" s="108">
        <v>0.0</v>
      </c>
      <c r="K8" s="108">
        <v>0.0</v>
      </c>
      <c r="L8" s="108">
        <v>0.0</v>
      </c>
      <c r="M8" s="108">
        <v>0.0</v>
      </c>
      <c r="N8" s="108">
        <v>0.0</v>
      </c>
      <c r="O8" s="108">
        <v>0.0</v>
      </c>
      <c r="P8" s="108">
        <v>0.0</v>
      </c>
      <c r="Q8" s="108">
        <v>0.0</v>
      </c>
      <c r="R8" s="108">
        <v>0.0</v>
      </c>
      <c r="S8" s="109">
        <v>0.0</v>
      </c>
      <c r="T8" s="109">
        <v>0.0</v>
      </c>
      <c r="U8" s="109">
        <v>0.0</v>
      </c>
      <c r="V8" s="110">
        <v>0.0</v>
      </c>
      <c r="W8" s="110">
        <v>0.0</v>
      </c>
      <c r="X8" s="110">
        <v>0.0</v>
      </c>
      <c r="Y8" s="110">
        <v>0.0</v>
      </c>
      <c r="Z8" s="110">
        <v>0.0</v>
      </c>
      <c r="AA8" s="110">
        <v>0.0</v>
      </c>
      <c r="AB8" s="110">
        <v>0.0</v>
      </c>
      <c r="AC8" s="110">
        <v>0.0</v>
      </c>
      <c r="AD8" s="110">
        <v>0.0</v>
      </c>
      <c r="AE8" s="110">
        <v>0.0</v>
      </c>
      <c r="AF8" s="109">
        <v>0.0</v>
      </c>
      <c r="AG8" s="109">
        <v>0.0</v>
      </c>
      <c r="AH8" s="109">
        <v>0.0</v>
      </c>
      <c r="AI8" s="109">
        <v>0.0</v>
      </c>
      <c r="AJ8" s="109">
        <v>0.0</v>
      </c>
      <c r="AK8" s="109">
        <v>0.0</v>
      </c>
      <c r="AL8" s="109">
        <v>0.0</v>
      </c>
      <c r="AM8" s="109">
        <v>0.0</v>
      </c>
      <c r="AN8" s="109">
        <v>0.0</v>
      </c>
      <c r="AO8" s="109">
        <v>0.0</v>
      </c>
      <c r="AP8" s="111"/>
    </row>
    <row r="9">
      <c r="A9" s="135" t="s">
        <v>172</v>
      </c>
      <c r="B9" s="135" t="s">
        <v>173</v>
      </c>
      <c r="C9" s="105" t="s">
        <v>53</v>
      </c>
      <c r="D9" s="106">
        <v>44217.0</v>
      </c>
      <c r="E9" s="107">
        <v>1.0</v>
      </c>
      <c r="F9" s="107">
        <v>8.0</v>
      </c>
      <c r="G9" s="107">
        <v>0.0</v>
      </c>
      <c r="H9" s="108">
        <v>100.0</v>
      </c>
      <c r="I9" s="108">
        <v>15.0</v>
      </c>
      <c r="J9" s="108">
        <v>50.0</v>
      </c>
      <c r="K9" s="108">
        <v>24.0</v>
      </c>
      <c r="L9" s="108">
        <v>20.0</v>
      </c>
      <c r="M9" s="108">
        <v>60.0</v>
      </c>
      <c r="N9" s="108">
        <v>20.0</v>
      </c>
      <c r="O9" s="108">
        <v>30.0</v>
      </c>
      <c r="P9" s="108">
        <v>20.0</v>
      </c>
      <c r="Q9" s="108">
        <v>0.0</v>
      </c>
      <c r="R9" s="108">
        <v>200.0</v>
      </c>
      <c r="S9" s="109">
        <v>1.0</v>
      </c>
      <c r="T9" s="109">
        <v>10.0</v>
      </c>
      <c r="U9" s="109">
        <v>2.0</v>
      </c>
      <c r="V9" s="110">
        <v>0.0</v>
      </c>
      <c r="W9" s="110">
        <v>0.0</v>
      </c>
      <c r="X9" s="110">
        <v>0.0</v>
      </c>
      <c r="Y9" s="110">
        <v>0.0</v>
      </c>
      <c r="Z9" s="110">
        <v>0.0</v>
      </c>
      <c r="AA9" s="110">
        <v>0.0</v>
      </c>
      <c r="AB9" s="110">
        <v>0.0</v>
      </c>
      <c r="AC9" s="110">
        <v>0.0</v>
      </c>
      <c r="AD9" s="110">
        <v>0.0</v>
      </c>
      <c r="AE9" s="110">
        <v>0.0</v>
      </c>
      <c r="AF9" s="109">
        <v>0.0</v>
      </c>
      <c r="AG9" s="109">
        <v>0.0</v>
      </c>
      <c r="AH9" s="109">
        <v>0.0</v>
      </c>
      <c r="AI9" s="109">
        <v>0.0</v>
      </c>
      <c r="AJ9" s="109">
        <v>0.0</v>
      </c>
      <c r="AK9" s="109">
        <v>0.0</v>
      </c>
      <c r="AL9" s="109">
        <v>0.0</v>
      </c>
      <c r="AM9" s="109">
        <v>0.0</v>
      </c>
      <c r="AN9" s="109">
        <v>0.0</v>
      </c>
      <c r="AO9" s="109">
        <v>0.0</v>
      </c>
      <c r="AP9" s="111"/>
    </row>
    <row r="10">
      <c r="A10" s="135" t="s">
        <v>172</v>
      </c>
      <c r="B10" s="135" t="s">
        <v>173</v>
      </c>
      <c r="C10" s="105" t="s">
        <v>54</v>
      </c>
      <c r="D10" s="106">
        <v>44217.0</v>
      </c>
      <c r="E10" s="107">
        <v>1.0</v>
      </c>
      <c r="F10" s="107">
        <v>1.0</v>
      </c>
      <c r="G10" s="107">
        <v>0.0</v>
      </c>
      <c r="H10" s="108">
        <v>20.0</v>
      </c>
      <c r="I10" s="108">
        <v>5.0</v>
      </c>
      <c r="J10" s="108">
        <v>10.0</v>
      </c>
      <c r="K10" s="108">
        <v>12.0</v>
      </c>
      <c r="L10" s="108">
        <v>12.0</v>
      </c>
      <c r="M10" s="108">
        <v>0.0</v>
      </c>
      <c r="N10" s="108">
        <v>0.0</v>
      </c>
      <c r="O10" s="108">
        <v>10.0</v>
      </c>
      <c r="P10" s="108">
        <v>10.0</v>
      </c>
      <c r="Q10" s="108">
        <v>20.0</v>
      </c>
      <c r="R10" s="108">
        <v>100.0</v>
      </c>
      <c r="S10" s="109">
        <v>1.0</v>
      </c>
      <c r="T10" s="109">
        <v>1.0</v>
      </c>
      <c r="U10" s="109">
        <v>2.0</v>
      </c>
      <c r="V10" s="110">
        <v>0.0</v>
      </c>
      <c r="W10" s="110">
        <v>0.0</v>
      </c>
      <c r="X10" s="110">
        <v>0.0</v>
      </c>
      <c r="Y10" s="110">
        <v>0.0</v>
      </c>
      <c r="Z10" s="110">
        <v>0.0</v>
      </c>
      <c r="AA10" s="110">
        <v>0.0</v>
      </c>
      <c r="AB10" s="110">
        <v>0.0</v>
      </c>
      <c r="AC10" s="110">
        <v>0.0</v>
      </c>
      <c r="AD10" s="110">
        <v>0.0</v>
      </c>
      <c r="AE10" s="110">
        <v>0.0</v>
      </c>
      <c r="AF10" s="109">
        <v>0.0</v>
      </c>
      <c r="AG10" s="109">
        <v>0.0</v>
      </c>
      <c r="AH10" s="109">
        <v>0.0</v>
      </c>
      <c r="AI10" s="109">
        <v>0.0</v>
      </c>
      <c r="AJ10" s="109">
        <v>0.0</v>
      </c>
      <c r="AK10" s="109">
        <v>0.0</v>
      </c>
      <c r="AL10" s="109">
        <v>0.0</v>
      </c>
      <c r="AM10" s="109">
        <v>0.0</v>
      </c>
      <c r="AN10" s="109">
        <v>0.0</v>
      </c>
      <c r="AO10" s="109">
        <v>0.0</v>
      </c>
      <c r="AP10" s="112"/>
    </row>
    <row r="11">
      <c r="A11" s="135" t="s">
        <v>172</v>
      </c>
      <c r="B11" s="135" t="s">
        <v>173</v>
      </c>
      <c r="C11" s="105" t="s">
        <v>55</v>
      </c>
      <c r="D11" s="106">
        <v>44217.0</v>
      </c>
      <c r="E11" s="107">
        <v>5.0</v>
      </c>
      <c r="F11" s="107">
        <v>5.0</v>
      </c>
      <c r="G11" s="107">
        <v>0.0</v>
      </c>
      <c r="H11" s="108">
        <v>60.0</v>
      </c>
      <c r="I11" s="108">
        <v>15.0</v>
      </c>
      <c r="J11" s="108">
        <v>40.0</v>
      </c>
      <c r="K11" s="108">
        <v>44.0</v>
      </c>
      <c r="L11" s="108">
        <v>42.0</v>
      </c>
      <c r="M11" s="108">
        <v>30.0</v>
      </c>
      <c r="N11" s="108">
        <v>20.0</v>
      </c>
      <c r="O11" s="108">
        <v>20.0</v>
      </c>
      <c r="P11" s="108">
        <v>20.0</v>
      </c>
      <c r="Q11" s="108">
        <v>20.0</v>
      </c>
      <c r="R11" s="108">
        <v>100.0</v>
      </c>
      <c r="S11" s="109">
        <v>1.0</v>
      </c>
      <c r="T11" s="109">
        <v>7.0</v>
      </c>
      <c r="U11" s="109">
        <v>3.0</v>
      </c>
      <c r="V11" s="110">
        <v>0.0</v>
      </c>
      <c r="W11" s="110">
        <v>0.0</v>
      </c>
      <c r="X11" s="110">
        <v>0.0</v>
      </c>
      <c r="Y11" s="110">
        <v>0.0</v>
      </c>
      <c r="Z11" s="110">
        <v>0.0</v>
      </c>
      <c r="AA11" s="110">
        <v>0.0</v>
      </c>
      <c r="AB11" s="110">
        <v>0.0</v>
      </c>
      <c r="AC11" s="110">
        <v>0.0</v>
      </c>
      <c r="AD11" s="110">
        <v>0.0</v>
      </c>
      <c r="AE11" s="110">
        <v>0.0</v>
      </c>
      <c r="AF11" s="109">
        <v>0.0</v>
      </c>
      <c r="AG11" s="109">
        <v>0.0</v>
      </c>
      <c r="AH11" s="109">
        <v>0.0</v>
      </c>
      <c r="AI11" s="109">
        <v>0.0</v>
      </c>
      <c r="AJ11" s="109">
        <v>0.0</v>
      </c>
      <c r="AK11" s="109">
        <v>0.0</v>
      </c>
      <c r="AL11" s="109">
        <v>0.0</v>
      </c>
      <c r="AM11" s="109">
        <v>0.0</v>
      </c>
      <c r="AN11" s="109">
        <v>0.0</v>
      </c>
      <c r="AO11" s="109">
        <v>0.0</v>
      </c>
    </row>
    <row r="12">
      <c r="A12" s="135" t="s">
        <v>172</v>
      </c>
      <c r="B12" s="135" t="s">
        <v>173</v>
      </c>
      <c r="C12" s="105" t="s">
        <v>56</v>
      </c>
      <c r="D12" s="106">
        <v>44217.0</v>
      </c>
      <c r="E12" s="107">
        <v>4.0</v>
      </c>
      <c r="F12" s="107">
        <v>8.0</v>
      </c>
      <c r="G12" s="107">
        <v>0.0</v>
      </c>
      <c r="H12" s="108">
        <v>80.0</v>
      </c>
      <c r="I12" s="108">
        <v>30.0</v>
      </c>
      <c r="J12" s="108">
        <v>60.0</v>
      </c>
      <c r="K12" s="108">
        <v>68.0</v>
      </c>
      <c r="L12" s="108">
        <v>70.0</v>
      </c>
      <c r="M12" s="108">
        <v>20.0</v>
      </c>
      <c r="N12" s="108">
        <v>30.0</v>
      </c>
      <c r="O12" s="108">
        <v>40.0</v>
      </c>
      <c r="P12" s="108">
        <v>50.0</v>
      </c>
      <c r="Q12" s="108">
        <v>20.0</v>
      </c>
      <c r="R12" s="108">
        <v>300.0</v>
      </c>
      <c r="S12" s="109">
        <v>2.0</v>
      </c>
      <c r="T12" s="109">
        <v>9.0</v>
      </c>
      <c r="U12" s="109">
        <v>4.0</v>
      </c>
      <c r="V12" s="110">
        <v>0.0</v>
      </c>
      <c r="W12" s="110">
        <v>0.0</v>
      </c>
      <c r="X12" s="110">
        <v>0.0</v>
      </c>
      <c r="Y12" s="110">
        <v>0.0</v>
      </c>
      <c r="Z12" s="110">
        <v>0.0</v>
      </c>
      <c r="AA12" s="110">
        <v>0.0</v>
      </c>
      <c r="AB12" s="110">
        <v>0.0</v>
      </c>
      <c r="AC12" s="110">
        <v>0.0</v>
      </c>
      <c r="AD12" s="110">
        <v>0.0</v>
      </c>
      <c r="AE12" s="110">
        <v>0.0</v>
      </c>
      <c r="AF12" s="109">
        <v>0.0</v>
      </c>
      <c r="AG12" s="109">
        <v>0.0</v>
      </c>
      <c r="AH12" s="109">
        <v>0.0</v>
      </c>
      <c r="AI12" s="109">
        <v>0.0</v>
      </c>
      <c r="AJ12" s="109">
        <v>0.0</v>
      </c>
      <c r="AK12" s="109">
        <v>0.0</v>
      </c>
      <c r="AL12" s="109">
        <v>0.0</v>
      </c>
      <c r="AM12" s="109">
        <v>0.0</v>
      </c>
      <c r="AN12" s="109">
        <v>0.0</v>
      </c>
      <c r="AO12" s="109">
        <v>0.0</v>
      </c>
    </row>
    <row r="13">
      <c r="A13" s="135" t="s">
        <v>172</v>
      </c>
      <c r="B13" s="135" t="s">
        <v>173</v>
      </c>
      <c r="C13" s="105" t="s">
        <v>59</v>
      </c>
      <c r="D13" s="106">
        <v>44217.0</v>
      </c>
      <c r="E13" s="107">
        <v>5.0</v>
      </c>
      <c r="F13" s="107">
        <v>2.0</v>
      </c>
      <c r="G13" s="107">
        <v>0.0</v>
      </c>
      <c r="H13" s="108">
        <v>40.0</v>
      </c>
      <c r="I13" s="109">
        <v>15.0</v>
      </c>
      <c r="J13" s="108">
        <v>40.0</v>
      </c>
      <c r="K13" s="108">
        <v>40.0</v>
      </c>
      <c r="L13" s="108">
        <v>40.0</v>
      </c>
      <c r="M13" s="108">
        <v>30.0</v>
      </c>
      <c r="N13" s="109">
        <v>20.0</v>
      </c>
      <c r="O13" s="109">
        <v>20.0</v>
      </c>
      <c r="P13" s="108">
        <v>10.0</v>
      </c>
      <c r="Q13" s="109">
        <v>20.0</v>
      </c>
      <c r="R13" s="108">
        <v>200.0</v>
      </c>
      <c r="S13" s="109">
        <v>1.0</v>
      </c>
      <c r="T13" s="109">
        <v>7.0</v>
      </c>
      <c r="U13" s="109">
        <v>3.0</v>
      </c>
      <c r="V13" s="110">
        <v>0.0</v>
      </c>
      <c r="W13" s="110">
        <v>0.0</v>
      </c>
      <c r="X13" s="110">
        <v>0.0</v>
      </c>
      <c r="Y13" s="110">
        <v>0.0</v>
      </c>
      <c r="Z13" s="110">
        <v>0.0</v>
      </c>
      <c r="AA13" s="110">
        <v>0.0</v>
      </c>
      <c r="AB13" s="110">
        <v>0.0</v>
      </c>
      <c r="AC13" s="110">
        <v>0.0</v>
      </c>
      <c r="AD13" s="110">
        <v>0.0</v>
      </c>
      <c r="AE13" s="110">
        <v>0.0</v>
      </c>
      <c r="AF13" s="109">
        <v>0.0</v>
      </c>
      <c r="AG13" s="109">
        <v>0.0</v>
      </c>
      <c r="AH13" s="109">
        <v>0.0</v>
      </c>
      <c r="AI13" s="109">
        <v>0.0</v>
      </c>
      <c r="AJ13" s="109">
        <v>0.0</v>
      </c>
      <c r="AK13" s="109">
        <v>0.0</v>
      </c>
      <c r="AL13" s="109">
        <v>0.0</v>
      </c>
      <c r="AM13" s="109">
        <v>0.0</v>
      </c>
      <c r="AN13" s="109">
        <v>0.0</v>
      </c>
      <c r="AO13" s="109">
        <v>0.0</v>
      </c>
    </row>
    <row r="14">
      <c r="A14" s="135" t="s">
        <v>172</v>
      </c>
      <c r="B14" s="135" t="s">
        <v>173</v>
      </c>
      <c r="C14" s="105" t="s">
        <v>60</v>
      </c>
      <c r="D14" s="106">
        <v>44217.0</v>
      </c>
      <c r="E14" s="107">
        <v>4.0</v>
      </c>
      <c r="F14" s="107">
        <v>2.0</v>
      </c>
      <c r="G14" s="107">
        <v>0.0</v>
      </c>
      <c r="H14" s="108">
        <v>20.0</v>
      </c>
      <c r="I14" s="108">
        <v>10.0</v>
      </c>
      <c r="J14" s="108">
        <v>40.0</v>
      </c>
      <c r="K14" s="108">
        <v>36.0</v>
      </c>
      <c r="L14" s="108">
        <v>38.0</v>
      </c>
      <c r="M14" s="108">
        <v>40.0</v>
      </c>
      <c r="N14" s="108">
        <v>20.0</v>
      </c>
      <c r="O14" s="108">
        <v>20.0</v>
      </c>
      <c r="P14" s="108">
        <v>10.0</v>
      </c>
      <c r="Q14" s="108">
        <v>20.0</v>
      </c>
      <c r="R14" s="108">
        <v>100.0</v>
      </c>
      <c r="S14" s="109">
        <v>1.0</v>
      </c>
      <c r="T14" s="109">
        <v>5.0</v>
      </c>
      <c r="U14" s="109">
        <v>4.0</v>
      </c>
      <c r="V14" s="110">
        <v>0.0</v>
      </c>
      <c r="W14" s="110">
        <v>0.0</v>
      </c>
      <c r="X14" s="110">
        <v>0.0</v>
      </c>
      <c r="Y14" s="110">
        <v>0.0</v>
      </c>
      <c r="Z14" s="110">
        <v>0.0</v>
      </c>
      <c r="AA14" s="110">
        <v>0.0</v>
      </c>
      <c r="AB14" s="110">
        <v>0.0</v>
      </c>
      <c r="AC14" s="110">
        <v>0.0</v>
      </c>
      <c r="AD14" s="110">
        <v>0.0</v>
      </c>
      <c r="AE14" s="110">
        <v>0.0</v>
      </c>
      <c r="AF14" s="109">
        <v>0.0</v>
      </c>
      <c r="AG14" s="109">
        <v>0.0</v>
      </c>
      <c r="AH14" s="109">
        <v>0.0</v>
      </c>
      <c r="AI14" s="109">
        <v>0.0</v>
      </c>
      <c r="AJ14" s="109">
        <v>0.0</v>
      </c>
      <c r="AK14" s="109">
        <v>0.0</v>
      </c>
      <c r="AL14" s="109">
        <v>0.0</v>
      </c>
      <c r="AM14" s="109">
        <v>0.0</v>
      </c>
      <c r="AN14" s="109">
        <v>0.0</v>
      </c>
      <c r="AO14" s="109">
        <v>0.0</v>
      </c>
      <c r="AP14" s="112"/>
    </row>
    <row r="15">
      <c r="A15" s="135" t="s">
        <v>172</v>
      </c>
      <c r="B15" s="135" t="s">
        <v>173</v>
      </c>
      <c r="C15" s="105" t="s">
        <v>61</v>
      </c>
      <c r="D15" s="106">
        <v>44217.0</v>
      </c>
      <c r="E15" s="107">
        <v>3.0</v>
      </c>
      <c r="F15" s="107">
        <v>3.0</v>
      </c>
      <c r="G15" s="107">
        <v>0.0</v>
      </c>
      <c r="H15" s="108">
        <v>60.0</v>
      </c>
      <c r="I15" s="109">
        <v>20.0</v>
      </c>
      <c r="J15" s="108">
        <v>40.0</v>
      </c>
      <c r="K15" s="108">
        <v>84.0</v>
      </c>
      <c r="L15" s="108">
        <v>82.0</v>
      </c>
      <c r="M15" s="108">
        <v>20.0</v>
      </c>
      <c r="N15" s="109">
        <v>30.0</v>
      </c>
      <c r="O15" s="109">
        <v>20.0</v>
      </c>
      <c r="P15" s="108">
        <v>20.0</v>
      </c>
      <c r="Q15" s="109">
        <v>0.0</v>
      </c>
      <c r="R15" s="108">
        <v>400.0</v>
      </c>
      <c r="S15" s="109">
        <v>1.0</v>
      </c>
      <c r="T15" s="109">
        <v>7.0</v>
      </c>
      <c r="U15" s="109">
        <v>2.0</v>
      </c>
      <c r="V15" s="110">
        <v>0.0</v>
      </c>
      <c r="W15" s="110">
        <v>0.0</v>
      </c>
      <c r="X15" s="110">
        <v>0.0</v>
      </c>
      <c r="Y15" s="110">
        <v>0.0</v>
      </c>
      <c r="Z15" s="110">
        <v>0.0</v>
      </c>
      <c r="AA15" s="110">
        <v>0.0</v>
      </c>
      <c r="AB15" s="110">
        <v>0.0</v>
      </c>
      <c r="AC15" s="110">
        <v>0.0</v>
      </c>
      <c r="AD15" s="110">
        <v>0.0</v>
      </c>
      <c r="AE15" s="110">
        <v>0.0</v>
      </c>
      <c r="AF15" s="109">
        <v>0.0</v>
      </c>
      <c r="AG15" s="109">
        <v>0.0</v>
      </c>
      <c r="AH15" s="109">
        <v>0.0</v>
      </c>
      <c r="AI15" s="109">
        <v>0.0</v>
      </c>
      <c r="AJ15" s="109">
        <v>0.0</v>
      </c>
      <c r="AK15" s="109">
        <v>0.0</v>
      </c>
      <c r="AL15" s="109">
        <v>0.0</v>
      </c>
      <c r="AM15" s="109">
        <v>0.0</v>
      </c>
      <c r="AN15" s="109">
        <v>0.0</v>
      </c>
      <c r="AO15" s="109">
        <v>0.0</v>
      </c>
      <c r="AP15" s="112"/>
    </row>
    <row r="16">
      <c r="A16" s="135" t="s">
        <v>172</v>
      </c>
      <c r="B16" s="135" t="s">
        <v>173</v>
      </c>
      <c r="C16" s="105" t="s">
        <v>62</v>
      </c>
      <c r="D16" s="106">
        <v>44217.0</v>
      </c>
      <c r="E16" s="107">
        <v>1.0</v>
      </c>
      <c r="F16" s="107">
        <v>0.0</v>
      </c>
      <c r="G16" s="107">
        <v>0.0</v>
      </c>
      <c r="H16" s="108">
        <v>40.0</v>
      </c>
      <c r="I16" s="108">
        <v>10.0</v>
      </c>
      <c r="J16" s="108">
        <v>20.0</v>
      </c>
      <c r="K16" s="108">
        <v>20.0</v>
      </c>
      <c r="L16" s="108">
        <v>20.0</v>
      </c>
      <c r="M16" s="108">
        <v>10.0</v>
      </c>
      <c r="N16" s="108">
        <v>10.0</v>
      </c>
      <c r="O16" s="108">
        <v>10.0</v>
      </c>
      <c r="P16" s="108">
        <v>10.0</v>
      </c>
      <c r="Q16" s="108">
        <v>0.0</v>
      </c>
      <c r="R16" s="108">
        <v>100.0</v>
      </c>
      <c r="S16" s="109">
        <v>1.0</v>
      </c>
      <c r="T16" s="108">
        <v>3.0</v>
      </c>
      <c r="U16" s="109">
        <v>1.0</v>
      </c>
      <c r="V16" s="110">
        <v>0.0</v>
      </c>
      <c r="W16" s="110">
        <v>0.0</v>
      </c>
      <c r="X16" s="110">
        <v>0.0</v>
      </c>
      <c r="Y16" s="110">
        <v>0.0</v>
      </c>
      <c r="Z16" s="110">
        <v>0.0</v>
      </c>
      <c r="AA16" s="110">
        <v>0.0</v>
      </c>
      <c r="AB16" s="110">
        <v>0.0</v>
      </c>
      <c r="AC16" s="110">
        <v>0.0</v>
      </c>
      <c r="AD16" s="110">
        <v>0.0</v>
      </c>
      <c r="AE16" s="110">
        <v>0.0</v>
      </c>
      <c r="AF16" s="109">
        <v>0.0</v>
      </c>
      <c r="AG16" s="109">
        <v>0.0</v>
      </c>
      <c r="AH16" s="109">
        <v>0.0</v>
      </c>
      <c r="AI16" s="109">
        <v>0.0</v>
      </c>
      <c r="AJ16" s="109">
        <v>0.0</v>
      </c>
      <c r="AK16" s="109">
        <v>0.0</v>
      </c>
      <c r="AL16" s="109">
        <v>0.0</v>
      </c>
      <c r="AM16" s="109">
        <v>0.0</v>
      </c>
      <c r="AN16" s="109">
        <v>0.0</v>
      </c>
      <c r="AO16" s="109">
        <v>0.0</v>
      </c>
    </row>
    <row r="17">
      <c r="A17" s="135" t="s">
        <v>172</v>
      </c>
      <c r="B17" s="135" t="s">
        <v>173</v>
      </c>
      <c r="C17" s="105" t="s">
        <v>63</v>
      </c>
      <c r="D17" s="106">
        <v>44217.0</v>
      </c>
      <c r="E17" s="107">
        <v>5.0</v>
      </c>
      <c r="F17" s="107">
        <v>5.0</v>
      </c>
      <c r="G17" s="107">
        <v>0.0</v>
      </c>
      <c r="H17" s="108">
        <v>60.0</v>
      </c>
      <c r="I17" s="108">
        <v>20.0</v>
      </c>
      <c r="J17" s="108">
        <v>50.0</v>
      </c>
      <c r="K17" s="108">
        <v>52.0</v>
      </c>
      <c r="L17" s="108">
        <v>52.0</v>
      </c>
      <c r="M17" s="108">
        <v>20.0</v>
      </c>
      <c r="N17" s="108">
        <v>20.0</v>
      </c>
      <c r="O17" s="108">
        <v>10.0</v>
      </c>
      <c r="P17" s="108">
        <v>40.0</v>
      </c>
      <c r="Q17" s="108">
        <v>20.0</v>
      </c>
      <c r="R17" s="108">
        <v>100.0</v>
      </c>
      <c r="S17" s="109">
        <v>1.0</v>
      </c>
      <c r="T17" s="109">
        <v>5.0</v>
      </c>
      <c r="U17" s="109">
        <v>2.0</v>
      </c>
      <c r="V17" s="110">
        <v>0.0</v>
      </c>
      <c r="W17" s="110">
        <v>0.0</v>
      </c>
      <c r="X17" s="110">
        <v>0.0</v>
      </c>
      <c r="Y17" s="110">
        <v>0.0</v>
      </c>
      <c r="Z17" s="110">
        <v>0.0</v>
      </c>
      <c r="AA17" s="110">
        <v>0.0</v>
      </c>
      <c r="AB17" s="110">
        <v>0.0</v>
      </c>
      <c r="AC17" s="110">
        <v>0.0</v>
      </c>
      <c r="AD17" s="110">
        <v>0.0</v>
      </c>
      <c r="AE17" s="110">
        <v>0.0</v>
      </c>
      <c r="AF17" s="109">
        <v>0.0</v>
      </c>
      <c r="AG17" s="109">
        <v>0.0</v>
      </c>
      <c r="AH17" s="109">
        <v>0.0</v>
      </c>
      <c r="AI17" s="109">
        <v>0.0</v>
      </c>
      <c r="AJ17" s="109">
        <v>0.0</v>
      </c>
      <c r="AK17" s="109">
        <v>0.0</v>
      </c>
      <c r="AL17" s="109">
        <v>0.0</v>
      </c>
      <c r="AM17" s="109">
        <v>0.0</v>
      </c>
      <c r="AN17" s="109">
        <v>0.0</v>
      </c>
      <c r="AO17" s="109">
        <v>0.0</v>
      </c>
    </row>
    <row r="18">
      <c r="A18" s="135" t="s">
        <v>172</v>
      </c>
      <c r="B18" s="135" t="s">
        <v>173</v>
      </c>
      <c r="C18" s="105" t="s">
        <v>45</v>
      </c>
      <c r="D18" s="106">
        <v>44248.0</v>
      </c>
      <c r="E18" s="107">
        <v>1.0</v>
      </c>
      <c r="F18" s="107">
        <v>0.0</v>
      </c>
      <c r="G18" s="107">
        <v>0.0</v>
      </c>
      <c r="H18" s="108">
        <v>20.0</v>
      </c>
      <c r="I18" s="109">
        <v>10.0</v>
      </c>
      <c r="J18" s="108">
        <v>40.0</v>
      </c>
      <c r="K18" s="108">
        <v>24.0</v>
      </c>
      <c r="L18" s="108">
        <v>24.0</v>
      </c>
      <c r="M18" s="108">
        <v>0.0</v>
      </c>
      <c r="N18" s="109">
        <v>10.0</v>
      </c>
      <c r="O18" s="109">
        <v>10.0</v>
      </c>
      <c r="P18" s="108">
        <v>10.0</v>
      </c>
      <c r="Q18" s="109">
        <v>20.0</v>
      </c>
      <c r="R18" s="108">
        <v>100.0</v>
      </c>
      <c r="S18" s="109">
        <v>1.0</v>
      </c>
      <c r="T18" s="109">
        <v>2.0</v>
      </c>
      <c r="U18" s="109">
        <v>3.0</v>
      </c>
      <c r="V18" s="110">
        <v>0.0</v>
      </c>
      <c r="W18" s="110">
        <v>0.0</v>
      </c>
      <c r="X18" s="110">
        <v>0.0</v>
      </c>
      <c r="Y18" s="110">
        <v>0.0</v>
      </c>
      <c r="Z18" s="110">
        <v>0.0</v>
      </c>
      <c r="AA18" s="110">
        <v>0.0</v>
      </c>
      <c r="AB18" s="110">
        <v>0.0</v>
      </c>
      <c r="AC18" s="110">
        <v>0.0</v>
      </c>
      <c r="AD18" s="110">
        <v>0.0</v>
      </c>
      <c r="AE18" s="110">
        <v>0.0</v>
      </c>
      <c r="AF18" s="109">
        <v>0.0</v>
      </c>
      <c r="AG18" s="109">
        <v>0.0</v>
      </c>
      <c r="AH18" s="109">
        <v>0.0</v>
      </c>
      <c r="AI18" s="109">
        <v>0.0</v>
      </c>
      <c r="AJ18" s="109">
        <v>0.0</v>
      </c>
      <c r="AK18" s="109">
        <v>0.0</v>
      </c>
      <c r="AL18" s="109">
        <v>0.0</v>
      </c>
      <c r="AM18" s="109">
        <v>0.0</v>
      </c>
      <c r="AN18" s="109">
        <v>0.0</v>
      </c>
      <c r="AO18" s="109">
        <v>0.0</v>
      </c>
    </row>
    <row r="19">
      <c r="A19" s="135" t="s">
        <v>172</v>
      </c>
      <c r="B19" s="135" t="s">
        <v>173</v>
      </c>
      <c r="C19" s="105" t="s">
        <v>47</v>
      </c>
      <c r="D19" s="106">
        <v>44248.0</v>
      </c>
      <c r="E19" s="107">
        <v>3.0</v>
      </c>
      <c r="F19" s="107">
        <v>2.0</v>
      </c>
      <c r="G19" s="107">
        <v>0.0</v>
      </c>
      <c r="H19" s="108">
        <v>60.0</v>
      </c>
      <c r="I19" s="108">
        <v>30.0</v>
      </c>
      <c r="J19" s="108">
        <v>50.0</v>
      </c>
      <c r="K19" s="108">
        <v>52.0</v>
      </c>
      <c r="L19" s="108">
        <v>54.0</v>
      </c>
      <c r="M19" s="108">
        <v>20.0</v>
      </c>
      <c r="N19" s="108">
        <v>10.0</v>
      </c>
      <c r="O19" s="108">
        <v>10.0</v>
      </c>
      <c r="P19" s="108">
        <v>10.0</v>
      </c>
      <c r="Q19" s="108">
        <v>20.0</v>
      </c>
      <c r="R19" s="108">
        <v>200.0</v>
      </c>
      <c r="S19" s="109">
        <v>1.0</v>
      </c>
      <c r="T19" s="109">
        <v>4.0</v>
      </c>
      <c r="U19" s="109">
        <v>3.0</v>
      </c>
      <c r="V19" s="110">
        <v>0.0</v>
      </c>
      <c r="W19" s="110">
        <v>0.0</v>
      </c>
      <c r="X19" s="110">
        <v>0.0</v>
      </c>
      <c r="Y19" s="110">
        <v>0.0</v>
      </c>
      <c r="Z19" s="110">
        <v>0.0</v>
      </c>
      <c r="AA19" s="110">
        <v>0.0</v>
      </c>
      <c r="AB19" s="110">
        <v>0.0</v>
      </c>
      <c r="AC19" s="110">
        <v>0.0</v>
      </c>
      <c r="AD19" s="110">
        <v>0.0</v>
      </c>
      <c r="AE19" s="110">
        <v>0.0</v>
      </c>
      <c r="AF19" s="109">
        <v>0.0</v>
      </c>
      <c r="AG19" s="109">
        <v>0.0</v>
      </c>
      <c r="AH19" s="109">
        <v>0.0</v>
      </c>
      <c r="AI19" s="109">
        <v>0.0</v>
      </c>
      <c r="AJ19" s="109">
        <v>0.0</v>
      </c>
      <c r="AK19" s="109">
        <v>0.0</v>
      </c>
      <c r="AL19" s="109">
        <v>0.0</v>
      </c>
      <c r="AM19" s="109">
        <v>0.0</v>
      </c>
      <c r="AN19" s="109">
        <v>0.0</v>
      </c>
      <c r="AO19" s="109">
        <v>0.0</v>
      </c>
    </row>
    <row r="20" ht="15.75" customHeight="1">
      <c r="A20" s="135" t="s">
        <v>172</v>
      </c>
      <c r="B20" s="135" t="s">
        <v>173</v>
      </c>
      <c r="C20" s="105" t="s">
        <v>48</v>
      </c>
      <c r="D20" s="106">
        <v>44248.0</v>
      </c>
      <c r="E20" s="107">
        <v>1.0</v>
      </c>
      <c r="F20" s="107">
        <v>1.0</v>
      </c>
      <c r="G20" s="107">
        <v>0.0</v>
      </c>
      <c r="H20" s="108">
        <v>40.0</v>
      </c>
      <c r="I20" s="108">
        <v>15.0</v>
      </c>
      <c r="J20" s="108">
        <v>20.0</v>
      </c>
      <c r="K20" s="108">
        <v>20.0</v>
      </c>
      <c r="L20" s="108">
        <v>18.0</v>
      </c>
      <c r="M20" s="108">
        <v>40.0</v>
      </c>
      <c r="N20" s="108">
        <v>30.0</v>
      </c>
      <c r="O20" s="108">
        <v>20.0</v>
      </c>
      <c r="P20" s="108">
        <v>10.0</v>
      </c>
      <c r="Q20" s="108">
        <v>20.0</v>
      </c>
      <c r="R20" s="108">
        <v>100.0</v>
      </c>
      <c r="S20" s="109">
        <v>1.0</v>
      </c>
      <c r="T20" s="109">
        <v>9.0</v>
      </c>
      <c r="U20" s="109">
        <v>2.0</v>
      </c>
      <c r="V20" s="110">
        <v>0.0</v>
      </c>
      <c r="W20" s="110">
        <v>0.0</v>
      </c>
      <c r="X20" s="110">
        <v>0.0</v>
      </c>
      <c r="Y20" s="110">
        <v>0.0</v>
      </c>
      <c r="Z20" s="110">
        <v>0.0</v>
      </c>
      <c r="AA20" s="110">
        <v>0.0</v>
      </c>
      <c r="AB20" s="110">
        <v>0.0</v>
      </c>
      <c r="AC20" s="110">
        <v>0.0</v>
      </c>
      <c r="AD20" s="110">
        <v>0.0</v>
      </c>
      <c r="AE20" s="110">
        <v>0.0</v>
      </c>
      <c r="AF20" s="109">
        <v>0.0</v>
      </c>
      <c r="AG20" s="109">
        <v>0.0</v>
      </c>
      <c r="AH20" s="109">
        <v>0.0</v>
      </c>
      <c r="AI20" s="109">
        <v>0.0</v>
      </c>
      <c r="AJ20" s="109">
        <v>0.0</v>
      </c>
      <c r="AK20" s="109">
        <v>0.0</v>
      </c>
      <c r="AL20" s="109">
        <v>0.0</v>
      </c>
      <c r="AM20" s="109">
        <v>0.0</v>
      </c>
      <c r="AN20" s="109">
        <v>0.0</v>
      </c>
      <c r="AO20" s="109">
        <v>0.0</v>
      </c>
    </row>
    <row r="21" ht="15.75" customHeight="1">
      <c r="A21" s="135" t="s">
        <v>172</v>
      </c>
      <c r="B21" s="135" t="s">
        <v>173</v>
      </c>
      <c r="C21" s="105" t="s">
        <v>49</v>
      </c>
      <c r="D21" s="106">
        <v>44248.0</v>
      </c>
      <c r="E21" s="107">
        <v>4.0</v>
      </c>
      <c r="F21" s="107">
        <v>18.0</v>
      </c>
      <c r="G21" s="107">
        <v>0.0</v>
      </c>
      <c r="H21" s="108">
        <v>120.0</v>
      </c>
      <c r="I21" s="109">
        <v>25.0</v>
      </c>
      <c r="J21" s="108">
        <v>70.0</v>
      </c>
      <c r="K21" s="108">
        <v>88.0</v>
      </c>
      <c r="L21" s="109">
        <v>80.0</v>
      </c>
      <c r="M21" s="109">
        <v>90.0</v>
      </c>
      <c r="N21" s="109">
        <v>40.0</v>
      </c>
      <c r="O21" s="109">
        <v>40.0</v>
      </c>
      <c r="P21" s="108">
        <v>80.0</v>
      </c>
      <c r="Q21" s="109">
        <v>60.0</v>
      </c>
      <c r="R21" s="108">
        <v>400.0</v>
      </c>
      <c r="S21" s="109">
        <v>3.0</v>
      </c>
      <c r="T21" s="109">
        <v>18.0</v>
      </c>
      <c r="U21" s="109">
        <v>6.0</v>
      </c>
      <c r="V21" s="110">
        <v>0.0</v>
      </c>
      <c r="W21" s="110">
        <v>0.0</v>
      </c>
      <c r="X21" s="110">
        <v>0.0</v>
      </c>
      <c r="Y21" s="110">
        <v>0.0</v>
      </c>
      <c r="Z21" s="110">
        <v>0.0</v>
      </c>
      <c r="AA21" s="110">
        <v>0.0</v>
      </c>
      <c r="AB21" s="110">
        <v>0.0</v>
      </c>
      <c r="AC21" s="110">
        <v>0.0</v>
      </c>
      <c r="AD21" s="110">
        <v>0.0</v>
      </c>
      <c r="AE21" s="110">
        <v>0.0</v>
      </c>
      <c r="AF21" s="109">
        <v>0.0</v>
      </c>
      <c r="AG21" s="109">
        <v>0.0</v>
      </c>
      <c r="AH21" s="109">
        <v>0.0</v>
      </c>
      <c r="AI21" s="109">
        <v>0.0</v>
      </c>
      <c r="AJ21" s="109">
        <v>0.0</v>
      </c>
      <c r="AK21" s="109">
        <v>0.0</v>
      </c>
      <c r="AL21" s="109">
        <v>0.0</v>
      </c>
      <c r="AM21" s="109">
        <v>0.0</v>
      </c>
      <c r="AN21" s="109">
        <v>0.0</v>
      </c>
      <c r="AO21" s="109">
        <v>0.0</v>
      </c>
    </row>
    <row r="22" ht="15.75" customHeight="1">
      <c r="A22" s="135" t="s">
        <v>172</v>
      </c>
      <c r="B22" s="135" t="s">
        <v>173</v>
      </c>
      <c r="C22" s="105" t="s">
        <v>50</v>
      </c>
      <c r="D22" s="106">
        <v>44248.0</v>
      </c>
      <c r="E22" s="107">
        <v>6.0</v>
      </c>
      <c r="F22" s="107">
        <v>3.0</v>
      </c>
      <c r="G22" s="107">
        <v>0.0</v>
      </c>
      <c r="H22" s="108">
        <v>120.0</v>
      </c>
      <c r="I22" s="108">
        <v>30.0</v>
      </c>
      <c r="J22" s="108">
        <v>100.0</v>
      </c>
      <c r="K22" s="108">
        <v>96.0</v>
      </c>
      <c r="L22" s="108">
        <v>96.0</v>
      </c>
      <c r="M22" s="108">
        <v>50.0</v>
      </c>
      <c r="N22" s="108">
        <v>30.0</v>
      </c>
      <c r="O22" s="108">
        <v>30.0</v>
      </c>
      <c r="P22" s="108">
        <v>40.0</v>
      </c>
      <c r="Q22" s="108">
        <v>0.0</v>
      </c>
      <c r="R22" s="108">
        <v>100.0</v>
      </c>
      <c r="S22" s="109">
        <v>2.0</v>
      </c>
      <c r="T22" s="109">
        <v>11.0</v>
      </c>
      <c r="U22" s="109">
        <v>2.0</v>
      </c>
      <c r="V22" s="110">
        <v>0.0</v>
      </c>
      <c r="W22" s="110">
        <v>0.0</v>
      </c>
      <c r="X22" s="110">
        <v>0.0</v>
      </c>
      <c r="Y22" s="110">
        <v>0.0</v>
      </c>
      <c r="Z22" s="110">
        <v>0.0</v>
      </c>
      <c r="AA22" s="110">
        <v>0.0</v>
      </c>
      <c r="AB22" s="110">
        <v>0.0</v>
      </c>
      <c r="AC22" s="110">
        <v>0.0</v>
      </c>
      <c r="AD22" s="110">
        <v>0.0</v>
      </c>
      <c r="AE22" s="110">
        <v>0.0</v>
      </c>
      <c r="AF22" s="109">
        <v>0.0</v>
      </c>
      <c r="AG22" s="109">
        <v>0.0</v>
      </c>
      <c r="AH22" s="109">
        <v>0.0</v>
      </c>
      <c r="AI22" s="109">
        <v>0.0</v>
      </c>
      <c r="AJ22" s="109">
        <v>0.0</v>
      </c>
      <c r="AK22" s="109">
        <v>0.0</v>
      </c>
      <c r="AL22" s="109">
        <v>0.0</v>
      </c>
      <c r="AM22" s="109">
        <v>0.0</v>
      </c>
      <c r="AN22" s="109">
        <v>0.0</v>
      </c>
      <c r="AO22" s="109">
        <v>0.0</v>
      </c>
    </row>
    <row r="23" ht="15.75" customHeight="1">
      <c r="A23" s="135" t="s">
        <v>172</v>
      </c>
      <c r="B23" s="135" t="s">
        <v>173</v>
      </c>
      <c r="C23" s="105" t="s">
        <v>51</v>
      </c>
      <c r="D23" s="106">
        <v>44248.0</v>
      </c>
      <c r="E23" s="107">
        <v>3.0</v>
      </c>
      <c r="F23" s="107">
        <v>7.0</v>
      </c>
      <c r="G23" s="107">
        <v>0.0</v>
      </c>
      <c r="H23" s="108">
        <v>80.0</v>
      </c>
      <c r="I23" s="108">
        <v>15.0</v>
      </c>
      <c r="J23" s="108">
        <v>70.0</v>
      </c>
      <c r="K23" s="108">
        <v>64.0</v>
      </c>
      <c r="L23" s="108">
        <v>72.0</v>
      </c>
      <c r="M23" s="108">
        <v>50.0</v>
      </c>
      <c r="N23" s="108">
        <v>40.0</v>
      </c>
      <c r="O23" s="108">
        <v>20.0</v>
      </c>
      <c r="P23" s="108">
        <v>50.0</v>
      </c>
      <c r="Q23" s="108">
        <v>0.0</v>
      </c>
      <c r="R23" s="108">
        <v>300.0</v>
      </c>
      <c r="S23" s="109">
        <v>1.0</v>
      </c>
      <c r="T23" s="109">
        <v>11.0</v>
      </c>
      <c r="U23" s="109">
        <v>4.0</v>
      </c>
      <c r="V23" s="110">
        <v>0.0</v>
      </c>
      <c r="W23" s="110">
        <v>0.0</v>
      </c>
      <c r="X23" s="110">
        <v>0.0</v>
      </c>
      <c r="Y23" s="110">
        <v>0.0</v>
      </c>
      <c r="Z23" s="110">
        <v>0.0</v>
      </c>
      <c r="AA23" s="110">
        <v>0.0</v>
      </c>
      <c r="AB23" s="110">
        <v>0.0</v>
      </c>
      <c r="AC23" s="110">
        <v>0.0</v>
      </c>
      <c r="AD23" s="110">
        <v>0.0</v>
      </c>
      <c r="AE23" s="110">
        <v>0.0</v>
      </c>
      <c r="AF23" s="109">
        <v>0.0</v>
      </c>
      <c r="AG23" s="109">
        <v>0.0</v>
      </c>
      <c r="AH23" s="109">
        <v>0.0</v>
      </c>
      <c r="AI23" s="109">
        <v>0.0</v>
      </c>
      <c r="AJ23" s="109">
        <v>0.0</v>
      </c>
      <c r="AK23" s="109">
        <v>0.0</v>
      </c>
      <c r="AL23" s="109">
        <v>0.0</v>
      </c>
      <c r="AM23" s="109">
        <v>0.0</v>
      </c>
      <c r="AN23" s="109">
        <v>0.0</v>
      </c>
      <c r="AO23" s="109">
        <v>0.0</v>
      </c>
    </row>
    <row r="24" ht="15.75" customHeight="1">
      <c r="A24" s="135" t="s">
        <v>172</v>
      </c>
      <c r="B24" s="135" t="s">
        <v>173</v>
      </c>
      <c r="C24" s="105" t="s">
        <v>52</v>
      </c>
      <c r="D24" s="106">
        <v>44248.0</v>
      </c>
      <c r="E24" s="107">
        <v>1.0</v>
      </c>
      <c r="F24" s="107">
        <v>3.0</v>
      </c>
      <c r="G24" s="107">
        <v>0.0</v>
      </c>
      <c r="H24" s="108">
        <v>80.0</v>
      </c>
      <c r="I24" s="108">
        <v>10.0</v>
      </c>
      <c r="J24" s="108">
        <v>70.0</v>
      </c>
      <c r="K24" s="108">
        <v>72.0</v>
      </c>
      <c r="L24" s="108">
        <v>72.0</v>
      </c>
      <c r="M24" s="108">
        <v>30.0</v>
      </c>
      <c r="N24" s="108">
        <v>20.0</v>
      </c>
      <c r="O24" s="108">
        <v>10.0</v>
      </c>
      <c r="P24" s="108">
        <v>70.0</v>
      </c>
      <c r="Q24" s="108">
        <v>20.0</v>
      </c>
      <c r="R24" s="108">
        <v>300.0</v>
      </c>
      <c r="S24" s="109">
        <v>1.0</v>
      </c>
      <c r="T24" s="109">
        <v>6.0</v>
      </c>
      <c r="U24" s="109">
        <v>5.0</v>
      </c>
      <c r="V24" s="110">
        <v>0.0</v>
      </c>
      <c r="W24" s="110">
        <v>0.0</v>
      </c>
      <c r="X24" s="110">
        <v>0.0</v>
      </c>
      <c r="Y24" s="110">
        <v>0.0</v>
      </c>
      <c r="Z24" s="110">
        <v>0.0</v>
      </c>
      <c r="AA24" s="110">
        <v>0.0</v>
      </c>
      <c r="AB24" s="110">
        <v>0.0</v>
      </c>
      <c r="AC24" s="110">
        <v>0.0</v>
      </c>
      <c r="AD24" s="110">
        <v>0.0</v>
      </c>
      <c r="AE24" s="110">
        <v>0.0</v>
      </c>
      <c r="AF24" s="109">
        <v>0.0</v>
      </c>
      <c r="AG24" s="109">
        <v>0.0</v>
      </c>
      <c r="AH24" s="109">
        <v>0.0</v>
      </c>
      <c r="AI24" s="109">
        <v>0.0</v>
      </c>
      <c r="AJ24" s="109">
        <v>0.0</v>
      </c>
      <c r="AK24" s="109">
        <v>0.0</v>
      </c>
      <c r="AL24" s="109">
        <v>0.0</v>
      </c>
      <c r="AM24" s="109">
        <v>0.0</v>
      </c>
      <c r="AN24" s="109">
        <v>0.0</v>
      </c>
      <c r="AO24" s="109">
        <v>0.0</v>
      </c>
    </row>
    <row r="25" ht="15.75" customHeight="1">
      <c r="A25" s="135" t="s">
        <v>172</v>
      </c>
      <c r="B25" s="135" t="s">
        <v>173</v>
      </c>
      <c r="C25" s="105" t="s">
        <v>53</v>
      </c>
      <c r="D25" s="106">
        <v>44248.0</v>
      </c>
      <c r="E25" s="107">
        <v>1.0</v>
      </c>
      <c r="F25" s="107">
        <v>8.0</v>
      </c>
      <c r="G25" s="107">
        <v>0.0</v>
      </c>
      <c r="H25" s="108">
        <v>60.0</v>
      </c>
      <c r="I25" s="108">
        <v>20.0</v>
      </c>
      <c r="J25" s="108">
        <v>40.0</v>
      </c>
      <c r="K25" s="108">
        <v>48.0</v>
      </c>
      <c r="L25" s="108">
        <v>50.0</v>
      </c>
      <c r="M25" s="108">
        <v>40.0</v>
      </c>
      <c r="N25" s="108">
        <v>30.0</v>
      </c>
      <c r="O25" s="108">
        <v>30.0</v>
      </c>
      <c r="P25" s="108">
        <v>30.0</v>
      </c>
      <c r="Q25" s="108">
        <v>20.0</v>
      </c>
      <c r="R25" s="108">
        <v>200.0</v>
      </c>
      <c r="S25" s="109">
        <v>1.0</v>
      </c>
      <c r="T25" s="109">
        <v>10.0</v>
      </c>
      <c r="U25" s="109">
        <v>3.0</v>
      </c>
      <c r="V25" s="110">
        <v>0.0</v>
      </c>
      <c r="W25" s="110">
        <v>0.0</v>
      </c>
      <c r="X25" s="110">
        <v>0.0</v>
      </c>
      <c r="Y25" s="110">
        <v>0.0</v>
      </c>
      <c r="Z25" s="110">
        <v>0.0</v>
      </c>
      <c r="AA25" s="110">
        <v>0.0</v>
      </c>
      <c r="AB25" s="110">
        <v>0.0</v>
      </c>
      <c r="AC25" s="110">
        <v>0.0</v>
      </c>
      <c r="AD25" s="110">
        <v>0.0</v>
      </c>
      <c r="AE25" s="110">
        <v>0.0</v>
      </c>
      <c r="AF25" s="109">
        <v>0.0</v>
      </c>
      <c r="AG25" s="109">
        <v>0.0</v>
      </c>
      <c r="AH25" s="109">
        <v>0.0</v>
      </c>
      <c r="AI25" s="109">
        <v>0.0</v>
      </c>
      <c r="AJ25" s="109">
        <v>0.0</v>
      </c>
      <c r="AK25" s="109">
        <v>0.0</v>
      </c>
      <c r="AL25" s="109">
        <v>0.0</v>
      </c>
      <c r="AM25" s="109">
        <v>0.0</v>
      </c>
      <c r="AN25" s="109">
        <v>0.0</v>
      </c>
      <c r="AO25" s="109">
        <v>0.0</v>
      </c>
    </row>
    <row r="26" ht="15.75" customHeight="1">
      <c r="A26" s="135" t="s">
        <v>172</v>
      </c>
      <c r="B26" s="135" t="s">
        <v>173</v>
      </c>
      <c r="C26" s="105" t="s">
        <v>54</v>
      </c>
      <c r="D26" s="106">
        <v>44248.0</v>
      </c>
      <c r="E26" s="107">
        <v>1.0</v>
      </c>
      <c r="F26" s="107">
        <v>1.0</v>
      </c>
      <c r="G26" s="107">
        <v>0.0</v>
      </c>
      <c r="H26" s="108">
        <v>20.0</v>
      </c>
      <c r="I26" s="109">
        <v>10.0</v>
      </c>
      <c r="J26" s="108">
        <v>20.0</v>
      </c>
      <c r="K26" s="108">
        <v>20.0</v>
      </c>
      <c r="L26" s="108">
        <v>18.0</v>
      </c>
      <c r="M26" s="108">
        <v>10.0</v>
      </c>
      <c r="N26" s="109">
        <v>20.0</v>
      </c>
      <c r="O26" s="109">
        <v>10.0</v>
      </c>
      <c r="P26" s="108">
        <v>10.0</v>
      </c>
      <c r="Q26" s="108">
        <v>0.0</v>
      </c>
      <c r="R26" s="108">
        <v>0.0</v>
      </c>
      <c r="S26" s="109">
        <v>1.0</v>
      </c>
      <c r="T26" s="109">
        <v>4.0</v>
      </c>
      <c r="U26" s="109">
        <v>1.0</v>
      </c>
      <c r="V26" s="110">
        <v>0.0</v>
      </c>
      <c r="W26" s="110">
        <v>0.0</v>
      </c>
      <c r="X26" s="110">
        <v>0.0</v>
      </c>
      <c r="Y26" s="110">
        <v>0.0</v>
      </c>
      <c r="Z26" s="110">
        <v>0.0</v>
      </c>
      <c r="AA26" s="110">
        <v>0.0</v>
      </c>
      <c r="AB26" s="110">
        <v>0.0</v>
      </c>
      <c r="AC26" s="110">
        <v>0.0</v>
      </c>
      <c r="AD26" s="110">
        <v>0.0</v>
      </c>
      <c r="AE26" s="110">
        <v>0.0</v>
      </c>
      <c r="AF26" s="109">
        <v>0.0</v>
      </c>
      <c r="AG26" s="109">
        <v>0.0</v>
      </c>
      <c r="AH26" s="109">
        <v>0.0</v>
      </c>
      <c r="AI26" s="109">
        <v>0.0</v>
      </c>
      <c r="AJ26" s="109">
        <v>0.0</v>
      </c>
      <c r="AK26" s="109">
        <v>0.0</v>
      </c>
      <c r="AL26" s="109">
        <v>0.0</v>
      </c>
      <c r="AM26" s="109">
        <v>0.0</v>
      </c>
      <c r="AN26" s="109">
        <v>0.0</v>
      </c>
      <c r="AO26" s="109">
        <v>0.0</v>
      </c>
    </row>
    <row r="27" ht="15.75" customHeight="1">
      <c r="A27" s="135" t="s">
        <v>172</v>
      </c>
      <c r="B27" s="135" t="s">
        <v>173</v>
      </c>
      <c r="C27" s="105" t="s">
        <v>55</v>
      </c>
      <c r="D27" s="106">
        <v>44248.0</v>
      </c>
      <c r="E27" s="107">
        <v>1.0</v>
      </c>
      <c r="F27" s="107">
        <v>4.0</v>
      </c>
      <c r="G27" s="107">
        <v>0.0</v>
      </c>
      <c r="H27" s="108">
        <v>60.0</v>
      </c>
      <c r="I27" s="109">
        <v>10.0</v>
      </c>
      <c r="J27" s="108">
        <v>50.0</v>
      </c>
      <c r="K27" s="108">
        <v>44.0</v>
      </c>
      <c r="L27" s="108">
        <v>42.0</v>
      </c>
      <c r="M27" s="108">
        <v>40.0</v>
      </c>
      <c r="N27" s="109">
        <v>20.0</v>
      </c>
      <c r="O27" s="109">
        <v>20.0</v>
      </c>
      <c r="P27" s="108">
        <v>10.0</v>
      </c>
      <c r="Q27" s="109">
        <v>20.0</v>
      </c>
      <c r="R27" s="108">
        <v>200.0</v>
      </c>
      <c r="S27" s="109">
        <v>1.0</v>
      </c>
      <c r="T27" s="109">
        <v>8.0</v>
      </c>
      <c r="U27" s="109">
        <v>3.0</v>
      </c>
      <c r="V27" s="110">
        <v>0.0</v>
      </c>
      <c r="W27" s="110">
        <v>0.0</v>
      </c>
      <c r="X27" s="110">
        <v>0.0</v>
      </c>
      <c r="Y27" s="110">
        <v>0.0</v>
      </c>
      <c r="Z27" s="110">
        <v>0.0</v>
      </c>
      <c r="AA27" s="110">
        <v>0.0</v>
      </c>
      <c r="AB27" s="110">
        <v>0.0</v>
      </c>
      <c r="AC27" s="110">
        <v>0.0</v>
      </c>
      <c r="AD27" s="110">
        <v>0.0</v>
      </c>
      <c r="AE27" s="110">
        <v>0.0</v>
      </c>
      <c r="AF27" s="109">
        <v>0.0</v>
      </c>
      <c r="AG27" s="109">
        <v>0.0</v>
      </c>
      <c r="AH27" s="109">
        <v>0.0</v>
      </c>
      <c r="AI27" s="109">
        <v>0.0</v>
      </c>
      <c r="AJ27" s="109">
        <v>0.0</v>
      </c>
      <c r="AK27" s="109">
        <v>0.0</v>
      </c>
      <c r="AL27" s="109">
        <v>0.0</v>
      </c>
      <c r="AM27" s="109">
        <v>0.0</v>
      </c>
      <c r="AN27" s="109">
        <v>0.0</v>
      </c>
      <c r="AO27" s="109">
        <v>0.0</v>
      </c>
    </row>
    <row r="28" ht="15.75" customHeight="1">
      <c r="A28" s="135" t="s">
        <v>172</v>
      </c>
      <c r="B28" s="135" t="s">
        <v>173</v>
      </c>
      <c r="C28" s="105" t="s">
        <v>56</v>
      </c>
      <c r="D28" s="106">
        <v>44248.0</v>
      </c>
      <c r="E28" s="107">
        <v>4.0</v>
      </c>
      <c r="F28" s="107">
        <v>8.0</v>
      </c>
      <c r="G28" s="107">
        <v>0.0</v>
      </c>
      <c r="H28" s="108">
        <v>80.0</v>
      </c>
      <c r="I28" s="108">
        <v>20.0</v>
      </c>
      <c r="J28" s="108">
        <v>60.0</v>
      </c>
      <c r="K28" s="108">
        <v>48.0</v>
      </c>
      <c r="L28" s="108">
        <v>50.0</v>
      </c>
      <c r="M28" s="108">
        <v>60.0</v>
      </c>
      <c r="N28" s="108">
        <v>40.0</v>
      </c>
      <c r="O28" s="108">
        <v>10.0</v>
      </c>
      <c r="P28" s="108">
        <v>40.0</v>
      </c>
      <c r="Q28" s="108">
        <v>20.0</v>
      </c>
      <c r="R28" s="108">
        <v>200.0</v>
      </c>
      <c r="S28" s="109">
        <v>1.0</v>
      </c>
      <c r="T28" s="109">
        <v>8.0</v>
      </c>
      <c r="U28" s="109">
        <v>3.0</v>
      </c>
      <c r="V28" s="110">
        <v>0.0</v>
      </c>
      <c r="W28" s="110">
        <v>0.0</v>
      </c>
      <c r="X28" s="110">
        <v>0.0</v>
      </c>
      <c r="Y28" s="110">
        <v>0.0</v>
      </c>
      <c r="Z28" s="110">
        <v>0.0</v>
      </c>
      <c r="AA28" s="110">
        <v>0.0</v>
      </c>
      <c r="AB28" s="110">
        <v>0.0</v>
      </c>
      <c r="AC28" s="110">
        <v>0.0</v>
      </c>
      <c r="AD28" s="110">
        <v>0.0</v>
      </c>
      <c r="AE28" s="110">
        <v>0.0</v>
      </c>
      <c r="AF28" s="109">
        <v>0.0</v>
      </c>
      <c r="AG28" s="109">
        <v>0.0</v>
      </c>
      <c r="AH28" s="109">
        <v>0.0</v>
      </c>
      <c r="AI28" s="109">
        <v>0.0</v>
      </c>
      <c r="AJ28" s="109">
        <v>0.0</v>
      </c>
      <c r="AK28" s="109">
        <v>0.0</v>
      </c>
      <c r="AL28" s="109">
        <v>0.0</v>
      </c>
      <c r="AM28" s="109">
        <v>0.0</v>
      </c>
      <c r="AN28" s="109">
        <v>0.0</v>
      </c>
      <c r="AO28" s="109">
        <v>0.0</v>
      </c>
    </row>
    <row r="29" ht="15.75" customHeight="1">
      <c r="A29" s="135" t="s">
        <v>172</v>
      </c>
      <c r="B29" s="135" t="s">
        <v>173</v>
      </c>
      <c r="C29" s="105" t="s">
        <v>59</v>
      </c>
      <c r="D29" s="106">
        <v>44248.0</v>
      </c>
      <c r="E29" s="107">
        <v>4.0</v>
      </c>
      <c r="F29" s="107">
        <v>2.0</v>
      </c>
      <c r="G29" s="107">
        <v>0.0</v>
      </c>
      <c r="H29" s="108">
        <v>100.0</v>
      </c>
      <c r="I29" s="108">
        <v>20.0</v>
      </c>
      <c r="J29" s="108">
        <v>70.0</v>
      </c>
      <c r="K29" s="108">
        <v>60.0</v>
      </c>
      <c r="L29" s="108">
        <v>58.0</v>
      </c>
      <c r="M29" s="108">
        <v>40.0</v>
      </c>
      <c r="N29" s="108">
        <v>40.0</v>
      </c>
      <c r="O29" s="108">
        <v>30.0</v>
      </c>
      <c r="P29" s="108">
        <v>30.0</v>
      </c>
      <c r="Q29" s="108">
        <v>30.0</v>
      </c>
      <c r="R29" s="108">
        <v>200.0</v>
      </c>
      <c r="S29" s="109">
        <v>1.0</v>
      </c>
      <c r="T29" s="109">
        <v>11.0</v>
      </c>
      <c r="U29" s="109">
        <v>3.0</v>
      </c>
      <c r="V29" s="110">
        <v>0.0</v>
      </c>
      <c r="W29" s="110">
        <v>0.0</v>
      </c>
      <c r="X29" s="110">
        <v>0.0</v>
      </c>
      <c r="Y29" s="110">
        <v>0.0</v>
      </c>
      <c r="Z29" s="110">
        <v>0.0</v>
      </c>
      <c r="AA29" s="110">
        <v>0.0</v>
      </c>
      <c r="AB29" s="110">
        <v>0.0</v>
      </c>
      <c r="AC29" s="110">
        <v>0.0</v>
      </c>
      <c r="AD29" s="110">
        <v>0.0</v>
      </c>
      <c r="AE29" s="110">
        <v>0.0</v>
      </c>
      <c r="AF29" s="109">
        <v>0.0</v>
      </c>
      <c r="AG29" s="109">
        <v>0.0</v>
      </c>
      <c r="AH29" s="109">
        <v>0.0</v>
      </c>
      <c r="AI29" s="109">
        <v>0.0</v>
      </c>
      <c r="AJ29" s="109">
        <v>0.0</v>
      </c>
      <c r="AK29" s="109">
        <v>0.0</v>
      </c>
      <c r="AL29" s="109">
        <v>0.0</v>
      </c>
      <c r="AM29" s="109">
        <v>0.0</v>
      </c>
      <c r="AN29" s="109">
        <v>0.0</v>
      </c>
      <c r="AO29" s="109">
        <v>0.0</v>
      </c>
    </row>
    <row r="30" ht="15.75" customHeight="1">
      <c r="A30" s="135" t="s">
        <v>172</v>
      </c>
      <c r="B30" s="135" t="s">
        <v>173</v>
      </c>
      <c r="C30" s="105" t="s">
        <v>60</v>
      </c>
      <c r="D30" s="106">
        <v>44248.0</v>
      </c>
      <c r="E30" s="107">
        <v>4.0</v>
      </c>
      <c r="F30" s="107">
        <v>2.0</v>
      </c>
      <c r="G30" s="107">
        <v>0.0</v>
      </c>
      <c r="H30" s="108">
        <v>60.0</v>
      </c>
      <c r="I30" s="108">
        <v>20.0</v>
      </c>
      <c r="J30" s="108">
        <v>40.0</v>
      </c>
      <c r="K30" s="108">
        <v>44.0</v>
      </c>
      <c r="L30" s="108">
        <v>46.0</v>
      </c>
      <c r="M30" s="108">
        <v>50.0</v>
      </c>
      <c r="N30" s="108">
        <v>20.0</v>
      </c>
      <c r="O30" s="108">
        <v>20.0</v>
      </c>
      <c r="P30" s="108">
        <v>40.0</v>
      </c>
      <c r="Q30" s="108">
        <v>20.0</v>
      </c>
      <c r="R30" s="108">
        <v>300.0</v>
      </c>
      <c r="S30" s="109">
        <v>1.0</v>
      </c>
      <c r="T30" s="108">
        <v>9.0</v>
      </c>
      <c r="U30" s="109">
        <v>4.0</v>
      </c>
      <c r="V30" s="110">
        <v>0.0</v>
      </c>
      <c r="W30" s="110">
        <v>0.0</v>
      </c>
      <c r="X30" s="110">
        <v>0.0</v>
      </c>
      <c r="Y30" s="110">
        <v>0.0</v>
      </c>
      <c r="Z30" s="110">
        <v>0.0</v>
      </c>
      <c r="AA30" s="110">
        <v>0.0</v>
      </c>
      <c r="AB30" s="110">
        <v>0.0</v>
      </c>
      <c r="AC30" s="110">
        <v>0.0</v>
      </c>
      <c r="AD30" s="110">
        <v>0.0</v>
      </c>
      <c r="AE30" s="110">
        <v>0.0</v>
      </c>
      <c r="AF30" s="109">
        <v>0.0</v>
      </c>
      <c r="AG30" s="109">
        <v>0.0</v>
      </c>
      <c r="AH30" s="109">
        <v>0.0</v>
      </c>
      <c r="AI30" s="109">
        <v>0.0</v>
      </c>
      <c r="AJ30" s="109">
        <v>0.0</v>
      </c>
      <c r="AK30" s="109">
        <v>0.0</v>
      </c>
      <c r="AL30" s="109">
        <v>0.0</v>
      </c>
      <c r="AM30" s="109">
        <v>0.0</v>
      </c>
      <c r="AN30" s="109">
        <v>0.0</v>
      </c>
      <c r="AO30" s="109">
        <v>0.0</v>
      </c>
    </row>
    <row r="31" ht="15.75" customHeight="1">
      <c r="A31" s="135" t="s">
        <v>172</v>
      </c>
      <c r="B31" s="135" t="s">
        <v>173</v>
      </c>
      <c r="C31" s="105" t="s">
        <v>61</v>
      </c>
      <c r="D31" s="106">
        <v>44248.0</v>
      </c>
      <c r="E31" s="107">
        <v>2.0</v>
      </c>
      <c r="F31" s="107">
        <v>1.0</v>
      </c>
      <c r="G31" s="107">
        <v>0.0</v>
      </c>
      <c r="H31" s="108">
        <v>60.0</v>
      </c>
      <c r="I31" s="108">
        <v>10.0</v>
      </c>
      <c r="J31" s="108">
        <v>40.0</v>
      </c>
      <c r="K31" s="108">
        <v>16.0</v>
      </c>
      <c r="L31" s="108">
        <v>24.0</v>
      </c>
      <c r="M31" s="108">
        <v>20.0</v>
      </c>
      <c r="N31" s="108">
        <v>20.0</v>
      </c>
      <c r="O31" s="108">
        <v>20.0</v>
      </c>
      <c r="P31" s="108">
        <v>20.0</v>
      </c>
      <c r="Q31" s="108">
        <v>40.0</v>
      </c>
      <c r="R31" s="108">
        <v>100.0</v>
      </c>
      <c r="S31" s="109">
        <v>2.0</v>
      </c>
      <c r="T31" s="109">
        <v>6.0</v>
      </c>
      <c r="U31" s="109">
        <v>2.0</v>
      </c>
      <c r="V31" s="110">
        <v>0.0</v>
      </c>
      <c r="W31" s="110">
        <v>0.0</v>
      </c>
      <c r="X31" s="110">
        <v>0.0</v>
      </c>
      <c r="Y31" s="110">
        <v>0.0</v>
      </c>
      <c r="Z31" s="110">
        <v>0.0</v>
      </c>
      <c r="AA31" s="110">
        <v>0.0</v>
      </c>
      <c r="AB31" s="110">
        <v>0.0</v>
      </c>
      <c r="AC31" s="110">
        <v>0.0</v>
      </c>
      <c r="AD31" s="110">
        <v>0.0</v>
      </c>
      <c r="AE31" s="110">
        <v>0.0</v>
      </c>
      <c r="AF31" s="109">
        <v>0.0</v>
      </c>
      <c r="AG31" s="109">
        <v>0.0</v>
      </c>
      <c r="AH31" s="109">
        <v>0.0</v>
      </c>
      <c r="AI31" s="109">
        <v>0.0</v>
      </c>
      <c r="AJ31" s="109">
        <v>0.0</v>
      </c>
      <c r="AK31" s="109">
        <v>0.0</v>
      </c>
      <c r="AL31" s="109">
        <v>0.0</v>
      </c>
      <c r="AM31" s="109">
        <v>0.0</v>
      </c>
      <c r="AN31" s="109">
        <v>0.0</v>
      </c>
      <c r="AO31" s="109">
        <v>0.0</v>
      </c>
    </row>
    <row r="32" ht="15.75" customHeight="1">
      <c r="A32" s="135" t="s">
        <v>172</v>
      </c>
      <c r="B32" s="135" t="s">
        <v>173</v>
      </c>
      <c r="C32" s="105" t="s">
        <v>62</v>
      </c>
      <c r="D32" s="106">
        <v>44248.0</v>
      </c>
      <c r="E32" s="107">
        <v>1.0</v>
      </c>
      <c r="F32" s="107">
        <v>0.0</v>
      </c>
      <c r="G32" s="107">
        <v>0.0</v>
      </c>
      <c r="H32" s="108">
        <v>20.0</v>
      </c>
      <c r="I32" s="108">
        <v>5.0</v>
      </c>
      <c r="J32" s="108">
        <v>20.0</v>
      </c>
      <c r="K32" s="108">
        <v>16.0</v>
      </c>
      <c r="L32" s="108">
        <v>16.0</v>
      </c>
      <c r="M32" s="108">
        <v>10.0</v>
      </c>
      <c r="N32" s="108">
        <v>10.0</v>
      </c>
      <c r="O32" s="108">
        <v>10.0</v>
      </c>
      <c r="P32" s="108">
        <v>20.0</v>
      </c>
      <c r="Q32" s="108">
        <v>20.0</v>
      </c>
      <c r="R32" s="108">
        <v>100.0</v>
      </c>
      <c r="S32" s="109">
        <v>1.0</v>
      </c>
      <c r="T32" s="109">
        <v>3.0</v>
      </c>
      <c r="U32" s="109">
        <v>2.0</v>
      </c>
      <c r="V32" s="110">
        <v>0.0</v>
      </c>
      <c r="W32" s="110">
        <v>0.0</v>
      </c>
      <c r="X32" s="110">
        <v>0.0</v>
      </c>
      <c r="Y32" s="110">
        <v>0.0</v>
      </c>
      <c r="Z32" s="110">
        <v>0.0</v>
      </c>
      <c r="AA32" s="110">
        <v>0.0</v>
      </c>
      <c r="AB32" s="110">
        <v>0.0</v>
      </c>
      <c r="AC32" s="110">
        <v>0.0</v>
      </c>
      <c r="AD32" s="110">
        <v>0.0</v>
      </c>
      <c r="AE32" s="110">
        <v>0.0</v>
      </c>
      <c r="AF32" s="109">
        <v>0.0</v>
      </c>
      <c r="AG32" s="109">
        <v>0.0</v>
      </c>
      <c r="AH32" s="109">
        <v>0.0</v>
      </c>
      <c r="AI32" s="109">
        <v>0.0</v>
      </c>
      <c r="AJ32" s="109">
        <v>0.0</v>
      </c>
      <c r="AK32" s="109">
        <v>0.0</v>
      </c>
      <c r="AL32" s="109">
        <v>0.0</v>
      </c>
      <c r="AM32" s="109">
        <v>0.0</v>
      </c>
      <c r="AN32" s="109">
        <v>0.0</v>
      </c>
      <c r="AO32" s="109">
        <v>0.0</v>
      </c>
    </row>
    <row r="33" ht="15.75" customHeight="1">
      <c r="A33" s="135" t="s">
        <v>172</v>
      </c>
      <c r="B33" s="135" t="s">
        <v>173</v>
      </c>
      <c r="C33" s="105" t="s">
        <v>63</v>
      </c>
      <c r="D33" s="106">
        <v>44248.0</v>
      </c>
      <c r="E33" s="107">
        <v>5.0</v>
      </c>
      <c r="F33" s="107">
        <v>5.0</v>
      </c>
      <c r="G33" s="107">
        <v>0.0</v>
      </c>
      <c r="H33" s="108">
        <v>80.0</v>
      </c>
      <c r="I33" s="108">
        <v>5.0</v>
      </c>
      <c r="J33" s="108">
        <v>40.0</v>
      </c>
      <c r="K33" s="108">
        <v>28.0</v>
      </c>
      <c r="L33" s="108">
        <v>36.0</v>
      </c>
      <c r="M33" s="108">
        <v>60.0</v>
      </c>
      <c r="N33" s="108">
        <v>30.0</v>
      </c>
      <c r="O33" s="108">
        <v>10.0</v>
      </c>
      <c r="P33" s="108">
        <v>50.0</v>
      </c>
      <c r="Q33" s="108">
        <v>40.0</v>
      </c>
      <c r="R33" s="108">
        <v>230.0</v>
      </c>
      <c r="S33" s="109">
        <v>2.0</v>
      </c>
      <c r="T33" s="109">
        <v>10.0</v>
      </c>
      <c r="U33" s="109"/>
      <c r="V33" s="110">
        <v>0.0</v>
      </c>
      <c r="W33" s="110">
        <v>0.0</v>
      </c>
      <c r="X33" s="110">
        <v>0.0</v>
      </c>
      <c r="Y33" s="110">
        <v>0.0</v>
      </c>
      <c r="Z33" s="110">
        <v>0.0</v>
      </c>
      <c r="AA33" s="110">
        <v>0.0</v>
      </c>
      <c r="AB33" s="110">
        <v>0.0</v>
      </c>
      <c r="AC33" s="110">
        <v>0.0</v>
      </c>
      <c r="AD33" s="110">
        <v>0.0</v>
      </c>
      <c r="AE33" s="110">
        <v>0.0</v>
      </c>
      <c r="AF33" s="109">
        <v>0.0</v>
      </c>
      <c r="AG33" s="109">
        <v>0.0</v>
      </c>
      <c r="AH33" s="109">
        <v>0.0</v>
      </c>
      <c r="AI33" s="109">
        <v>0.0</v>
      </c>
      <c r="AJ33" s="109">
        <v>0.0</v>
      </c>
      <c r="AK33" s="109">
        <v>0.0</v>
      </c>
      <c r="AL33" s="109">
        <v>0.0</v>
      </c>
      <c r="AM33" s="109">
        <v>0.0</v>
      </c>
      <c r="AN33" s="109">
        <v>0.0</v>
      </c>
      <c r="AO33" s="109">
        <v>0.0</v>
      </c>
    </row>
    <row r="34" ht="15.75" customHeight="1">
      <c r="A34" s="135" t="s">
        <v>172</v>
      </c>
      <c r="B34" s="135" t="s">
        <v>173</v>
      </c>
      <c r="C34" s="105" t="s">
        <v>45</v>
      </c>
      <c r="D34" s="106">
        <v>44276.0</v>
      </c>
      <c r="E34" s="107">
        <v>1.0</v>
      </c>
      <c r="F34" s="107">
        <v>0.0</v>
      </c>
      <c r="G34" s="107">
        <v>0.0</v>
      </c>
      <c r="H34" s="108">
        <v>40.0</v>
      </c>
      <c r="I34" s="108">
        <v>0.0</v>
      </c>
      <c r="J34" s="108">
        <v>30.0</v>
      </c>
      <c r="K34" s="108">
        <v>24.0</v>
      </c>
      <c r="L34" s="108">
        <v>26.0</v>
      </c>
      <c r="M34" s="108">
        <v>20.0</v>
      </c>
      <c r="N34" s="108">
        <v>10.0</v>
      </c>
      <c r="O34" s="108">
        <v>10.0</v>
      </c>
      <c r="P34" s="108">
        <v>10.0</v>
      </c>
      <c r="Q34" s="108">
        <v>10.0</v>
      </c>
      <c r="R34" s="108">
        <v>100.0</v>
      </c>
      <c r="S34" s="109">
        <v>1.0</v>
      </c>
      <c r="T34" s="109">
        <v>4.0</v>
      </c>
      <c r="U34" s="109">
        <v>2.0</v>
      </c>
      <c r="V34" s="110">
        <v>0.0</v>
      </c>
      <c r="W34" s="110">
        <v>0.0</v>
      </c>
      <c r="X34" s="110">
        <v>0.0</v>
      </c>
      <c r="Y34" s="110">
        <v>0.0</v>
      </c>
      <c r="Z34" s="110">
        <v>0.0</v>
      </c>
      <c r="AA34" s="110">
        <v>0.0</v>
      </c>
      <c r="AB34" s="110">
        <v>0.0</v>
      </c>
      <c r="AC34" s="110">
        <v>0.0</v>
      </c>
      <c r="AD34" s="110">
        <v>0.0</v>
      </c>
      <c r="AE34" s="110">
        <v>0.0</v>
      </c>
      <c r="AF34" s="109">
        <v>0.0</v>
      </c>
      <c r="AG34" s="109">
        <v>0.0</v>
      </c>
      <c r="AH34" s="109">
        <v>0.0</v>
      </c>
      <c r="AI34" s="109">
        <v>0.0</v>
      </c>
      <c r="AJ34" s="109">
        <v>0.0</v>
      </c>
      <c r="AK34" s="109">
        <v>0.0</v>
      </c>
      <c r="AL34" s="109">
        <v>0.0</v>
      </c>
      <c r="AM34" s="109">
        <v>0.0</v>
      </c>
      <c r="AN34" s="109">
        <v>0.0</v>
      </c>
      <c r="AO34" s="109">
        <v>0.0</v>
      </c>
    </row>
    <row r="35" ht="15.75" customHeight="1">
      <c r="A35" s="135" t="s">
        <v>172</v>
      </c>
      <c r="B35" s="135" t="s">
        <v>173</v>
      </c>
      <c r="C35" s="105" t="s">
        <v>47</v>
      </c>
      <c r="D35" s="106">
        <v>44276.0</v>
      </c>
      <c r="E35" s="107">
        <v>3.0</v>
      </c>
      <c r="F35" s="107">
        <v>3.0</v>
      </c>
      <c r="G35" s="107">
        <v>0.0</v>
      </c>
      <c r="H35" s="108">
        <v>80.0</v>
      </c>
      <c r="I35" s="108">
        <v>20.0</v>
      </c>
      <c r="J35" s="108">
        <v>60.0</v>
      </c>
      <c r="K35" s="108">
        <v>52.0</v>
      </c>
      <c r="L35" s="108">
        <v>50.0</v>
      </c>
      <c r="M35" s="108">
        <v>50.0</v>
      </c>
      <c r="N35" s="108">
        <v>30.0</v>
      </c>
      <c r="O35" s="108">
        <v>20.0</v>
      </c>
      <c r="P35" s="108">
        <v>30.0</v>
      </c>
      <c r="Q35" s="108">
        <v>0.0</v>
      </c>
      <c r="R35" s="108">
        <v>940.0</v>
      </c>
      <c r="S35" s="109">
        <v>1.0</v>
      </c>
      <c r="T35" s="109">
        <v>10.0</v>
      </c>
      <c r="U35" s="109">
        <v>9.0</v>
      </c>
      <c r="V35" s="110">
        <v>0.0</v>
      </c>
      <c r="W35" s="110">
        <v>0.0</v>
      </c>
      <c r="X35" s="110">
        <v>0.0</v>
      </c>
      <c r="Y35" s="110">
        <v>0.0</v>
      </c>
      <c r="Z35" s="110">
        <v>0.0</v>
      </c>
      <c r="AA35" s="110">
        <v>0.0</v>
      </c>
      <c r="AB35" s="110">
        <v>0.0</v>
      </c>
      <c r="AC35" s="110">
        <v>0.0</v>
      </c>
      <c r="AD35" s="110">
        <v>0.0</v>
      </c>
      <c r="AE35" s="110">
        <v>0.0</v>
      </c>
      <c r="AF35" s="109">
        <v>0.0</v>
      </c>
      <c r="AG35" s="109">
        <v>0.0</v>
      </c>
      <c r="AH35" s="109">
        <v>0.0</v>
      </c>
      <c r="AI35" s="109">
        <v>0.0</v>
      </c>
      <c r="AJ35" s="109">
        <v>0.0</v>
      </c>
      <c r="AK35" s="109">
        <v>0.0</v>
      </c>
      <c r="AL35" s="109">
        <v>0.0</v>
      </c>
      <c r="AM35" s="109">
        <v>0.0</v>
      </c>
      <c r="AN35" s="109">
        <v>0.0</v>
      </c>
      <c r="AO35" s="109">
        <v>0.0</v>
      </c>
    </row>
    <row r="36" ht="15.75" customHeight="1">
      <c r="A36" s="135" t="s">
        <v>172</v>
      </c>
      <c r="B36" s="135" t="s">
        <v>173</v>
      </c>
      <c r="C36" s="105" t="s">
        <v>48</v>
      </c>
      <c r="D36" s="106">
        <v>44276.0</v>
      </c>
      <c r="E36" s="107">
        <v>1.0</v>
      </c>
      <c r="F36" s="107">
        <v>1.0</v>
      </c>
      <c r="G36" s="107">
        <v>0.0</v>
      </c>
      <c r="H36" s="108">
        <v>40.0</v>
      </c>
      <c r="I36" s="109">
        <v>15.0</v>
      </c>
      <c r="J36" s="108">
        <v>30.0</v>
      </c>
      <c r="K36" s="108">
        <v>30.0</v>
      </c>
      <c r="L36" s="108">
        <v>30.0</v>
      </c>
      <c r="M36" s="108">
        <v>20.0</v>
      </c>
      <c r="N36" s="109">
        <v>10.0</v>
      </c>
      <c r="O36" s="109">
        <v>20.0</v>
      </c>
      <c r="P36" s="108">
        <v>0.0</v>
      </c>
      <c r="Q36" s="108">
        <v>20.0</v>
      </c>
      <c r="R36" s="108">
        <v>425.0</v>
      </c>
      <c r="S36" s="109">
        <v>1.0</v>
      </c>
      <c r="T36" s="109">
        <v>5.0</v>
      </c>
      <c r="U36" s="109">
        <v>4.0</v>
      </c>
      <c r="V36" s="110">
        <v>0.0</v>
      </c>
      <c r="W36" s="110">
        <v>0.0</v>
      </c>
      <c r="X36" s="110">
        <v>0.0</v>
      </c>
      <c r="Y36" s="110">
        <v>0.0</v>
      </c>
      <c r="Z36" s="110">
        <v>0.0</v>
      </c>
      <c r="AA36" s="110">
        <v>0.0</v>
      </c>
      <c r="AB36" s="110">
        <v>0.0</v>
      </c>
      <c r="AC36" s="110">
        <v>0.0</v>
      </c>
      <c r="AD36" s="110">
        <v>0.0</v>
      </c>
      <c r="AE36" s="110">
        <v>0.0</v>
      </c>
      <c r="AF36" s="109">
        <v>0.0</v>
      </c>
      <c r="AG36" s="109">
        <v>0.0</v>
      </c>
      <c r="AH36" s="109">
        <v>0.0</v>
      </c>
      <c r="AI36" s="109">
        <v>0.0</v>
      </c>
      <c r="AJ36" s="109">
        <v>0.0</v>
      </c>
      <c r="AK36" s="109">
        <v>0.0</v>
      </c>
      <c r="AL36" s="109">
        <v>0.0</v>
      </c>
      <c r="AM36" s="109">
        <v>0.0</v>
      </c>
      <c r="AN36" s="109">
        <v>0.0</v>
      </c>
      <c r="AO36" s="109">
        <v>0.0</v>
      </c>
    </row>
    <row r="37" ht="15.75" customHeight="1">
      <c r="A37" s="135" t="s">
        <v>172</v>
      </c>
      <c r="B37" s="135" t="s">
        <v>173</v>
      </c>
      <c r="C37" s="105" t="s">
        <v>49</v>
      </c>
      <c r="D37" s="106">
        <v>44276.0</v>
      </c>
      <c r="E37" s="107">
        <v>6.0</v>
      </c>
      <c r="F37" s="107">
        <v>19.0</v>
      </c>
      <c r="G37" s="107">
        <v>0.0</v>
      </c>
      <c r="H37" s="108">
        <v>100.0</v>
      </c>
      <c r="I37" s="108">
        <v>25.0</v>
      </c>
      <c r="J37" s="108">
        <v>90.0</v>
      </c>
      <c r="K37" s="108">
        <v>92.0</v>
      </c>
      <c r="L37" s="108">
        <v>94.0</v>
      </c>
      <c r="M37" s="108">
        <v>70.0</v>
      </c>
      <c r="N37" s="108">
        <v>40.0</v>
      </c>
      <c r="O37" s="108">
        <v>30.0</v>
      </c>
      <c r="P37" s="108">
        <v>40.0</v>
      </c>
      <c r="Q37" s="108">
        <v>20.0</v>
      </c>
      <c r="R37" s="108">
        <v>400.0</v>
      </c>
      <c r="S37" s="109">
        <v>1.0</v>
      </c>
      <c r="T37" s="108">
        <v>14.0</v>
      </c>
      <c r="U37" s="109">
        <v>4.0</v>
      </c>
      <c r="V37" s="110">
        <v>0.0</v>
      </c>
      <c r="W37" s="110">
        <v>0.0</v>
      </c>
      <c r="X37" s="110">
        <v>0.0</v>
      </c>
      <c r="Y37" s="110">
        <v>0.0</v>
      </c>
      <c r="Z37" s="110">
        <v>0.0</v>
      </c>
      <c r="AA37" s="110">
        <v>0.0</v>
      </c>
      <c r="AB37" s="110">
        <v>0.0</v>
      </c>
      <c r="AC37" s="110">
        <v>0.0</v>
      </c>
      <c r="AD37" s="110">
        <v>0.0</v>
      </c>
      <c r="AE37" s="110">
        <v>0.0</v>
      </c>
      <c r="AF37" s="109">
        <v>0.0</v>
      </c>
      <c r="AG37" s="109">
        <v>0.0</v>
      </c>
      <c r="AH37" s="109">
        <v>0.0</v>
      </c>
      <c r="AI37" s="109">
        <v>0.0</v>
      </c>
      <c r="AJ37" s="109">
        <v>0.0</v>
      </c>
      <c r="AK37" s="109">
        <v>0.0</v>
      </c>
      <c r="AL37" s="109">
        <v>0.0</v>
      </c>
      <c r="AM37" s="109">
        <v>0.0</v>
      </c>
      <c r="AN37" s="109">
        <v>0.0</v>
      </c>
      <c r="AO37" s="109">
        <v>0.0</v>
      </c>
    </row>
    <row r="38" ht="15.75" customHeight="1">
      <c r="A38" s="135" t="s">
        <v>172</v>
      </c>
      <c r="B38" s="135" t="s">
        <v>173</v>
      </c>
      <c r="C38" s="105" t="s">
        <v>50</v>
      </c>
      <c r="D38" s="106">
        <v>44276.0</v>
      </c>
      <c r="E38" s="107">
        <v>6.0</v>
      </c>
      <c r="F38" s="107">
        <v>3.0</v>
      </c>
      <c r="G38" s="107">
        <v>0.0</v>
      </c>
      <c r="H38" s="108">
        <v>100.0</v>
      </c>
      <c r="I38" s="108">
        <v>40.0</v>
      </c>
      <c r="J38" s="108">
        <v>80.0</v>
      </c>
      <c r="K38" s="108">
        <v>84.0</v>
      </c>
      <c r="L38" s="108">
        <v>90.0</v>
      </c>
      <c r="M38" s="108">
        <v>70.0</v>
      </c>
      <c r="N38" s="108">
        <v>40.0</v>
      </c>
      <c r="O38" s="108">
        <v>30.0</v>
      </c>
      <c r="P38" s="108">
        <v>30.0</v>
      </c>
      <c r="Q38" s="108">
        <v>0.0</v>
      </c>
      <c r="R38" s="108">
        <v>300.0</v>
      </c>
      <c r="S38" s="109">
        <v>0.0</v>
      </c>
      <c r="T38" s="109">
        <v>14.0</v>
      </c>
      <c r="U38" s="109">
        <v>4.0</v>
      </c>
      <c r="V38" s="110">
        <v>0.0</v>
      </c>
      <c r="W38" s="110">
        <v>0.0</v>
      </c>
      <c r="X38" s="110">
        <v>0.0</v>
      </c>
      <c r="Y38" s="110">
        <v>0.0</v>
      </c>
      <c r="Z38" s="110">
        <v>0.0</v>
      </c>
      <c r="AA38" s="110">
        <v>0.0</v>
      </c>
      <c r="AB38" s="110">
        <v>0.0</v>
      </c>
      <c r="AC38" s="110">
        <v>0.0</v>
      </c>
      <c r="AD38" s="110">
        <v>0.0</v>
      </c>
      <c r="AE38" s="110">
        <v>0.0</v>
      </c>
      <c r="AF38" s="109">
        <v>0.0</v>
      </c>
      <c r="AG38" s="109">
        <v>0.0</v>
      </c>
      <c r="AH38" s="109">
        <v>0.0</v>
      </c>
      <c r="AI38" s="109">
        <v>0.0</v>
      </c>
      <c r="AJ38" s="109">
        <v>0.0</v>
      </c>
      <c r="AK38" s="109">
        <v>0.0</v>
      </c>
      <c r="AL38" s="109">
        <v>0.0</v>
      </c>
      <c r="AM38" s="109">
        <v>0.0</v>
      </c>
      <c r="AN38" s="109">
        <v>0.0</v>
      </c>
      <c r="AO38" s="109">
        <v>0.0</v>
      </c>
    </row>
    <row r="39" ht="15.75" customHeight="1">
      <c r="A39" s="135" t="s">
        <v>172</v>
      </c>
      <c r="B39" s="135" t="s">
        <v>173</v>
      </c>
      <c r="C39" s="105" t="s">
        <v>51</v>
      </c>
      <c r="D39" s="106">
        <v>44276.0</v>
      </c>
      <c r="E39" s="107">
        <v>3.0</v>
      </c>
      <c r="F39" s="107">
        <v>8.0</v>
      </c>
      <c r="G39" s="107">
        <v>0.0</v>
      </c>
      <c r="H39" s="108">
        <v>80.0</v>
      </c>
      <c r="I39" s="108">
        <v>20.0</v>
      </c>
      <c r="J39" s="108">
        <v>50.0</v>
      </c>
      <c r="K39" s="108">
        <v>48.0</v>
      </c>
      <c r="L39" s="108">
        <v>56.0</v>
      </c>
      <c r="M39" s="108">
        <v>50.0</v>
      </c>
      <c r="N39" s="108">
        <v>40.0</v>
      </c>
      <c r="O39" s="108">
        <v>20.0</v>
      </c>
      <c r="P39" s="108">
        <v>20.0</v>
      </c>
      <c r="Q39" s="108">
        <v>20.0</v>
      </c>
      <c r="R39" s="108">
        <v>300.0</v>
      </c>
      <c r="S39" s="109">
        <v>1.0</v>
      </c>
      <c r="T39" s="109">
        <v>11.0</v>
      </c>
      <c r="U39" s="109">
        <v>4.0</v>
      </c>
      <c r="V39" s="110">
        <v>0.0</v>
      </c>
      <c r="W39" s="110">
        <v>0.0</v>
      </c>
      <c r="X39" s="110">
        <v>0.0</v>
      </c>
      <c r="Y39" s="110">
        <v>0.0</v>
      </c>
      <c r="Z39" s="110">
        <v>0.0</v>
      </c>
      <c r="AA39" s="110">
        <v>0.0</v>
      </c>
      <c r="AB39" s="110">
        <v>0.0</v>
      </c>
      <c r="AC39" s="110">
        <v>0.0</v>
      </c>
      <c r="AD39" s="110">
        <v>0.0</v>
      </c>
      <c r="AE39" s="110">
        <v>0.0</v>
      </c>
      <c r="AF39" s="109">
        <v>0.0</v>
      </c>
      <c r="AG39" s="109">
        <v>0.0</v>
      </c>
      <c r="AH39" s="109">
        <v>0.0</v>
      </c>
      <c r="AI39" s="109">
        <v>0.0</v>
      </c>
      <c r="AJ39" s="109">
        <v>0.0</v>
      </c>
      <c r="AK39" s="109">
        <v>0.0</v>
      </c>
      <c r="AL39" s="109">
        <v>0.0</v>
      </c>
      <c r="AM39" s="109">
        <v>0.0</v>
      </c>
      <c r="AN39" s="109">
        <v>0.0</v>
      </c>
      <c r="AO39" s="109">
        <v>0.0</v>
      </c>
    </row>
    <row r="40" ht="15.75" customHeight="1">
      <c r="A40" s="135" t="s">
        <v>172</v>
      </c>
      <c r="B40" s="135" t="s">
        <v>173</v>
      </c>
      <c r="C40" s="105" t="s">
        <v>52</v>
      </c>
      <c r="D40" s="106">
        <v>44276.0</v>
      </c>
      <c r="E40" s="107">
        <v>1.0</v>
      </c>
      <c r="F40" s="107">
        <v>3.0</v>
      </c>
      <c r="G40" s="107">
        <v>0.0</v>
      </c>
      <c r="H40" s="108">
        <v>120.0</v>
      </c>
      <c r="I40" s="109">
        <v>35.0</v>
      </c>
      <c r="J40" s="108">
        <v>80.0</v>
      </c>
      <c r="K40" s="108">
        <v>76.0</v>
      </c>
      <c r="L40" s="108">
        <v>76.0</v>
      </c>
      <c r="M40" s="108">
        <v>50.0</v>
      </c>
      <c r="N40" s="109">
        <v>40.0</v>
      </c>
      <c r="O40" s="109">
        <v>40.0</v>
      </c>
      <c r="P40" s="108">
        <v>50.0</v>
      </c>
      <c r="Q40" s="108">
        <v>40.0</v>
      </c>
      <c r="R40" s="108">
        <v>200.0</v>
      </c>
      <c r="S40" s="109">
        <v>3.0</v>
      </c>
      <c r="T40" s="109">
        <v>13.0</v>
      </c>
      <c r="U40" s="109">
        <v>4.0</v>
      </c>
      <c r="V40" s="110">
        <v>0.0</v>
      </c>
      <c r="W40" s="110">
        <v>0.0</v>
      </c>
      <c r="X40" s="110">
        <v>0.0</v>
      </c>
      <c r="Y40" s="110">
        <v>0.0</v>
      </c>
      <c r="Z40" s="110">
        <v>0.0</v>
      </c>
      <c r="AA40" s="110">
        <v>0.0</v>
      </c>
      <c r="AB40" s="110">
        <v>0.0</v>
      </c>
      <c r="AC40" s="110">
        <v>0.0</v>
      </c>
      <c r="AD40" s="110">
        <v>0.0</v>
      </c>
      <c r="AE40" s="110">
        <v>0.0</v>
      </c>
      <c r="AF40" s="109">
        <v>0.0</v>
      </c>
      <c r="AG40" s="109">
        <v>0.0</v>
      </c>
      <c r="AH40" s="109">
        <v>0.0</v>
      </c>
      <c r="AI40" s="109">
        <v>0.0</v>
      </c>
      <c r="AJ40" s="109">
        <v>0.0</v>
      </c>
      <c r="AK40" s="109">
        <v>0.0</v>
      </c>
      <c r="AL40" s="109">
        <v>0.0</v>
      </c>
      <c r="AM40" s="109">
        <v>0.0</v>
      </c>
      <c r="AN40" s="109">
        <v>0.0</v>
      </c>
      <c r="AO40" s="109">
        <v>0.0</v>
      </c>
    </row>
    <row r="41" ht="15.75" customHeight="1">
      <c r="A41" s="135" t="s">
        <v>172</v>
      </c>
      <c r="B41" s="135" t="s">
        <v>173</v>
      </c>
      <c r="C41" s="105" t="s">
        <v>53</v>
      </c>
      <c r="D41" s="113">
        <v>44276.0</v>
      </c>
      <c r="E41" s="107">
        <v>1.0</v>
      </c>
      <c r="F41" s="107">
        <v>8.0</v>
      </c>
      <c r="G41" s="107">
        <v>0.0</v>
      </c>
      <c r="H41" s="108">
        <v>60.0</v>
      </c>
      <c r="I41" s="108">
        <v>25.0</v>
      </c>
      <c r="J41" s="108">
        <v>40.0</v>
      </c>
      <c r="K41" s="108">
        <v>48.0</v>
      </c>
      <c r="L41" s="108">
        <v>50.0</v>
      </c>
      <c r="M41" s="108">
        <v>40.0</v>
      </c>
      <c r="N41" s="108">
        <v>30.0</v>
      </c>
      <c r="O41" s="108">
        <v>20.0</v>
      </c>
      <c r="P41" s="108">
        <v>20.0</v>
      </c>
      <c r="Q41" s="108">
        <v>20.0</v>
      </c>
      <c r="R41" s="108">
        <v>200.0</v>
      </c>
      <c r="S41" s="109">
        <v>1.0</v>
      </c>
      <c r="T41" s="109">
        <v>9.0</v>
      </c>
      <c r="U41" s="109">
        <v>2.0</v>
      </c>
      <c r="V41" s="110">
        <v>0.0</v>
      </c>
      <c r="W41" s="110">
        <v>0.0</v>
      </c>
      <c r="X41" s="110">
        <v>0.0</v>
      </c>
      <c r="Y41" s="110">
        <v>0.0</v>
      </c>
      <c r="Z41" s="110">
        <v>0.0</v>
      </c>
      <c r="AA41" s="110">
        <v>0.0</v>
      </c>
      <c r="AB41" s="110">
        <v>0.0</v>
      </c>
      <c r="AC41" s="110">
        <v>0.0</v>
      </c>
      <c r="AD41" s="110">
        <v>0.0</v>
      </c>
      <c r="AE41" s="110">
        <v>0.0</v>
      </c>
      <c r="AF41" s="109">
        <v>0.0</v>
      </c>
      <c r="AG41" s="109">
        <v>0.0</v>
      </c>
      <c r="AH41" s="109">
        <v>0.0</v>
      </c>
      <c r="AI41" s="109">
        <v>0.0</v>
      </c>
      <c r="AJ41" s="109">
        <v>0.0</v>
      </c>
      <c r="AK41" s="109">
        <v>0.0</v>
      </c>
      <c r="AL41" s="109">
        <v>0.0</v>
      </c>
      <c r="AM41" s="109">
        <v>0.0</v>
      </c>
      <c r="AN41" s="109">
        <v>0.0</v>
      </c>
      <c r="AO41" s="109">
        <v>0.0</v>
      </c>
    </row>
    <row r="42" ht="15.75" customHeight="1">
      <c r="A42" s="135" t="s">
        <v>172</v>
      </c>
      <c r="B42" s="135" t="s">
        <v>173</v>
      </c>
      <c r="C42" s="105" t="s">
        <v>54</v>
      </c>
      <c r="D42" s="113">
        <v>44276.0</v>
      </c>
      <c r="E42" s="107">
        <v>1.0</v>
      </c>
      <c r="F42" s="107">
        <v>1.0</v>
      </c>
      <c r="G42" s="107">
        <v>0.0</v>
      </c>
      <c r="H42" s="108">
        <v>40.0</v>
      </c>
      <c r="I42" s="108">
        <v>5.0</v>
      </c>
      <c r="J42" s="108">
        <v>20.0</v>
      </c>
      <c r="K42" s="108">
        <v>16.0</v>
      </c>
      <c r="L42" s="108">
        <v>16.0</v>
      </c>
      <c r="M42" s="108">
        <v>20.0</v>
      </c>
      <c r="N42" s="108">
        <v>20.0</v>
      </c>
      <c r="O42" s="108">
        <v>10.0</v>
      </c>
      <c r="P42" s="108">
        <v>10.0</v>
      </c>
      <c r="Q42" s="108">
        <v>20.0</v>
      </c>
      <c r="R42" s="108">
        <v>100.0</v>
      </c>
      <c r="S42" s="109">
        <v>1.0</v>
      </c>
      <c r="T42" s="109">
        <v>5.0</v>
      </c>
      <c r="U42" s="109">
        <v>2.0</v>
      </c>
      <c r="V42" s="110">
        <v>0.0</v>
      </c>
      <c r="W42" s="110">
        <v>0.0</v>
      </c>
      <c r="X42" s="110">
        <v>0.0</v>
      </c>
      <c r="Y42" s="110">
        <v>0.0</v>
      </c>
      <c r="Z42" s="110">
        <v>0.0</v>
      </c>
      <c r="AA42" s="110">
        <v>0.0</v>
      </c>
      <c r="AB42" s="110">
        <v>0.0</v>
      </c>
      <c r="AC42" s="110">
        <v>0.0</v>
      </c>
      <c r="AD42" s="110">
        <v>0.0</v>
      </c>
      <c r="AE42" s="110">
        <v>0.0</v>
      </c>
      <c r="AF42" s="109">
        <v>0.0</v>
      </c>
      <c r="AG42" s="109">
        <v>0.0</v>
      </c>
      <c r="AH42" s="109">
        <v>0.0</v>
      </c>
      <c r="AI42" s="109">
        <v>0.0</v>
      </c>
      <c r="AJ42" s="109">
        <v>0.0</v>
      </c>
      <c r="AK42" s="109">
        <v>0.0</v>
      </c>
      <c r="AL42" s="109">
        <v>0.0</v>
      </c>
      <c r="AM42" s="109">
        <v>0.0</v>
      </c>
      <c r="AN42" s="109">
        <v>0.0</v>
      </c>
      <c r="AO42" s="109">
        <v>0.0</v>
      </c>
    </row>
    <row r="43" ht="15.75" customHeight="1">
      <c r="A43" s="135" t="s">
        <v>172</v>
      </c>
      <c r="B43" s="135" t="s">
        <v>173</v>
      </c>
      <c r="C43" s="105" t="s">
        <v>55</v>
      </c>
      <c r="D43" s="113">
        <v>44276.0</v>
      </c>
      <c r="E43" s="107">
        <v>1.0</v>
      </c>
      <c r="F43" s="107">
        <v>4.0</v>
      </c>
      <c r="G43" s="107">
        <v>0.0</v>
      </c>
      <c r="H43" s="108">
        <v>60.0</v>
      </c>
      <c r="I43" s="108">
        <v>20.0</v>
      </c>
      <c r="J43" s="108">
        <v>40.0</v>
      </c>
      <c r="K43" s="108">
        <v>48.0</v>
      </c>
      <c r="L43" s="108">
        <v>50.0</v>
      </c>
      <c r="M43" s="108">
        <v>30.0</v>
      </c>
      <c r="N43" s="108">
        <v>20.0</v>
      </c>
      <c r="O43" s="108">
        <v>20.0</v>
      </c>
      <c r="P43" s="108">
        <v>20.0</v>
      </c>
      <c r="Q43" s="108">
        <v>40.0</v>
      </c>
      <c r="R43" s="108">
        <v>200.0</v>
      </c>
      <c r="S43" s="109">
        <v>2.0</v>
      </c>
      <c r="T43" s="109">
        <v>7.0</v>
      </c>
      <c r="U43" s="109">
        <v>3.0</v>
      </c>
      <c r="V43" s="110">
        <v>0.0</v>
      </c>
      <c r="W43" s="110">
        <v>0.0</v>
      </c>
      <c r="X43" s="110">
        <v>0.0</v>
      </c>
      <c r="Y43" s="110">
        <v>0.0</v>
      </c>
      <c r="Z43" s="110">
        <v>0.0</v>
      </c>
      <c r="AA43" s="110">
        <v>0.0</v>
      </c>
      <c r="AB43" s="110">
        <v>0.0</v>
      </c>
      <c r="AC43" s="110">
        <v>0.0</v>
      </c>
      <c r="AD43" s="110">
        <v>0.0</v>
      </c>
      <c r="AE43" s="110">
        <v>0.0</v>
      </c>
      <c r="AF43" s="109">
        <v>0.0</v>
      </c>
      <c r="AG43" s="109">
        <v>0.0</v>
      </c>
      <c r="AH43" s="109">
        <v>0.0</v>
      </c>
      <c r="AI43" s="109">
        <v>0.0</v>
      </c>
      <c r="AJ43" s="109">
        <v>0.0</v>
      </c>
      <c r="AK43" s="109">
        <v>0.0</v>
      </c>
      <c r="AL43" s="109">
        <v>0.0</v>
      </c>
      <c r="AM43" s="109">
        <v>0.0</v>
      </c>
      <c r="AN43" s="109">
        <v>0.0</v>
      </c>
      <c r="AO43" s="109">
        <v>0.0</v>
      </c>
    </row>
    <row r="44" ht="15.75" customHeight="1">
      <c r="A44" s="135" t="s">
        <v>172</v>
      </c>
      <c r="B44" s="135" t="s">
        <v>173</v>
      </c>
      <c r="C44" s="105" t="s">
        <v>56</v>
      </c>
      <c r="D44" s="113">
        <v>44276.0</v>
      </c>
      <c r="E44" s="107">
        <v>4.0</v>
      </c>
      <c r="F44" s="107">
        <v>8.0</v>
      </c>
      <c r="G44" s="107">
        <v>0.0</v>
      </c>
      <c r="H44" s="108">
        <v>100.0</v>
      </c>
      <c r="I44" s="109">
        <v>35.0</v>
      </c>
      <c r="J44" s="108">
        <v>60.0</v>
      </c>
      <c r="K44" s="108">
        <v>60.0</v>
      </c>
      <c r="L44" s="108">
        <v>62.0</v>
      </c>
      <c r="M44" s="108">
        <v>60.0</v>
      </c>
      <c r="N44" s="109">
        <v>50.0</v>
      </c>
      <c r="O44" s="109">
        <v>30.0</v>
      </c>
      <c r="P44" s="108">
        <v>50.0</v>
      </c>
      <c r="Q44" s="109">
        <v>10.0</v>
      </c>
      <c r="R44" s="108">
        <v>314.0</v>
      </c>
      <c r="S44" s="109">
        <v>1.0</v>
      </c>
      <c r="T44" s="109">
        <v>13.0</v>
      </c>
      <c r="U44" s="109">
        <v>4.0</v>
      </c>
      <c r="V44" s="110">
        <v>0.0</v>
      </c>
      <c r="W44" s="110">
        <v>0.0</v>
      </c>
      <c r="X44" s="110">
        <v>0.0</v>
      </c>
      <c r="Y44" s="110">
        <v>0.0</v>
      </c>
      <c r="Z44" s="110">
        <v>0.0</v>
      </c>
      <c r="AA44" s="110">
        <v>0.0</v>
      </c>
      <c r="AB44" s="110">
        <v>0.0</v>
      </c>
      <c r="AC44" s="110">
        <v>0.0</v>
      </c>
      <c r="AD44" s="110">
        <v>0.0</v>
      </c>
      <c r="AE44" s="110">
        <v>0.0</v>
      </c>
      <c r="AF44" s="109">
        <v>0.0</v>
      </c>
      <c r="AG44" s="109">
        <v>0.0</v>
      </c>
      <c r="AH44" s="109">
        <v>0.0</v>
      </c>
      <c r="AI44" s="109">
        <v>0.0</v>
      </c>
      <c r="AJ44" s="109">
        <v>0.0</v>
      </c>
      <c r="AK44" s="109">
        <v>0.0</v>
      </c>
      <c r="AL44" s="109">
        <v>0.0</v>
      </c>
      <c r="AM44" s="109">
        <v>0.0</v>
      </c>
      <c r="AN44" s="109">
        <v>0.0</v>
      </c>
      <c r="AO44" s="109">
        <v>0.0</v>
      </c>
    </row>
    <row r="45" ht="15.75" customHeight="1">
      <c r="A45" s="135" t="s">
        <v>172</v>
      </c>
      <c r="B45" s="135" t="s">
        <v>173</v>
      </c>
      <c r="C45" s="105" t="s">
        <v>59</v>
      </c>
      <c r="D45" s="113">
        <v>44276.0</v>
      </c>
      <c r="E45" s="107">
        <v>4.0</v>
      </c>
      <c r="F45" s="107">
        <v>2.0</v>
      </c>
      <c r="G45" s="107">
        <v>0.0</v>
      </c>
      <c r="H45" s="108">
        <v>60.0</v>
      </c>
      <c r="I45" s="108">
        <v>15.0</v>
      </c>
      <c r="J45" s="108">
        <v>40.0</v>
      </c>
      <c r="K45" s="108">
        <v>36.0</v>
      </c>
      <c r="L45" s="108">
        <v>36.0</v>
      </c>
      <c r="M45" s="108">
        <v>30.0</v>
      </c>
      <c r="N45" s="108">
        <v>20.0</v>
      </c>
      <c r="O45" s="108">
        <v>10.0</v>
      </c>
      <c r="P45" s="108">
        <v>20.0</v>
      </c>
      <c r="Q45" s="108">
        <v>10.0</v>
      </c>
      <c r="R45" s="108">
        <v>200.0</v>
      </c>
      <c r="S45" s="109">
        <v>1.0</v>
      </c>
      <c r="T45" s="109">
        <v>6.0</v>
      </c>
      <c r="U45" s="109">
        <v>2.0</v>
      </c>
      <c r="V45" s="110">
        <v>0.0</v>
      </c>
      <c r="W45" s="110">
        <v>0.0</v>
      </c>
      <c r="X45" s="110">
        <v>0.0</v>
      </c>
      <c r="Y45" s="110">
        <v>0.0</v>
      </c>
      <c r="Z45" s="110">
        <v>0.0</v>
      </c>
      <c r="AA45" s="110">
        <v>0.0</v>
      </c>
      <c r="AB45" s="110">
        <v>0.0</v>
      </c>
      <c r="AC45" s="110">
        <v>0.0</v>
      </c>
      <c r="AD45" s="110">
        <v>0.0</v>
      </c>
      <c r="AE45" s="110">
        <v>0.0</v>
      </c>
      <c r="AF45" s="109">
        <v>0.0</v>
      </c>
      <c r="AG45" s="109">
        <v>0.0</v>
      </c>
      <c r="AH45" s="109">
        <v>0.0</v>
      </c>
      <c r="AI45" s="109">
        <v>0.0</v>
      </c>
      <c r="AJ45" s="109">
        <v>0.0</v>
      </c>
      <c r="AK45" s="109">
        <v>0.0</v>
      </c>
      <c r="AL45" s="109">
        <v>0.0</v>
      </c>
      <c r="AM45" s="109">
        <v>0.0</v>
      </c>
      <c r="AN45" s="109">
        <v>0.0</v>
      </c>
      <c r="AO45" s="109">
        <v>0.0</v>
      </c>
    </row>
    <row r="46" ht="15.75" customHeight="1">
      <c r="A46" s="135" t="s">
        <v>172</v>
      </c>
      <c r="B46" s="135" t="s">
        <v>173</v>
      </c>
      <c r="C46" s="105" t="s">
        <v>60</v>
      </c>
      <c r="D46" s="113">
        <v>44276.0</v>
      </c>
      <c r="E46" s="107">
        <v>4.0</v>
      </c>
      <c r="F46" s="107">
        <v>2.0</v>
      </c>
      <c r="G46" s="107">
        <v>0.0</v>
      </c>
      <c r="H46" s="108">
        <v>20.0</v>
      </c>
      <c r="I46" s="108">
        <v>15.0</v>
      </c>
      <c r="J46" s="108">
        <v>40.0</v>
      </c>
      <c r="K46" s="108">
        <v>28.0</v>
      </c>
      <c r="L46" s="108">
        <v>32.0</v>
      </c>
      <c r="M46" s="108">
        <v>20.0</v>
      </c>
      <c r="N46" s="108">
        <v>10.0</v>
      </c>
      <c r="O46" s="108">
        <v>10.0</v>
      </c>
      <c r="P46" s="108">
        <v>30.0</v>
      </c>
      <c r="Q46" s="108">
        <v>20.0</v>
      </c>
      <c r="R46" s="108">
        <v>100.0</v>
      </c>
      <c r="S46" s="109">
        <v>1.0</v>
      </c>
      <c r="T46" s="108">
        <v>4.0</v>
      </c>
      <c r="U46" s="109">
        <v>3.0</v>
      </c>
      <c r="V46" s="110">
        <v>0.0</v>
      </c>
      <c r="W46" s="110">
        <v>0.0</v>
      </c>
      <c r="X46" s="110">
        <v>0.0</v>
      </c>
      <c r="Y46" s="110">
        <v>0.0</v>
      </c>
      <c r="Z46" s="110">
        <v>0.0</v>
      </c>
      <c r="AA46" s="110">
        <v>0.0</v>
      </c>
      <c r="AB46" s="110">
        <v>0.0</v>
      </c>
      <c r="AC46" s="110">
        <v>0.0</v>
      </c>
      <c r="AD46" s="110">
        <v>0.0</v>
      </c>
      <c r="AE46" s="110">
        <v>0.0</v>
      </c>
      <c r="AF46" s="109">
        <v>0.0</v>
      </c>
      <c r="AG46" s="109">
        <v>0.0</v>
      </c>
      <c r="AH46" s="109">
        <v>0.0</v>
      </c>
      <c r="AI46" s="109">
        <v>0.0</v>
      </c>
      <c r="AJ46" s="109">
        <v>0.0</v>
      </c>
      <c r="AK46" s="109">
        <v>0.0</v>
      </c>
      <c r="AL46" s="109">
        <v>0.0</v>
      </c>
      <c r="AM46" s="109">
        <v>0.0</v>
      </c>
      <c r="AN46" s="109">
        <v>0.0</v>
      </c>
      <c r="AO46" s="109">
        <v>0.0</v>
      </c>
    </row>
    <row r="47" ht="15.75" customHeight="1">
      <c r="A47" s="135" t="s">
        <v>172</v>
      </c>
      <c r="B47" s="135" t="s">
        <v>173</v>
      </c>
      <c r="C47" s="105" t="s">
        <v>61</v>
      </c>
      <c r="D47" s="113">
        <v>44276.0</v>
      </c>
      <c r="E47" s="107">
        <v>1.0</v>
      </c>
      <c r="F47" s="107">
        <v>2.0</v>
      </c>
      <c r="G47" s="107">
        <v>0.0</v>
      </c>
      <c r="H47" s="108">
        <v>80.0</v>
      </c>
      <c r="I47" s="109">
        <v>10.0</v>
      </c>
      <c r="J47" s="108">
        <v>80.0</v>
      </c>
      <c r="K47" s="108">
        <v>40.0</v>
      </c>
      <c r="L47" s="108">
        <v>46.0</v>
      </c>
      <c r="M47" s="108">
        <v>20.0</v>
      </c>
      <c r="N47" s="109">
        <v>20.0</v>
      </c>
      <c r="O47" s="109">
        <v>20.0</v>
      </c>
      <c r="P47" s="108">
        <v>20.0</v>
      </c>
      <c r="Q47" s="109">
        <v>20.0</v>
      </c>
      <c r="R47" s="108">
        <v>100.0</v>
      </c>
      <c r="S47" s="109">
        <v>2.0</v>
      </c>
      <c r="T47" s="109">
        <v>6.0</v>
      </c>
      <c r="U47" s="109">
        <v>3.0</v>
      </c>
      <c r="V47" s="110">
        <v>0.0</v>
      </c>
      <c r="W47" s="110">
        <v>0.0</v>
      </c>
      <c r="X47" s="110">
        <v>0.0</v>
      </c>
      <c r="Y47" s="110">
        <v>0.0</v>
      </c>
      <c r="Z47" s="110">
        <v>0.0</v>
      </c>
      <c r="AA47" s="110">
        <v>0.0</v>
      </c>
      <c r="AB47" s="110">
        <v>0.0</v>
      </c>
      <c r="AC47" s="110">
        <v>0.0</v>
      </c>
      <c r="AD47" s="110">
        <v>0.0</v>
      </c>
      <c r="AE47" s="110">
        <v>0.0</v>
      </c>
      <c r="AF47" s="109">
        <v>0.0</v>
      </c>
      <c r="AG47" s="109">
        <v>0.0</v>
      </c>
      <c r="AH47" s="109">
        <v>0.0</v>
      </c>
      <c r="AI47" s="109">
        <v>0.0</v>
      </c>
      <c r="AJ47" s="109">
        <v>0.0</v>
      </c>
      <c r="AK47" s="109">
        <v>0.0</v>
      </c>
      <c r="AL47" s="109">
        <v>0.0</v>
      </c>
      <c r="AM47" s="109">
        <v>0.0</v>
      </c>
      <c r="AN47" s="109">
        <v>0.0</v>
      </c>
      <c r="AO47" s="109">
        <v>0.0</v>
      </c>
    </row>
    <row r="48" ht="15.75" customHeight="1">
      <c r="A48" s="135" t="s">
        <v>172</v>
      </c>
      <c r="B48" s="135" t="s">
        <v>173</v>
      </c>
      <c r="C48" s="105" t="s">
        <v>62</v>
      </c>
      <c r="D48" s="113">
        <v>44276.0</v>
      </c>
      <c r="E48" s="107">
        <v>1.0</v>
      </c>
      <c r="F48" s="107">
        <v>0.0</v>
      </c>
      <c r="G48" s="107">
        <v>0.0</v>
      </c>
      <c r="H48" s="108">
        <v>20.0</v>
      </c>
      <c r="I48" s="108">
        <v>10.0</v>
      </c>
      <c r="J48" s="108">
        <v>20.0</v>
      </c>
      <c r="K48" s="108">
        <v>12.0</v>
      </c>
      <c r="L48" s="108">
        <v>14.0</v>
      </c>
      <c r="M48" s="108">
        <v>10.0</v>
      </c>
      <c r="N48" s="108">
        <v>10.0</v>
      </c>
      <c r="O48" s="108">
        <v>10.0</v>
      </c>
      <c r="P48" s="108">
        <v>20.0</v>
      </c>
      <c r="Q48" s="108">
        <v>20.0</v>
      </c>
      <c r="R48" s="108">
        <v>100.0</v>
      </c>
      <c r="S48" s="109">
        <v>1.0</v>
      </c>
      <c r="T48" s="109">
        <v>3.0</v>
      </c>
      <c r="U48" s="109">
        <v>1.0</v>
      </c>
      <c r="V48" s="110">
        <v>0.0</v>
      </c>
      <c r="W48" s="110">
        <v>0.0</v>
      </c>
      <c r="X48" s="110">
        <v>0.0</v>
      </c>
      <c r="Y48" s="110">
        <v>0.0</v>
      </c>
      <c r="Z48" s="110">
        <v>0.0</v>
      </c>
      <c r="AA48" s="110">
        <v>0.0</v>
      </c>
      <c r="AB48" s="110">
        <v>0.0</v>
      </c>
      <c r="AC48" s="110">
        <v>0.0</v>
      </c>
      <c r="AD48" s="110">
        <v>0.0</v>
      </c>
      <c r="AE48" s="110">
        <v>0.0</v>
      </c>
      <c r="AF48" s="109">
        <v>0.0</v>
      </c>
      <c r="AG48" s="109">
        <v>0.0</v>
      </c>
      <c r="AH48" s="109">
        <v>0.0</v>
      </c>
      <c r="AI48" s="109">
        <v>0.0</v>
      </c>
      <c r="AJ48" s="109">
        <v>0.0</v>
      </c>
      <c r="AK48" s="109">
        <v>0.0</v>
      </c>
      <c r="AL48" s="109">
        <v>0.0</v>
      </c>
      <c r="AM48" s="109">
        <v>0.0</v>
      </c>
      <c r="AN48" s="109">
        <v>0.0</v>
      </c>
      <c r="AO48" s="109">
        <v>0.0</v>
      </c>
    </row>
    <row r="49" ht="15.75" customHeight="1">
      <c r="A49" s="135" t="s">
        <v>172</v>
      </c>
      <c r="B49" s="135" t="s">
        <v>173</v>
      </c>
      <c r="C49" s="105" t="s">
        <v>63</v>
      </c>
      <c r="D49" s="106">
        <v>44276.0</v>
      </c>
      <c r="E49" s="107">
        <v>5.0</v>
      </c>
      <c r="F49" s="107">
        <v>5.0</v>
      </c>
      <c r="G49" s="107">
        <v>0.0</v>
      </c>
      <c r="H49" s="108">
        <v>100.0</v>
      </c>
      <c r="I49" s="108">
        <v>25.0</v>
      </c>
      <c r="J49" s="108">
        <v>70.0</v>
      </c>
      <c r="K49" s="108">
        <v>72.0</v>
      </c>
      <c r="L49" s="108">
        <v>70.0</v>
      </c>
      <c r="M49" s="108">
        <v>50.0</v>
      </c>
      <c r="N49" s="108">
        <v>30.0</v>
      </c>
      <c r="O49" s="108">
        <v>20.0</v>
      </c>
      <c r="P49" s="108">
        <v>40.0</v>
      </c>
      <c r="Q49" s="108">
        <v>40.0</v>
      </c>
      <c r="R49" s="108">
        <v>300.0</v>
      </c>
      <c r="S49" s="109">
        <v>2.0</v>
      </c>
      <c r="T49" s="109">
        <v>5.0</v>
      </c>
      <c r="U49" s="109">
        <v>4.0</v>
      </c>
      <c r="V49" s="110">
        <v>0.0</v>
      </c>
      <c r="W49" s="110">
        <v>0.0</v>
      </c>
      <c r="X49" s="110">
        <v>0.0</v>
      </c>
      <c r="Y49" s="110">
        <v>0.0</v>
      </c>
      <c r="Z49" s="110">
        <v>0.0</v>
      </c>
      <c r="AA49" s="110">
        <v>0.0</v>
      </c>
      <c r="AB49" s="110">
        <v>0.0</v>
      </c>
      <c r="AC49" s="110">
        <v>0.0</v>
      </c>
      <c r="AD49" s="110">
        <v>0.0</v>
      </c>
      <c r="AE49" s="110">
        <v>0.0</v>
      </c>
      <c r="AF49" s="109">
        <v>0.0</v>
      </c>
      <c r="AG49" s="109">
        <v>0.0</v>
      </c>
      <c r="AH49" s="109">
        <v>0.0</v>
      </c>
      <c r="AI49" s="109">
        <v>0.0</v>
      </c>
      <c r="AJ49" s="109">
        <v>0.0</v>
      </c>
      <c r="AK49" s="109">
        <v>0.0</v>
      </c>
      <c r="AL49" s="109">
        <v>0.0</v>
      </c>
      <c r="AM49" s="109">
        <v>0.0</v>
      </c>
      <c r="AN49" s="109">
        <v>0.0</v>
      </c>
      <c r="AO49" s="109">
        <v>0.0</v>
      </c>
    </row>
    <row r="50" ht="15.75" customHeight="1">
      <c r="A50" s="135" t="s">
        <v>172</v>
      </c>
      <c r="B50" s="135" t="s">
        <v>173</v>
      </c>
      <c r="C50" s="105" t="s">
        <v>45</v>
      </c>
      <c r="D50" s="106">
        <v>44307.0</v>
      </c>
      <c r="E50" s="107">
        <v>1.0</v>
      </c>
      <c r="F50" s="107">
        <v>0.0</v>
      </c>
      <c r="G50" s="107">
        <v>0.0</v>
      </c>
      <c r="H50" s="108">
        <v>20.0</v>
      </c>
      <c r="I50" s="108">
        <v>10.0</v>
      </c>
      <c r="J50" s="108">
        <v>20.0</v>
      </c>
      <c r="K50" s="108">
        <v>36.0</v>
      </c>
      <c r="L50" s="108">
        <v>34.0</v>
      </c>
      <c r="M50" s="108">
        <v>10.0</v>
      </c>
      <c r="N50" s="108">
        <v>10.0</v>
      </c>
      <c r="O50" s="108">
        <v>10.0</v>
      </c>
      <c r="P50" s="108">
        <v>20.0</v>
      </c>
      <c r="Q50" s="108">
        <v>10.0</v>
      </c>
      <c r="R50" s="108">
        <v>100.0</v>
      </c>
      <c r="S50" s="109">
        <v>1.0</v>
      </c>
      <c r="T50" s="109">
        <v>3.0</v>
      </c>
      <c r="U50" s="109">
        <v>2.0</v>
      </c>
      <c r="V50" s="110">
        <v>0.0</v>
      </c>
      <c r="W50" s="110">
        <v>0.0</v>
      </c>
      <c r="X50" s="110">
        <v>0.0</v>
      </c>
      <c r="Y50" s="110">
        <v>0.0</v>
      </c>
      <c r="Z50" s="110">
        <v>0.0</v>
      </c>
      <c r="AA50" s="110">
        <v>0.0</v>
      </c>
      <c r="AB50" s="110">
        <v>0.0</v>
      </c>
      <c r="AC50" s="110">
        <v>0.0</v>
      </c>
      <c r="AD50" s="110">
        <v>0.0</v>
      </c>
      <c r="AE50" s="110">
        <v>0.0</v>
      </c>
      <c r="AF50" s="109">
        <v>0.0</v>
      </c>
      <c r="AG50" s="109">
        <v>0.0</v>
      </c>
      <c r="AH50" s="109">
        <v>0.0</v>
      </c>
      <c r="AI50" s="109">
        <v>0.0</v>
      </c>
      <c r="AJ50" s="109">
        <v>0.0</v>
      </c>
      <c r="AK50" s="109">
        <v>0.0</v>
      </c>
      <c r="AL50" s="109">
        <v>0.0</v>
      </c>
      <c r="AM50" s="109">
        <v>0.0</v>
      </c>
      <c r="AN50" s="109">
        <v>0.0</v>
      </c>
      <c r="AO50" s="109">
        <v>0.0</v>
      </c>
    </row>
    <row r="51" ht="15.75" customHeight="1">
      <c r="A51" s="135" t="s">
        <v>172</v>
      </c>
      <c r="B51" s="135" t="s">
        <v>173</v>
      </c>
      <c r="C51" s="105" t="s">
        <v>47</v>
      </c>
      <c r="D51" s="106">
        <v>44307.0</v>
      </c>
      <c r="E51" s="107">
        <v>3.0</v>
      </c>
      <c r="F51" s="107">
        <v>1.0</v>
      </c>
      <c r="G51" s="107">
        <v>0.0</v>
      </c>
      <c r="H51" s="108">
        <v>40.0</v>
      </c>
      <c r="I51" s="108">
        <v>15.0</v>
      </c>
      <c r="J51" s="108">
        <v>40.0</v>
      </c>
      <c r="K51" s="108">
        <v>36.0</v>
      </c>
      <c r="L51" s="108">
        <v>38.0</v>
      </c>
      <c r="M51" s="108">
        <v>20.0</v>
      </c>
      <c r="N51" s="108">
        <v>10.0</v>
      </c>
      <c r="O51" s="108">
        <v>10.0</v>
      </c>
      <c r="P51" s="108">
        <v>20.0</v>
      </c>
      <c r="Q51" s="108">
        <v>15.0</v>
      </c>
      <c r="R51" s="108">
        <v>0.0</v>
      </c>
      <c r="S51" s="109">
        <v>1.0</v>
      </c>
      <c r="T51" s="109">
        <v>4.0</v>
      </c>
      <c r="U51" s="109">
        <v>1.0</v>
      </c>
      <c r="V51" s="110">
        <v>0.0</v>
      </c>
      <c r="W51" s="110">
        <v>0.0</v>
      </c>
      <c r="X51" s="110">
        <v>0.0</v>
      </c>
      <c r="Y51" s="110">
        <v>0.0</v>
      </c>
      <c r="Z51" s="110">
        <v>0.0</v>
      </c>
      <c r="AA51" s="110">
        <v>0.0</v>
      </c>
      <c r="AB51" s="110">
        <v>0.0</v>
      </c>
      <c r="AC51" s="110">
        <v>0.0</v>
      </c>
      <c r="AD51" s="110">
        <v>0.0</v>
      </c>
      <c r="AE51" s="110">
        <v>0.0</v>
      </c>
      <c r="AF51" s="109">
        <v>0.0</v>
      </c>
      <c r="AG51" s="109">
        <v>0.0</v>
      </c>
      <c r="AH51" s="109">
        <v>0.0</v>
      </c>
      <c r="AI51" s="109">
        <v>0.0</v>
      </c>
      <c r="AJ51" s="109">
        <v>0.0</v>
      </c>
      <c r="AK51" s="109">
        <v>0.0</v>
      </c>
      <c r="AL51" s="109">
        <v>0.0</v>
      </c>
      <c r="AM51" s="109">
        <v>0.0</v>
      </c>
      <c r="AN51" s="109">
        <v>0.0</v>
      </c>
      <c r="AO51" s="109">
        <v>0.0</v>
      </c>
    </row>
    <row r="52" ht="15.75" customHeight="1">
      <c r="A52" s="135" t="s">
        <v>172</v>
      </c>
      <c r="B52" s="135" t="s">
        <v>173</v>
      </c>
      <c r="C52" s="105" t="s">
        <v>48</v>
      </c>
      <c r="D52" s="106">
        <v>44307.0</v>
      </c>
      <c r="E52" s="107">
        <v>1.0</v>
      </c>
      <c r="F52" s="107">
        <v>1.0</v>
      </c>
      <c r="G52" s="107">
        <v>0.0</v>
      </c>
      <c r="H52" s="108">
        <v>60.0</v>
      </c>
      <c r="I52" s="109">
        <v>10.0</v>
      </c>
      <c r="J52" s="108">
        <v>40.0</v>
      </c>
      <c r="K52" s="108">
        <v>44.0</v>
      </c>
      <c r="L52" s="108">
        <v>42.0</v>
      </c>
      <c r="M52" s="108">
        <v>20.0</v>
      </c>
      <c r="N52" s="109">
        <v>20.0</v>
      </c>
      <c r="O52" s="109">
        <v>20.0</v>
      </c>
      <c r="P52" s="108">
        <v>0.0</v>
      </c>
      <c r="Q52" s="109">
        <v>0.0</v>
      </c>
      <c r="R52" s="108">
        <v>200.0</v>
      </c>
      <c r="S52" s="109">
        <v>1.0</v>
      </c>
      <c r="T52" s="109">
        <v>6.0</v>
      </c>
      <c r="U52" s="109">
        <v>3.0</v>
      </c>
      <c r="V52" s="110">
        <v>0.0</v>
      </c>
      <c r="W52" s="110">
        <v>0.0</v>
      </c>
      <c r="X52" s="110">
        <v>0.0</v>
      </c>
      <c r="Y52" s="110">
        <v>0.0</v>
      </c>
      <c r="Z52" s="110">
        <v>0.0</v>
      </c>
      <c r="AA52" s="110">
        <v>0.0</v>
      </c>
      <c r="AB52" s="110">
        <v>0.0</v>
      </c>
      <c r="AC52" s="110">
        <v>0.0</v>
      </c>
      <c r="AD52" s="110">
        <v>0.0</v>
      </c>
      <c r="AE52" s="110">
        <v>0.0</v>
      </c>
      <c r="AF52" s="109">
        <v>0.0</v>
      </c>
      <c r="AG52" s="109">
        <v>0.0</v>
      </c>
      <c r="AH52" s="109">
        <v>0.0</v>
      </c>
      <c r="AI52" s="109">
        <v>0.0</v>
      </c>
      <c r="AJ52" s="109">
        <v>0.0</v>
      </c>
      <c r="AK52" s="109">
        <v>0.0</v>
      </c>
      <c r="AL52" s="109">
        <v>0.0</v>
      </c>
      <c r="AM52" s="109">
        <v>0.0</v>
      </c>
      <c r="AN52" s="109">
        <v>0.0</v>
      </c>
      <c r="AO52" s="109">
        <v>0.0</v>
      </c>
    </row>
    <row r="53" ht="15.75" customHeight="1">
      <c r="A53" s="135" t="s">
        <v>172</v>
      </c>
      <c r="B53" s="135" t="s">
        <v>173</v>
      </c>
      <c r="C53" s="105" t="s">
        <v>49</v>
      </c>
      <c r="D53" s="106">
        <v>44307.0</v>
      </c>
      <c r="E53" s="107">
        <v>5.0</v>
      </c>
      <c r="F53" s="107">
        <v>19.0</v>
      </c>
      <c r="G53" s="107">
        <v>0.0</v>
      </c>
      <c r="H53" s="108">
        <v>160.0</v>
      </c>
      <c r="I53" s="108">
        <v>35.0</v>
      </c>
      <c r="J53" s="108">
        <v>100.0</v>
      </c>
      <c r="K53" s="108">
        <v>72.0</v>
      </c>
      <c r="L53" s="108">
        <v>100.0</v>
      </c>
      <c r="M53" s="108">
        <v>100.0</v>
      </c>
      <c r="N53" s="108">
        <v>50.0</v>
      </c>
      <c r="O53" s="108">
        <v>50.0</v>
      </c>
      <c r="P53" s="108">
        <v>40.0</v>
      </c>
      <c r="Q53" s="108">
        <v>0.0</v>
      </c>
      <c r="R53" s="108">
        <v>400.0</v>
      </c>
      <c r="S53" s="109">
        <v>2.0</v>
      </c>
      <c r="T53" s="109">
        <v>20.0</v>
      </c>
      <c r="U53" s="109">
        <v>5.0</v>
      </c>
      <c r="V53" s="110">
        <v>0.0</v>
      </c>
      <c r="W53" s="110">
        <v>0.0</v>
      </c>
      <c r="X53" s="110">
        <v>0.0</v>
      </c>
      <c r="Y53" s="110">
        <v>0.0</v>
      </c>
      <c r="Z53" s="110">
        <v>0.0</v>
      </c>
      <c r="AA53" s="110">
        <v>0.0</v>
      </c>
      <c r="AB53" s="110">
        <v>0.0</v>
      </c>
      <c r="AC53" s="110">
        <v>0.0</v>
      </c>
      <c r="AD53" s="110">
        <v>0.0</v>
      </c>
      <c r="AE53" s="110">
        <v>0.0</v>
      </c>
      <c r="AF53" s="109">
        <v>0.0</v>
      </c>
      <c r="AG53" s="109">
        <v>0.0</v>
      </c>
      <c r="AH53" s="109">
        <v>0.0</v>
      </c>
      <c r="AI53" s="109">
        <v>0.0</v>
      </c>
      <c r="AJ53" s="109">
        <v>0.0</v>
      </c>
      <c r="AK53" s="109">
        <v>0.0</v>
      </c>
      <c r="AL53" s="109">
        <v>0.0</v>
      </c>
      <c r="AM53" s="109">
        <v>0.0</v>
      </c>
      <c r="AN53" s="109">
        <v>0.0</v>
      </c>
      <c r="AO53" s="109">
        <v>0.0</v>
      </c>
    </row>
    <row r="54" ht="15.75" customHeight="1">
      <c r="A54" s="135" t="s">
        <v>172</v>
      </c>
      <c r="B54" s="135" t="s">
        <v>173</v>
      </c>
      <c r="C54" s="105" t="s">
        <v>50</v>
      </c>
      <c r="D54" s="106">
        <v>44307.0</v>
      </c>
      <c r="E54" s="107">
        <v>6.0</v>
      </c>
      <c r="F54" s="107">
        <v>3.0</v>
      </c>
      <c r="G54" s="107">
        <v>0.0</v>
      </c>
      <c r="H54" s="108">
        <v>100.0</v>
      </c>
      <c r="I54" s="109">
        <v>15.0</v>
      </c>
      <c r="J54" s="108">
        <v>80.0</v>
      </c>
      <c r="K54" s="108">
        <v>72.0</v>
      </c>
      <c r="L54" s="108">
        <v>76.0</v>
      </c>
      <c r="M54" s="108">
        <v>50.0</v>
      </c>
      <c r="N54" s="109">
        <v>30.0</v>
      </c>
      <c r="O54" s="109">
        <v>20.0</v>
      </c>
      <c r="P54" s="108">
        <v>20.0</v>
      </c>
      <c r="Q54" s="109">
        <v>0.0</v>
      </c>
      <c r="R54" s="108">
        <v>300.0</v>
      </c>
      <c r="S54" s="109">
        <v>1.0</v>
      </c>
      <c r="T54" s="109">
        <v>10.0</v>
      </c>
      <c r="U54" s="109">
        <v>4.0</v>
      </c>
      <c r="V54" s="110">
        <v>0.0</v>
      </c>
      <c r="W54" s="110">
        <v>0.0</v>
      </c>
      <c r="X54" s="110">
        <v>0.0</v>
      </c>
      <c r="Y54" s="110">
        <v>0.0</v>
      </c>
      <c r="Z54" s="110">
        <v>0.0</v>
      </c>
      <c r="AA54" s="110">
        <v>0.0</v>
      </c>
      <c r="AB54" s="110">
        <v>0.0</v>
      </c>
      <c r="AC54" s="110">
        <v>0.0</v>
      </c>
      <c r="AD54" s="110">
        <v>0.0</v>
      </c>
      <c r="AE54" s="110">
        <v>0.0</v>
      </c>
      <c r="AF54" s="109">
        <v>0.0</v>
      </c>
      <c r="AG54" s="109">
        <v>0.0</v>
      </c>
      <c r="AH54" s="109">
        <v>0.0</v>
      </c>
      <c r="AI54" s="109">
        <v>0.0</v>
      </c>
      <c r="AJ54" s="109">
        <v>0.0</v>
      </c>
      <c r="AK54" s="109">
        <v>0.0</v>
      </c>
      <c r="AL54" s="109">
        <v>0.0</v>
      </c>
      <c r="AM54" s="109">
        <v>0.0</v>
      </c>
      <c r="AN54" s="109">
        <v>0.0</v>
      </c>
      <c r="AO54" s="109">
        <v>0.0</v>
      </c>
    </row>
    <row r="55" ht="15.75" customHeight="1">
      <c r="A55" s="135" t="s">
        <v>172</v>
      </c>
      <c r="B55" s="135" t="s">
        <v>173</v>
      </c>
      <c r="C55" s="105" t="s">
        <v>51</v>
      </c>
      <c r="D55" s="106">
        <v>44307.0</v>
      </c>
      <c r="E55" s="107">
        <v>8.0</v>
      </c>
      <c r="F55" s="107">
        <v>8.0</v>
      </c>
      <c r="G55" s="107">
        <v>0.0</v>
      </c>
      <c r="H55" s="108">
        <v>80.0</v>
      </c>
      <c r="I55" s="108">
        <v>25.0</v>
      </c>
      <c r="J55" s="108">
        <v>40.0</v>
      </c>
      <c r="K55" s="108">
        <v>16.0</v>
      </c>
      <c r="L55" s="108">
        <v>40.0</v>
      </c>
      <c r="M55" s="108">
        <v>40.0</v>
      </c>
      <c r="N55" s="108">
        <v>30.0</v>
      </c>
      <c r="O55" s="108">
        <v>20.0</v>
      </c>
      <c r="P55" s="108">
        <v>20.0</v>
      </c>
      <c r="Q55" s="108">
        <v>10.0</v>
      </c>
      <c r="R55" s="108">
        <v>200.0</v>
      </c>
      <c r="S55" s="109">
        <v>2.0</v>
      </c>
      <c r="T55" s="108">
        <v>9.0</v>
      </c>
      <c r="U55" s="109">
        <v>3.0</v>
      </c>
      <c r="V55" s="110">
        <v>0.0</v>
      </c>
      <c r="W55" s="110">
        <v>0.0</v>
      </c>
      <c r="X55" s="110">
        <v>0.0</v>
      </c>
      <c r="Y55" s="110">
        <v>0.0</v>
      </c>
      <c r="Z55" s="110">
        <v>0.0</v>
      </c>
      <c r="AA55" s="110">
        <v>0.0</v>
      </c>
      <c r="AB55" s="110">
        <v>0.0</v>
      </c>
      <c r="AC55" s="110">
        <v>0.0</v>
      </c>
      <c r="AD55" s="110">
        <v>0.0</v>
      </c>
      <c r="AE55" s="110">
        <v>0.0</v>
      </c>
      <c r="AF55" s="109">
        <v>0.0</v>
      </c>
      <c r="AG55" s="109">
        <v>0.0</v>
      </c>
      <c r="AH55" s="109">
        <v>0.0</v>
      </c>
      <c r="AI55" s="109">
        <v>0.0</v>
      </c>
      <c r="AJ55" s="109">
        <v>0.0</v>
      </c>
      <c r="AK55" s="109">
        <v>0.0</v>
      </c>
      <c r="AL55" s="109">
        <v>0.0</v>
      </c>
      <c r="AM55" s="109">
        <v>0.0</v>
      </c>
      <c r="AN55" s="109">
        <v>0.0</v>
      </c>
      <c r="AO55" s="109">
        <v>0.0</v>
      </c>
    </row>
    <row r="56" ht="15.75" customHeight="1">
      <c r="A56" s="135" t="s">
        <v>172</v>
      </c>
      <c r="B56" s="135" t="s">
        <v>173</v>
      </c>
      <c r="C56" s="105" t="s">
        <v>52</v>
      </c>
      <c r="D56" s="106">
        <v>44307.0</v>
      </c>
      <c r="E56" s="107">
        <v>1.0</v>
      </c>
      <c r="F56" s="107">
        <v>3.0</v>
      </c>
      <c r="G56" s="107">
        <v>0.0</v>
      </c>
      <c r="H56" s="108">
        <v>40.0</v>
      </c>
      <c r="I56" s="108">
        <v>0.0</v>
      </c>
      <c r="J56" s="108">
        <v>30.0</v>
      </c>
      <c r="K56" s="108">
        <v>28.0</v>
      </c>
      <c r="L56" s="108">
        <v>24.0</v>
      </c>
      <c r="M56" s="108">
        <v>40.0</v>
      </c>
      <c r="N56" s="108">
        <v>30.0</v>
      </c>
      <c r="O56" s="108">
        <v>30.0</v>
      </c>
      <c r="P56" s="108">
        <v>20.0</v>
      </c>
      <c r="Q56" s="108">
        <v>0.0</v>
      </c>
      <c r="R56" s="108">
        <v>200.0</v>
      </c>
      <c r="S56" s="109">
        <v>2.0</v>
      </c>
      <c r="T56" s="109">
        <v>10.0</v>
      </c>
      <c r="U56" s="109">
        <v>3.0</v>
      </c>
      <c r="V56" s="110">
        <v>0.0</v>
      </c>
      <c r="W56" s="110">
        <v>0.0</v>
      </c>
      <c r="X56" s="110">
        <v>0.0</v>
      </c>
      <c r="Y56" s="110">
        <v>0.0</v>
      </c>
      <c r="Z56" s="110">
        <v>0.0</v>
      </c>
      <c r="AA56" s="110">
        <v>0.0</v>
      </c>
      <c r="AB56" s="110">
        <v>0.0</v>
      </c>
      <c r="AC56" s="110">
        <v>0.0</v>
      </c>
      <c r="AD56" s="110">
        <v>0.0</v>
      </c>
      <c r="AE56" s="110">
        <v>0.0</v>
      </c>
      <c r="AF56" s="109">
        <v>0.0</v>
      </c>
      <c r="AG56" s="109">
        <v>0.0</v>
      </c>
      <c r="AH56" s="109">
        <v>0.0</v>
      </c>
      <c r="AI56" s="109">
        <v>0.0</v>
      </c>
      <c r="AJ56" s="109">
        <v>0.0</v>
      </c>
      <c r="AK56" s="109">
        <v>0.0</v>
      </c>
      <c r="AL56" s="109">
        <v>0.0</v>
      </c>
      <c r="AM56" s="109">
        <v>0.0</v>
      </c>
      <c r="AN56" s="109">
        <v>0.0</v>
      </c>
      <c r="AO56" s="109">
        <v>0.0</v>
      </c>
    </row>
    <row r="57" ht="15.75" customHeight="1">
      <c r="A57" s="135" t="s">
        <v>172</v>
      </c>
      <c r="B57" s="135" t="s">
        <v>173</v>
      </c>
      <c r="C57" s="105" t="s">
        <v>53</v>
      </c>
      <c r="D57" s="106">
        <v>44307.0</v>
      </c>
      <c r="E57" s="107">
        <v>1.0</v>
      </c>
      <c r="F57" s="107">
        <v>8.0</v>
      </c>
      <c r="G57" s="107">
        <v>0.0</v>
      </c>
      <c r="H57" s="108">
        <v>40.0</v>
      </c>
      <c r="I57" s="108">
        <v>15.0</v>
      </c>
      <c r="J57" s="108">
        <v>40.0</v>
      </c>
      <c r="K57" s="108">
        <v>48.0</v>
      </c>
      <c r="L57" s="108">
        <v>46.0</v>
      </c>
      <c r="M57" s="108">
        <v>20.0</v>
      </c>
      <c r="N57" s="108">
        <v>20.0</v>
      </c>
      <c r="O57" s="108">
        <v>0.0</v>
      </c>
      <c r="P57" s="108">
        <v>20.0</v>
      </c>
      <c r="Q57" s="108">
        <v>10.0</v>
      </c>
      <c r="R57" s="108">
        <v>200.0</v>
      </c>
      <c r="S57" s="109">
        <v>1.0</v>
      </c>
      <c r="T57" s="109">
        <v>4.0</v>
      </c>
      <c r="U57" s="109">
        <v>2.0</v>
      </c>
      <c r="V57" s="110">
        <v>0.0</v>
      </c>
      <c r="W57" s="110">
        <v>0.0</v>
      </c>
      <c r="X57" s="110">
        <v>0.0</v>
      </c>
      <c r="Y57" s="110">
        <v>0.0</v>
      </c>
      <c r="Z57" s="110">
        <v>0.0</v>
      </c>
      <c r="AA57" s="110">
        <v>0.0</v>
      </c>
      <c r="AB57" s="110">
        <v>0.0</v>
      </c>
      <c r="AC57" s="110">
        <v>0.0</v>
      </c>
      <c r="AD57" s="110">
        <v>0.0</v>
      </c>
      <c r="AE57" s="110">
        <v>0.0</v>
      </c>
      <c r="AF57" s="109">
        <v>0.0</v>
      </c>
      <c r="AG57" s="109">
        <v>0.0</v>
      </c>
      <c r="AH57" s="109">
        <v>0.0</v>
      </c>
      <c r="AI57" s="109">
        <v>0.0</v>
      </c>
      <c r="AJ57" s="109">
        <v>0.0</v>
      </c>
      <c r="AK57" s="109">
        <v>0.0</v>
      </c>
      <c r="AL57" s="109">
        <v>0.0</v>
      </c>
      <c r="AM57" s="109">
        <v>0.0</v>
      </c>
      <c r="AN57" s="109">
        <v>0.0</v>
      </c>
      <c r="AO57" s="109">
        <v>0.0</v>
      </c>
    </row>
    <row r="58" ht="15.75" customHeight="1">
      <c r="A58" s="135" t="s">
        <v>172</v>
      </c>
      <c r="B58" s="135" t="s">
        <v>173</v>
      </c>
      <c r="C58" s="105" t="s">
        <v>54</v>
      </c>
      <c r="D58" s="106">
        <v>44307.0</v>
      </c>
      <c r="E58" s="107">
        <v>1.0</v>
      </c>
      <c r="F58" s="107">
        <v>1.0</v>
      </c>
      <c r="G58" s="107">
        <v>0.0</v>
      </c>
      <c r="H58" s="108">
        <v>20.0</v>
      </c>
      <c r="I58" s="108">
        <v>5.0</v>
      </c>
      <c r="J58" s="108">
        <v>20.0</v>
      </c>
      <c r="K58" s="108">
        <v>16.0</v>
      </c>
      <c r="L58" s="108">
        <v>16.0</v>
      </c>
      <c r="M58" s="108">
        <v>20.0</v>
      </c>
      <c r="N58" s="108">
        <v>10.0</v>
      </c>
      <c r="O58" s="108">
        <v>10.0</v>
      </c>
      <c r="P58" s="108">
        <v>20.0</v>
      </c>
      <c r="Q58" s="108">
        <v>0.0</v>
      </c>
      <c r="R58" s="108">
        <v>100.0</v>
      </c>
      <c r="S58" s="109">
        <v>1.0</v>
      </c>
      <c r="T58" s="109">
        <v>4.0</v>
      </c>
      <c r="U58" s="109">
        <v>1.0</v>
      </c>
      <c r="V58" s="110">
        <v>0.0</v>
      </c>
      <c r="W58" s="110">
        <v>0.0</v>
      </c>
      <c r="X58" s="110">
        <v>0.0</v>
      </c>
      <c r="Y58" s="110">
        <v>0.0</v>
      </c>
      <c r="Z58" s="110">
        <v>0.0</v>
      </c>
      <c r="AA58" s="110">
        <v>0.0</v>
      </c>
      <c r="AB58" s="110">
        <v>0.0</v>
      </c>
      <c r="AC58" s="110">
        <v>0.0</v>
      </c>
      <c r="AD58" s="110">
        <v>0.0</v>
      </c>
      <c r="AE58" s="110">
        <v>0.0</v>
      </c>
      <c r="AF58" s="109">
        <v>0.0</v>
      </c>
      <c r="AG58" s="109">
        <v>0.0</v>
      </c>
      <c r="AH58" s="109">
        <v>0.0</v>
      </c>
      <c r="AI58" s="109">
        <v>0.0</v>
      </c>
      <c r="AJ58" s="109">
        <v>0.0</v>
      </c>
      <c r="AK58" s="109">
        <v>0.0</v>
      </c>
      <c r="AL58" s="109">
        <v>0.0</v>
      </c>
      <c r="AM58" s="109">
        <v>0.0</v>
      </c>
      <c r="AN58" s="109">
        <v>0.0</v>
      </c>
      <c r="AO58" s="109">
        <v>0.0</v>
      </c>
    </row>
    <row r="59" ht="15.75" customHeight="1">
      <c r="A59" s="135" t="s">
        <v>172</v>
      </c>
      <c r="B59" s="135" t="s">
        <v>173</v>
      </c>
      <c r="C59" s="105" t="s">
        <v>55</v>
      </c>
      <c r="D59" s="106">
        <v>44307.0</v>
      </c>
      <c r="E59" s="107">
        <v>2.0</v>
      </c>
      <c r="F59" s="107">
        <v>3.0</v>
      </c>
      <c r="G59" s="107">
        <v>0.0</v>
      </c>
      <c r="H59" s="108">
        <v>60.0</v>
      </c>
      <c r="I59" s="109">
        <v>15.0</v>
      </c>
      <c r="J59" s="108">
        <v>30.0</v>
      </c>
      <c r="K59" s="108">
        <v>40.0</v>
      </c>
      <c r="L59" s="108">
        <v>42.0</v>
      </c>
      <c r="M59" s="108">
        <v>20.0</v>
      </c>
      <c r="N59" s="109">
        <v>10.0</v>
      </c>
      <c r="O59" s="109">
        <v>20.0</v>
      </c>
      <c r="P59" s="108">
        <v>10.0</v>
      </c>
      <c r="Q59" s="109">
        <v>20.0</v>
      </c>
      <c r="R59" s="108">
        <v>100.0</v>
      </c>
      <c r="S59" s="109">
        <v>1.0</v>
      </c>
      <c r="T59" s="109">
        <v>5.0</v>
      </c>
      <c r="U59" s="109">
        <v>3.0</v>
      </c>
      <c r="V59" s="110">
        <v>0.0</v>
      </c>
      <c r="W59" s="110">
        <v>0.0</v>
      </c>
      <c r="X59" s="110">
        <v>0.0</v>
      </c>
      <c r="Y59" s="110">
        <v>0.0</v>
      </c>
      <c r="Z59" s="110">
        <v>0.0</v>
      </c>
      <c r="AA59" s="110">
        <v>0.0</v>
      </c>
      <c r="AB59" s="110">
        <v>0.0</v>
      </c>
      <c r="AC59" s="110">
        <v>0.0</v>
      </c>
      <c r="AD59" s="110">
        <v>0.0</v>
      </c>
      <c r="AE59" s="110">
        <v>0.0</v>
      </c>
      <c r="AF59" s="109">
        <v>0.0</v>
      </c>
      <c r="AG59" s="109">
        <v>0.0</v>
      </c>
      <c r="AH59" s="109">
        <v>0.0</v>
      </c>
      <c r="AI59" s="109">
        <v>0.0</v>
      </c>
      <c r="AJ59" s="109">
        <v>0.0</v>
      </c>
      <c r="AK59" s="109">
        <v>0.0</v>
      </c>
      <c r="AL59" s="109">
        <v>0.0</v>
      </c>
      <c r="AM59" s="109">
        <v>0.0</v>
      </c>
      <c r="AN59" s="109">
        <v>0.0</v>
      </c>
      <c r="AO59" s="109">
        <v>0.0</v>
      </c>
    </row>
    <row r="60" ht="15.75" customHeight="1">
      <c r="A60" s="135" t="s">
        <v>172</v>
      </c>
      <c r="B60" s="135" t="s">
        <v>173</v>
      </c>
      <c r="C60" s="105" t="s">
        <v>56</v>
      </c>
      <c r="D60" s="106">
        <v>44307.0</v>
      </c>
      <c r="E60" s="107">
        <v>4.0</v>
      </c>
      <c r="F60" s="107">
        <v>8.0</v>
      </c>
      <c r="G60" s="107">
        <v>0.0</v>
      </c>
      <c r="H60" s="108">
        <v>60.0</v>
      </c>
      <c r="I60" s="108">
        <v>20.0</v>
      </c>
      <c r="J60" s="108">
        <v>70.0</v>
      </c>
      <c r="K60" s="108">
        <v>68.0</v>
      </c>
      <c r="L60" s="108">
        <v>70.0</v>
      </c>
      <c r="M60" s="108">
        <v>80.0</v>
      </c>
      <c r="N60" s="108">
        <v>40.0</v>
      </c>
      <c r="O60" s="108">
        <v>30.0</v>
      </c>
      <c r="P60" s="108">
        <v>50.0</v>
      </c>
      <c r="Q60" s="108">
        <v>20.0</v>
      </c>
      <c r="R60" s="108">
        <v>300.0</v>
      </c>
      <c r="S60" s="109">
        <v>1.0</v>
      </c>
      <c r="T60" s="109">
        <v>11.0</v>
      </c>
      <c r="U60" s="109">
        <v>4.0</v>
      </c>
      <c r="V60" s="110">
        <v>0.0</v>
      </c>
      <c r="W60" s="110">
        <v>0.0</v>
      </c>
      <c r="X60" s="110">
        <v>0.0</v>
      </c>
      <c r="Y60" s="110">
        <v>0.0</v>
      </c>
      <c r="Z60" s="110">
        <v>0.0</v>
      </c>
      <c r="AA60" s="110">
        <v>0.0</v>
      </c>
      <c r="AB60" s="110">
        <v>0.0</v>
      </c>
      <c r="AC60" s="110">
        <v>0.0</v>
      </c>
      <c r="AD60" s="110">
        <v>0.0</v>
      </c>
      <c r="AE60" s="110">
        <v>0.0</v>
      </c>
      <c r="AF60" s="109">
        <v>0.0</v>
      </c>
      <c r="AG60" s="109">
        <v>0.0</v>
      </c>
      <c r="AH60" s="109">
        <v>0.0</v>
      </c>
      <c r="AI60" s="109">
        <v>0.0</v>
      </c>
      <c r="AJ60" s="109">
        <v>0.0</v>
      </c>
      <c r="AK60" s="109">
        <v>0.0</v>
      </c>
      <c r="AL60" s="109">
        <v>0.0</v>
      </c>
      <c r="AM60" s="109">
        <v>0.0</v>
      </c>
      <c r="AN60" s="109">
        <v>0.0</v>
      </c>
      <c r="AO60" s="109">
        <v>0.0</v>
      </c>
    </row>
    <row r="61" ht="15.75" customHeight="1">
      <c r="A61" s="135" t="s">
        <v>172</v>
      </c>
      <c r="B61" s="135" t="s">
        <v>173</v>
      </c>
      <c r="C61" s="105" t="s">
        <v>59</v>
      </c>
      <c r="D61" s="106">
        <v>44307.0</v>
      </c>
      <c r="E61" s="107">
        <v>4.0</v>
      </c>
      <c r="F61" s="107">
        <v>2.0</v>
      </c>
      <c r="G61" s="107">
        <v>0.0</v>
      </c>
      <c r="H61" s="108">
        <v>60.0</v>
      </c>
      <c r="I61" s="109">
        <v>15.0</v>
      </c>
      <c r="J61" s="108">
        <v>30.0</v>
      </c>
      <c r="K61" s="108">
        <v>32.0</v>
      </c>
      <c r="L61" s="108">
        <v>32.0</v>
      </c>
      <c r="M61" s="108">
        <v>30.0</v>
      </c>
      <c r="N61" s="109">
        <v>20.0</v>
      </c>
      <c r="O61" s="109">
        <v>20.0</v>
      </c>
      <c r="P61" s="108">
        <v>20.0</v>
      </c>
      <c r="Q61" s="109">
        <v>10.0</v>
      </c>
      <c r="R61" s="108">
        <v>100.0</v>
      </c>
      <c r="S61" s="109">
        <v>1.0</v>
      </c>
      <c r="T61" s="109">
        <v>7.0</v>
      </c>
      <c r="U61" s="109">
        <v>2.0</v>
      </c>
      <c r="V61" s="110">
        <v>0.0</v>
      </c>
      <c r="W61" s="110">
        <v>0.0</v>
      </c>
      <c r="X61" s="110">
        <v>0.0</v>
      </c>
      <c r="Y61" s="110">
        <v>0.0</v>
      </c>
      <c r="Z61" s="110">
        <v>0.0</v>
      </c>
      <c r="AA61" s="110">
        <v>0.0</v>
      </c>
      <c r="AB61" s="110">
        <v>0.0</v>
      </c>
      <c r="AC61" s="110">
        <v>0.0</v>
      </c>
      <c r="AD61" s="110">
        <v>0.0</v>
      </c>
      <c r="AE61" s="110">
        <v>0.0</v>
      </c>
      <c r="AF61" s="109">
        <v>0.0</v>
      </c>
      <c r="AG61" s="109">
        <v>0.0</v>
      </c>
      <c r="AH61" s="109">
        <v>0.0</v>
      </c>
      <c r="AI61" s="109">
        <v>0.0</v>
      </c>
      <c r="AJ61" s="109">
        <v>0.0</v>
      </c>
      <c r="AK61" s="109">
        <v>0.0</v>
      </c>
      <c r="AL61" s="109">
        <v>0.0</v>
      </c>
      <c r="AM61" s="109">
        <v>0.0</v>
      </c>
      <c r="AN61" s="109">
        <v>0.0</v>
      </c>
      <c r="AO61" s="109">
        <v>0.0</v>
      </c>
    </row>
    <row r="62" ht="15.75" customHeight="1">
      <c r="A62" s="135" t="s">
        <v>172</v>
      </c>
      <c r="B62" s="135" t="s">
        <v>173</v>
      </c>
      <c r="C62" s="105" t="s">
        <v>60</v>
      </c>
      <c r="D62" s="106">
        <v>44307.0</v>
      </c>
      <c r="E62" s="107">
        <v>4.0</v>
      </c>
      <c r="F62" s="107">
        <v>2.0</v>
      </c>
      <c r="G62" s="107">
        <v>0.0</v>
      </c>
      <c r="H62" s="108">
        <v>60.0</v>
      </c>
      <c r="I62" s="108">
        <v>15.0</v>
      </c>
      <c r="J62" s="108">
        <v>20.0</v>
      </c>
      <c r="K62" s="108">
        <v>28.0</v>
      </c>
      <c r="L62" s="108">
        <v>28.0</v>
      </c>
      <c r="M62" s="108">
        <v>30.0</v>
      </c>
      <c r="N62" s="108">
        <v>20.0</v>
      </c>
      <c r="O62" s="108">
        <v>20.0</v>
      </c>
      <c r="P62" s="108">
        <v>30.0</v>
      </c>
      <c r="Q62" s="108">
        <v>20.0</v>
      </c>
      <c r="R62" s="108">
        <v>154.0</v>
      </c>
      <c r="S62" s="109">
        <v>2.0</v>
      </c>
      <c r="T62" s="108">
        <v>7.0</v>
      </c>
      <c r="U62" s="109">
        <v>2.0</v>
      </c>
      <c r="V62" s="110">
        <v>0.0</v>
      </c>
      <c r="W62" s="110">
        <v>0.0</v>
      </c>
      <c r="X62" s="110">
        <v>0.0</v>
      </c>
      <c r="Y62" s="110">
        <v>0.0</v>
      </c>
      <c r="Z62" s="110">
        <v>0.0</v>
      </c>
      <c r="AA62" s="110">
        <v>0.0</v>
      </c>
      <c r="AB62" s="110">
        <v>0.0</v>
      </c>
      <c r="AC62" s="110">
        <v>0.0</v>
      </c>
      <c r="AD62" s="110">
        <v>0.0</v>
      </c>
      <c r="AE62" s="110">
        <v>0.0</v>
      </c>
      <c r="AF62" s="109">
        <v>0.0</v>
      </c>
      <c r="AG62" s="109">
        <v>0.0</v>
      </c>
      <c r="AH62" s="109">
        <v>0.0</v>
      </c>
      <c r="AI62" s="109">
        <v>0.0</v>
      </c>
      <c r="AJ62" s="109">
        <v>0.0</v>
      </c>
      <c r="AK62" s="109">
        <v>0.0</v>
      </c>
      <c r="AL62" s="109">
        <v>0.0</v>
      </c>
      <c r="AM62" s="109">
        <v>0.0</v>
      </c>
      <c r="AN62" s="109">
        <v>0.0</v>
      </c>
      <c r="AO62" s="109">
        <v>0.0</v>
      </c>
    </row>
    <row r="63" ht="15.75" customHeight="1">
      <c r="A63" s="135" t="s">
        <v>172</v>
      </c>
      <c r="B63" s="135" t="s">
        <v>173</v>
      </c>
      <c r="C63" s="105" t="s">
        <v>61</v>
      </c>
      <c r="D63" s="106">
        <v>44307.0</v>
      </c>
      <c r="E63" s="107">
        <v>1.0</v>
      </c>
      <c r="F63" s="107">
        <v>2.0</v>
      </c>
      <c r="G63" s="107">
        <v>0.0</v>
      </c>
      <c r="H63" s="108">
        <v>120.0</v>
      </c>
      <c r="I63" s="108">
        <v>20.0</v>
      </c>
      <c r="J63" s="108">
        <v>60.0</v>
      </c>
      <c r="K63" s="108">
        <v>52.0</v>
      </c>
      <c r="L63" s="108">
        <v>58.0</v>
      </c>
      <c r="M63" s="108">
        <v>30.0</v>
      </c>
      <c r="N63" s="108">
        <v>20.0</v>
      </c>
      <c r="O63" s="108">
        <v>20.0</v>
      </c>
      <c r="P63" s="108">
        <v>20.0</v>
      </c>
      <c r="Q63" s="108">
        <v>40.0</v>
      </c>
      <c r="R63" s="108">
        <v>200.0</v>
      </c>
      <c r="S63" s="109">
        <v>2.0</v>
      </c>
      <c r="T63" s="109">
        <v>7.0</v>
      </c>
      <c r="U63" s="109">
        <v>3.0</v>
      </c>
      <c r="V63" s="110">
        <v>0.0</v>
      </c>
      <c r="W63" s="110">
        <v>0.0</v>
      </c>
      <c r="X63" s="110">
        <v>0.0</v>
      </c>
      <c r="Y63" s="110">
        <v>0.0</v>
      </c>
      <c r="Z63" s="110">
        <v>0.0</v>
      </c>
      <c r="AA63" s="110">
        <v>0.0</v>
      </c>
      <c r="AB63" s="110">
        <v>0.0</v>
      </c>
      <c r="AC63" s="110">
        <v>0.0</v>
      </c>
      <c r="AD63" s="110">
        <v>0.0</v>
      </c>
      <c r="AE63" s="110">
        <v>0.0</v>
      </c>
      <c r="AF63" s="109">
        <v>0.0</v>
      </c>
      <c r="AG63" s="109">
        <v>0.0</v>
      </c>
      <c r="AH63" s="109">
        <v>0.0</v>
      </c>
      <c r="AI63" s="109">
        <v>0.0</v>
      </c>
      <c r="AJ63" s="109">
        <v>0.0</v>
      </c>
      <c r="AK63" s="109">
        <v>0.0</v>
      </c>
      <c r="AL63" s="109">
        <v>0.0</v>
      </c>
      <c r="AM63" s="109">
        <v>0.0</v>
      </c>
      <c r="AN63" s="109">
        <v>0.0</v>
      </c>
      <c r="AO63" s="109">
        <v>0.0</v>
      </c>
    </row>
    <row r="64" ht="15.75" customHeight="1">
      <c r="A64" s="135" t="s">
        <v>172</v>
      </c>
      <c r="B64" s="135" t="s">
        <v>173</v>
      </c>
      <c r="C64" s="105" t="s">
        <v>62</v>
      </c>
      <c r="D64" s="106">
        <v>44307.0</v>
      </c>
      <c r="E64" s="107">
        <v>1.0</v>
      </c>
      <c r="F64" s="107">
        <v>0.0</v>
      </c>
      <c r="G64" s="107">
        <v>0.0</v>
      </c>
      <c r="H64" s="108">
        <v>40.0</v>
      </c>
      <c r="I64" s="108">
        <v>10.0</v>
      </c>
      <c r="J64" s="108">
        <v>20.0</v>
      </c>
      <c r="K64" s="108">
        <v>16.0</v>
      </c>
      <c r="L64" s="108">
        <v>16.0</v>
      </c>
      <c r="M64" s="108">
        <v>10.0</v>
      </c>
      <c r="N64" s="108">
        <v>10.0</v>
      </c>
      <c r="O64" s="108">
        <v>10.0</v>
      </c>
      <c r="P64" s="108">
        <v>20.0</v>
      </c>
      <c r="Q64" s="108">
        <v>20.0</v>
      </c>
      <c r="R64" s="108">
        <v>100.0</v>
      </c>
      <c r="S64" s="109">
        <v>1.0</v>
      </c>
      <c r="T64" s="109">
        <v>3.0</v>
      </c>
      <c r="U64" s="109">
        <v>1.0</v>
      </c>
      <c r="V64" s="110">
        <v>0.0</v>
      </c>
      <c r="W64" s="110">
        <v>0.0</v>
      </c>
      <c r="X64" s="110">
        <v>0.0</v>
      </c>
      <c r="Y64" s="110">
        <v>0.0</v>
      </c>
      <c r="Z64" s="110">
        <v>0.0</v>
      </c>
      <c r="AA64" s="110">
        <v>0.0</v>
      </c>
      <c r="AB64" s="110">
        <v>0.0</v>
      </c>
      <c r="AC64" s="110">
        <v>0.0</v>
      </c>
      <c r="AD64" s="110">
        <v>0.0</v>
      </c>
      <c r="AE64" s="110">
        <v>0.0</v>
      </c>
      <c r="AF64" s="109">
        <v>0.0</v>
      </c>
      <c r="AG64" s="109">
        <v>0.0</v>
      </c>
      <c r="AH64" s="109">
        <v>0.0</v>
      </c>
      <c r="AI64" s="109">
        <v>0.0</v>
      </c>
      <c r="AJ64" s="109">
        <v>0.0</v>
      </c>
      <c r="AK64" s="109">
        <v>0.0</v>
      </c>
      <c r="AL64" s="109">
        <v>0.0</v>
      </c>
      <c r="AM64" s="109">
        <v>0.0</v>
      </c>
      <c r="AN64" s="109">
        <v>0.0</v>
      </c>
      <c r="AO64" s="109">
        <v>0.0</v>
      </c>
    </row>
    <row r="65" ht="15.75" customHeight="1">
      <c r="A65" s="135" t="s">
        <v>172</v>
      </c>
      <c r="B65" s="135" t="s">
        <v>173</v>
      </c>
      <c r="C65" s="105" t="s">
        <v>63</v>
      </c>
      <c r="D65" s="106">
        <v>44307.0</v>
      </c>
      <c r="E65" s="107">
        <v>6.0</v>
      </c>
      <c r="F65" s="107">
        <v>5.0</v>
      </c>
      <c r="G65" s="107">
        <v>0.0</v>
      </c>
      <c r="H65" s="108">
        <v>60.0</v>
      </c>
      <c r="I65" s="108">
        <v>30.0</v>
      </c>
      <c r="J65" s="108">
        <v>50.0</v>
      </c>
      <c r="K65" s="108">
        <v>56.0</v>
      </c>
      <c r="L65" s="108">
        <v>58.0</v>
      </c>
      <c r="M65" s="108">
        <v>70.0</v>
      </c>
      <c r="N65" s="108">
        <v>40.0</v>
      </c>
      <c r="O65" s="108">
        <v>30.0</v>
      </c>
      <c r="P65" s="108">
        <v>20.0</v>
      </c>
      <c r="Q65" s="108">
        <v>20.0</v>
      </c>
      <c r="R65" s="108">
        <v>300.0</v>
      </c>
      <c r="S65" s="109">
        <v>1.0</v>
      </c>
      <c r="T65" s="109">
        <v>14.0</v>
      </c>
      <c r="U65" s="109">
        <v>4.0</v>
      </c>
      <c r="V65" s="110">
        <v>0.0</v>
      </c>
      <c r="W65" s="110">
        <v>0.0</v>
      </c>
      <c r="X65" s="110">
        <v>0.0</v>
      </c>
      <c r="Y65" s="110">
        <v>0.0</v>
      </c>
      <c r="Z65" s="110">
        <v>0.0</v>
      </c>
      <c r="AA65" s="110">
        <v>0.0</v>
      </c>
      <c r="AB65" s="110">
        <v>0.0</v>
      </c>
      <c r="AC65" s="110">
        <v>0.0</v>
      </c>
      <c r="AD65" s="110">
        <v>0.0</v>
      </c>
      <c r="AE65" s="110">
        <v>0.0</v>
      </c>
      <c r="AF65" s="109">
        <v>0.0</v>
      </c>
      <c r="AG65" s="109">
        <v>0.0</v>
      </c>
      <c r="AH65" s="109">
        <v>0.0</v>
      </c>
      <c r="AI65" s="109">
        <v>0.0</v>
      </c>
      <c r="AJ65" s="109">
        <v>0.0</v>
      </c>
      <c r="AK65" s="109">
        <v>0.0</v>
      </c>
      <c r="AL65" s="109">
        <v>0.0</v>
      </c>
      <c r="AM65" s="109">
        <v>0.0</v>
      </c>
      <c r="AN65" s="109">
        <v>0.0</v>
      </c>
      <c r="AO65" s="109">
        <v>0.0</v>
      </c>
    </row>
    <row r="66" ht="15.75" customHeight="1">
      <c r="A66" s="135" t="s">
        <v>172</v>
      </c>
      <c r="B66" s="135" t="s">
        <v>173</v>
      </c>
      <c r="C66" s="105" t="s">
        <v>45</v>
      </c>
      <c r="D66" s="106">
        <v>44337.0</v>
      </c>
      <c r="E66" s="107">
        <v>2.0</v>
      </c>
      <c r="F66" s="107">
        <v>0.0</v>
      </c>
      <c r="G66" s="107">
        <v>0.0</v>
      </c>
      <c r="H66" s="108">
        <v>40.0</v>
      </c>
      <c r="I66" s="109">
        <v>15.0</v>
      </c>
      <c r="J66" s="108">
        <v>20.0</v>
      </c>
      <c r="K66" s="108">
        <v>16.0</v>
      </c>
      <c r="L66" s="108">
        <v>16.0</v>
      </c>
      <c r="M66" s="108">
        <v>20.0</v>
      </c>
      <c r="N66" s="109">
        <v>0.0</v>
      </c>
      <c r="O66" s="109">
        <v>0.0</v>
      </c>
      <c r="P66" s="108">
        <v>10.0</v>
      </c>
      <c r="Q66" s="109">
        <v>0.0</v>
      </c>
      <c r="R66" s="108">
        <v>100.0</v>
      </c>
      <c r="S66" s="109">
        <v>1.0</v>
      </c>
      <c r="T66" s="109">
        <v>2.0</v>
      </c>
      <c r="U66" s="109">
        <v>2.0</v>
      </c>
      <c r="V66" s="110">
        <v>0.0</v>
      </c>
      <c r="W66" s="110">
        <v>0.0</v>
      </c>
      <c r="X66" s="110">
        <v>0.0</v>
      </c>
      <c r="Y66" s="110">
        <v>0.0</v>
      </c>
      <c r="Z66" s="110">
        <v>0.0</v>
      </c>
      <c r="AA66" s="110">
        <v>0.0</v>
      </c>
      <c r="AB66" s="110">
        <v>0.0</v>
      </c>
      <c r="AC66" s="110">
        <v>0.0</v>
      </c>
      <c r="AD66" s="110">
        <v>0.0</v>
      </c>
      <c r="AE66" s="110">
        <v>0.0</v>
      </c>
      <c r="AF66" s="109">
        <v>0.0</v>
      </c>
      <c r="AG66" s="109">
        <v>0.0</v>
      </c>
      <c r="AH66" s="109">
        <v>0.0</v>
      </c>
      <c r="AI66" s="109">
        <v>0.0</v>
      </c>
      <c r="AJ66" s="109">
        <v>0.0</v>
      </c>
      <c r="AK66" s="109">
        <v>0.0</v>
      </c>
      <c r="AL66" s="109">
        <v>0.0</v>
      </c>
      <c r="AM66" s="109">
        <v>0.0</v>
      </c>
      <c r="AN66" s="109">
        <v>0.0</v>
      </c>
      <c r="AO66" s="109">
        <v>0.0</v>
      </c>
    </row>
    <row r="67" ht="15.75" customHeight="1">
      <c r="A67" s="135" t="s">
        <v>172</v>
      </c>
      <c r="B67" s="135" t="s">
        <v>173</v>
      </c>
      <c r="C67" s="105" t="s">
        <v>47</v>
      </c>
      <c r="D67" s="106">
        <v>44337.0</v>
      </c>
      <c r="E67" s="107">
        <v>3.0</v>
      </c>
      <c r="F67" s="107">
        <v>1.0</v>
      </c>
      <c r="G67" s="107">
        <v>0.0</v>
      </c>
      <c r="H67" s="108">
        <v>60.0</v>
      </c>
      <c r="I67" s="108">
        <v>15.0</v>
      </c>
      <c r="J67" s="108">
        <v>40.0</v>
      </c>
      <c r="K67" s="108">
        <v>32.0</v>
      </c>
      <c r="L67" s="108">
        <v>32.0</v>
      </c>
      <c r="M67" s="108">
        <v>30.0</v>
      </c>
      <c r="N67" s="108">
        <v>20.0</v>
      </c>
      <c r="O67" s="108">
        <v>20.0</v>
      </c>
      <c r="P67" s="108">
        <v>20.0</v>
      </c>
      <c r="Q67" s="108">
        <v>15.0</v>
      </c>
      <c r="R67" s="108">
        <v>200.0</v>
      </c>
      <c r="S67" s="109">
        <v>1.0</v>
      </c>
      <c r="T67" s="109">
        <v>7.0</v>
      </c>
      <c r="U67" s="109">
        <v>3.0</v>
      </c>
      <c r="V67" s="110">
        <v>0.0</v>
      </c>
      <c r="W67" s="110">
        <v>0.0</v>
      </c>
      <c r="X67" s="110">
        <v>0.0</v>
      </c>
      <c r="Y67" s="110">
        <v>0.0</v>
      </c>
      <c r="Z67" s="110">
        <v>0.0</v>
      </c>
      <c r="AA67" s="110">
        <v>0.0</v>
      </c>
      <c r="AB67" s="110">
        <v>0.0</v>
      </c>
      <c r="AC67" s="110">
        <v>0.0</v>
      </c>
      <c r="AD67" s="110">
        <v>0.0</v>
      </c>
      <c r="AE67" s="110">
        <v>0.0</v>
      </c>
      <c r="AF67" s="109">
        <v>0.0</v>
      </c>
      <c r="AG67" s="109">
        <v>0.0</v>
      </c>
      <c r="AH67" s="109">
        <v>0.0</v>
      </c>
      <c r="AI67" s="109">
        <v>0.0</v>
      </c>
      <c r="AJ67" s="109">
        <v>0.0</v>
      </c>
      <c r="AK67" s="109">
        <v>0.0</v>
      </c>
      <c r="AL67" s="109">
        <v>0.0</v>
      </c>
      <c r="AM67" s="109">
        <v>0.0</v>
      </c>
      <c r="AN67" s="109">
        <v>0.0</v>
      </c>
      <c r="AO67" s="109">
        <v>0.0</v>
      </c>
    </row>
    <row r="68" ht="15.75" customHeight="1">
      <c r="A68" s="135" t="s">
        <v>172</v>
      </c>
      <c r="B68" s="135" t="s">
        <v>173</v>
      </c>
      <c r="C68" s="105" t="s">
        <v>48</v>
      </c>
      <c r="D68" s="106">
        <v>44337.0</v>
      </c>
      <c r="E68" s="107">
        <v>1.0</v>
      </c>
      <c r="F68" s="107">
        <v>1.0</v>
      </c>
      <c r="G68" s="107">
        <v>0.0</v>
      </c>
      <c r="H68" s="108">
        <v>40.0</v>
      </c>
      <c r="I68" s="108">
        <v>15.0</v>
      </c>
      <c r="J68" s="108">
        <v>40.0</v>
      </c>
      <c r="K68" s="108">
        <v>40.0</v>
      </c>
      <c r="L68" s="108">
        <v>40.0</v>
      </c>
      <c r="M68" s="108">
        <v>10.0</v>
      </c>
      <c r="N68" s="108">
        <v>20.0</v>
      </c>
      <c r="O68" s="108">
        <v>20.0</v>
      </c>
      <c r="P68" s="108">
        <v>40.0</v>
      </c>
      <c r="Q68" s="108">
        <v>20.0</v>
      </c>
      <c r="R68" s="108">
        <v>100.0</v>
      </c>
      <c r="S68" s="109">
        <v>1.0</v>
      </c>
      <c r="T68" s="108">
        <v>5.0</v>
      </c>
      <c r="U68" s="109">
        <v>1.0</v>
      </c>
      <c r="V68" s="110">
        <v>0.0</v>
      </c>
      <c r="W68" s="110">
        <v>0.0</v>
      </c>
      <c r="X68" s="110">
        <v>0.0</v>
      </c>
      <c r="Y68" s="110">
        <v>0.0</v>
      </c>
      <c r="Z68" s="110">
        <v>0.0</v>
      </c>
      <c r="AA68" s="110">
        <v>0.0</v>
      </c>
      <c r="AB68" s="110">
        <v>0.0</v>
      </c>
      <c r="AC68" s="110">
        <v>0.0</v>
      </c>
      <c r="AD68" s="110">
        <v>0.0</v>
      </c>
      <c r="AE68" s="110">
        <v>0.0</v>
      </c>
      <c r="AF68" s="109">
        <v>0.0</v>
      </c>
      <c r="AG68" s="109">
        <v>0.0</v>
      </c>
      <c r="AH68" s="109">
        <v>0.0</v>
      </c>
      <c r="AI68" s="109">
        <v>0.0</v>
      </c>
      <c r="AJ68" s="109">
        <v>0.0</v>
      </c>
      <c r="AK68" s="109">
        <v>0.0</v>
      </c>
      <c r="AL68" s="109">
        <v>0.0</v>
      </c>
      <c r="AM68" s="109">
        <v>0.0</v>
      </c>
      <c r="AN68" s="109">
        <v>0.0</v>
      </c>
      <c r="AO68" s="109">
        <v>0.0</v>
      </c>
    </row>
    <row r="69" ht="15.75" customHeight="1">
      <c r="A69" s="135" t="s">
        <v>172</v>
      </c>
      <c r="B69" s="135" t="s">
        <v>173</v>
      </c>
      <c r="C69" s="105" t="s">
        <v>49</v>
      </c>
      <c r="D69" s="106">
        <v>44337.0</v>
      </c>
      <c r="E69" s="107">
        <v>8.0</v>
      </c>
      <c r="F69" s="107">
        <v>19.0</v>
      </c>
      <c r="G69" s="107">
        <v>0.0</v>
      </c>
      <c r="H69" s="108">
        <v>120.0</v>
      </c>
      <c r="I69" s="109">
        <v>35.0</v>
      </c>
      <c r="J69" s="108">
        <v>90.0</v>
      </c>
      <c r="K69" s="108">
        <v>80.0</v>
      </c>
      <c r="L69" s="108">
        <v>100.0</v>
      </c>
      <c r="M69" s="108">
        <v>90.0</v>
      </c>
      <c r="N69" s="109">
        <v>50.0</v>
      </c>
      <c r="O69" s="109">
        <v>40.0</v>
      </c>
      <c r="P69" s="108">
        <v>60.0</v>
      </c>
      <c r="Q69" s="109">
        <v>40.0</v>
      </c>
      <c r="R69" s="108">
        <v>400.0</v>
      </c>
      <c r="S69" s="109">
        <v>2.0</v>
      </c>
      <c r="T69" s="109">
        <v>18.0</v>
      </c>
      <c r="U69" s="109">
        <v>5.0</v>
      </c>
      <c r="V69" s="110">
        <v>0.0</v>
      </c>
      <c r="W69" s="110">
        <v>0.0</v>
      </c>
      <c r="X69" s="110">
        <v>0.0</v>
      </c>
      <c r="Y69" s="110">
        <v>0.0</v>
      </c>
      <c r="Z69" s="110">
        <v>0.0</v>
      </c>
      <c r="AA69" s="110">
        <v>0.0</v>
      </c>
      <c r="AB69" s="110">
        <v>0.0</v>
      </c>
      <c r="AC69" s="110">
        <v>0.0</v>
      </c>
      <c r="AD69" s="110">
        <v>0.0</v>
      </c>
      <c r="AE69" s="110">
        <v>0.0</v>
      </c>
      <c r="AF69" s="109">
        <v>0.0</v>
      </c>
      <c r="AG69" s="109">
        <v>0.0</v>
      </c>
      <c r="AH69" s="109">
        <v>0.0</v>
      </c>
      <c r="AI69" s="109">
        <v>0.0</v>
      </c>
      <c r="AJ69" s="109">
        <v>0.0</v>
      </c>
      <c r="AK69" s="109">
        <v>0.0</v>
      </c>
      <c r="AL69" s="109">
        <v>0.0</v>
      </c>
      <c r="AM69" s="109">
        <v>0.0</v>
      </c>
      <c r="AN69" s="109">
        <v>0.0</v>
      </c>
      <c r="AO69" s="109">
        <v>0.0</v>
      </c>
    </row>
    <row r="70" ht="15.75" customHeight="1">
      <c r="A70" s="135" t="s">
        <v>172</v>
      </c>
      <c r="B70" s="135" t="s">
        <v>173</v>
      </c>
      <c r="C70" s="105" t="s">
        <v>50</v>
      </c>
      <c r="D70" s="106">
        <v>44337.0</v>
      </c>
      <c r="E70" s="107">
        <v>4.0</v>
      </c>
      <c r="F70" s="107">
        <v>5.0</v>
      </c>
      <c r="G70" s="107">
        <v>0.0</v>
      </c>
      <c r="H70" s="108">
        <v>20.0</v>
      </c>
      <c r="I70" s="108">
        <v>10.0</v>
      </c>
      <c r="J70" s="108">
        <v>0.0</v>
      </c>
      <c r="K70" s="108">
        <v>0.0</v>
      </c>
      <c r="L70" s="108">
        <v>0.0</v>
      </c>
      <c r="M70" s="108">
        <v>0.0</v>
      </c>
      <c r="N70" s="108">
        <v>0.0</v>
      </c>
      <c r="O70" s="108">
        <v>0.0</v>
      </c>
      <c r="P70" s="108">
        <v>40.0</v>
      </c>
      <c r="Q70" s="108">
        <v>50.0</v>
      </c>
      <c r="R70" s="108">
        <v>0.0</v>
      </c>
      <c r="S70" s="109">
        <v>3.0</v>
      </c>
      <c r="T70" s="109">
        <v>0.0</v>
      </c>
      <c r="U70" s="109">
        <v>1.0</v>
      </c>
      <c r="V70" s="110">
        <v>0.0</v>
      </c>
      <c r="W70" s="110">
        <v>0.0</v>
      </c>
      <c r="X70" s="110">
        <v>0.0</v>
      </c>
      <c r="Y70" s="110">
        <v>0.0</v>
      </c>
      <c r="Z70" s="110">
        <v>0.0</v>
      </c>
      <c r="AA70" s="110">
        <v>0.0</v>
      </c>
      <c r="AB70" s="110">
        <v>0.0</v>
      </c>
      <c r="AC70" s="110">
        <v>0.0</v>
      </c>
      <c r="AD70" s="110">
        <v>0.0</v>
      </c>
      <c r="AE70" s="110">
        <v>0.0</v>
      </c>
      <c r="AF70" s="109">
        <v>0.0</v>
      </c>
      <c r="AG70" s="109">
        <v>0.0</v>
      </c>
      <c r="AH70" s="109">
        <v>0.0</v>
      </c>
      <c r="AI70" s="109">
        <v>0.0</v>
      </c>
      <c r="AJ70" s="109">
        <v>0.0</v>
      </c>
      <c r="AK70" s="109">
        <v>0.0</v>
      </c>
      <c r="AL70" s="109">
        <v>0.0</v>
      </c>
      <c r="AM70" s="109">
        <v>0.0</v>
      </c>
      <c r="AN70" s="109">
        <v>0.0</v>
      </c>
      <c r="AO70" s="109">
        <v>0.0</v>
      </c>
    </row>
    <row r="71" ht="15.75" customHeight="1">
      <c r="A71" s="135" t="s">
        <v>172</v>
      </c>
      <c r="B71" s="135" t="s">
        <v>173</v>
      </c>
      <c r="C71" s="105" t="s">
        <v>51</v>
      </c>
      <c r="D71" s="106">
        <v>44337.0</v>
      </c>
      <c r="E71" s="107">
        <v>8.0</v>
      </c>
      <c r="F71" s="107">
        <v>8.0</v>
      </c>
      <c r="G71" s="107">
        <v>0.0</v>
      </c>
      <c r="H71" s="108">
        <v>140.0</v>
      </c>
      <c r="I71" s="108">
        <v>10.0</v>
      </c>
      <c r="J71" s="108">
        <v>40.0</v>
      </c>
      <c r="K71" s="108">
        <v>68.0</v>
      </c>
      <c r="L71" s="108">
        <v>52.0</v>
      </c>
      <c r="M71" s="108">
        <v>50.0</v>
      </c>
      <c r="N71" s="108">
        <v>30.0</v>
      </c>
      <c r="O71" s="108">
        <v>40.0</v>
      </c>
      <c r="P71" s="108">
        <v>80.0</v>
      </c>
      <c r="Q71" s="108">
        <v>25.0</v>
      </c>
      <c r="R71" s="108">
        <v>200.0</v>
      </c>
      <c r="S71" s="109">
        <v>3.0</v>
      </c>
      <c r="T71" s="109">
        <v>12.0</v>
      </c>
      <c r="U71" s="109">
        <v>4.0</v>
      </c>
      <c r="V71" s="110">
        <v>0.0</v>
      </c>
      <c r="W71" s="110">
        <v>0.0</v>
      </c>
      <c r="X71" s="110">
        <v>0.0</v>
      </c>
      <c r="Y71" s="110">
        <v>0.0</v>
      </c>
      <c r="Z71" s="110">
        <v>0.0</v>
      </c>
      <c r="AA71" s="110">
        <v>0.0</v>
      </c>
      <c r="AB71" s="110">
        <v>0.0</v>
      </c>
      <c r="AC71" s="110">
        <v>0.0</v>
      </c>
      <c r="AD71" s="110">
        <v>0.0</v>
      </c>
      <c r="AE71" s="110">
        <v>0.0</v>
      </c>
      <c r="AF71" s="109">
        <v>0.0</v>
      </c>
      <c r="AG71" s="109">
        <v>0.0</v>
      </c>
      <c r="AH71" s="109">
        <v>0.0</v>
      </c>
      <c r="AI71" s="109">
        <v>0.0</v>
      </c>
      <c r="AJ71" s="109">
        <v>0.0</v>
      </c>
      <c r="AK71" s="109">
        <v>0.0</v>
      </c>
      <c r="AL71" s="109">
        <v>0.0</v>
      </c>
      <c r="AM71" s="109">
        <v>0.0</v>
      </c>
      <c r="AN71" s="109">
        <v>0.0</v>
      </c>
      <c r="AO71" s="109">
        <v>0.0</v>
      </c>
    </row>
    <row r="72" ht="15.75" customHeight="1">
      <c r="A72" s="135" t="s">
        <v>172</v>
      </c>
      <c r="B72" s="135" t="s">
        <v>173</v>
      </c>
      <c r="C72" s="105" t="s">
        <v>52</v>
      </c>
      <c r="D72" s="106">
        <v>44337.0</v>
      </c>
      <c r="E72" s="107">
        <v>2.0</v>
      </c>
      <c r="F72" s="107">
        <v>3.0</v>
      </c>
      <c r="G72" s="107">
        <v>0.0</v>
      </c>
      <c r="H72" s="108">
        <v>40.0</v>
      </c>
      <c r="I72" s="108">
        <v>25.0</v>
      </c>
      <c r="J72" s="108">
        <v>40.0</v>
      </c>
      <c r="K72" s="108">
        <v>44.0</v>
      </c>
      <c r="L72" s="108">
        <v>44.0</v>
      </c>
      <c r="M72" s="108">
        <v>50.0</v>
      </c>
      <c r="N72" s="108">
        <v>40.0</v>
      </c>
      <c r="O72" s="108">
        <v>30.0</v>
      </c>
      <c r="P72" s="108">
        <v>70.0</v>
      </c>
      <c r="Q72" s="108">
        <v>0.0</v>
      </c>
      <c r="R72" s="108">
        <v>200.0</v>
      </c>
      <c r="S72" s="109">
        <v>3.0</v>
      </c>
      <c r="T72" s="109">
        <v>12.0</v>
      </c>
      <c r="U72" s="109">
        <v>2.0</v>
      </c>
      <c r="V72" s="110">
        <v>0.0</v>
      </c>
      <c r="W72" s="110">
        <v>0.0</v>
      </c>
      <c r="X72" s="110">
        <v>0.0</v>
      </c>
      <c r="Y72" s="110">
        <v>0.0</v>
      </c>
      <c r="Z72" s="110">
        <v>0.0</v>
      </c>
      <c r="AA72" s="110">
        <v>0.0</v>
      </c>
      <c r="AB72" s="110">
        <v>0.0</v>
      </c>
      <c r="AC72" s="110">
        <v>0.0</v>
      </c>
      <c r="AD72" s="110">
        <v>0.0</v>
      </c>
      <c r="AE72" s="110">
        <v>0.0</v>
      </c>
      <c r="AF72" s="109">
        <v>0.0</v>
      </c>
      <c r="AG72" s="109">
        <v>0.0</v>
      </c>
      <c r="AH72" s="109">
        <v>0.0</v>
      </c>
      <c r="AI72" s="109">
        <v>0.0</v>
      </c>
      <c r="AJ72" s="109">
        <v>0.0</v>
      </c>
      <c r="AK72" s="109">
        <v>0.0</v>
      </c>
      <c r="AL72" s="109">
        <v>0.0</v>
      </c>
      <c r="AM72" s="109">
        <v>0.0</v>
      </c>
      <c r="AN72" s="109">
        <v>0.0</v>
      </c>
      <c r="AO72" s="109">
        <v>0.0</v>
      </c>
    </row>
    <row r="73" ht="15.75" customHeight="1">
      <c r="A73" s="135" t="s">
        <v>172</v>
      </c>
      <c r="B73" s="135" t="s">
        <v>173</v>
      </c>
      <c r="C73" s="105" t="s">
        <v>53</v>
      </c>
      <c r="D73" s="106">
        <v>44337.0</v>
      </c>
      <c r="E73" s="107">
        <v>10.0</v>
      </c>
      <c r="F73" s="107">
        <v>8.0</v>
      </c>
      <c r="G73" s="107">
        <v>0.0</v>
      </c>
      <c r="H73" s="108">
        <v>60.0</v>
      </c>
      <c r="I73" s="108">
        <v>15.0</v>
      </c>
      <c r="J73" s="108">
        <v>40.0</v>
      </c>
      <c r="K73" s="108">
        <v>48.0</v>
      </c>
      <c r="L73" s="108">
        <v>46.0</v>
      </c>
      <c r="M73" s="108">
        <v>30.0</v>
      </c>
      <c r="N73" s="108">
        <v>20.0</v>
      </c>
      <c r="O73" s="108">
        <v>20.0</v>
      </c>
      <c r="P73" s="108">
        <v>20.0</v>
      </c>
      <c r="Q73" s="108">
        <v>40.0</v>
      </c>
      <c r="R73" s="108">
        <v>200.0</v>
      </c>
      <c r="S73" s="109">
        <v>2.0</v>
      </c>
      <c r="T73" s="109">
        <v>7.0</v>
      </c>
      <c r="U73" s="109">
        <v>3.0</v>
      </c>
      <c r="V73" s="110">
        <v>0.0</v>
      </c>
      <c r="W73" s="110">
        <v>0.0</v>
      </c>
      <c r="X73" s="110">
        <v>0.0</v>
      </c>
      <c r="Y73" s="110">
        <v>0.0</v>
      </c>
      <c r="Z73" s="110">
        <v>0.0</v>
      </c>
      <c r="AA73" s="110">
        <v>0.0</v>
      </c>
      <c r="AB73" s="110">
        <v>0.0</v>
      </c>
      <c r="AC73" s="110">
        <v>0.0</v>
      </c>
      <c r="AD73" s="110">
        <v>0.0</v>
      </c>
      <c r="AE73" s="110">
        <v>0.0</v>
      </c>
      <c r="AF73" s="109">
        <v>0.0</v>
      </c>
      <c r="AG73" s="109">
        <v>0.0</v>
      </c>
      <c r="AH73" s="109">
        <v>0.0</v>
      </c>
      <c r="AI73" s="109">
        <v>0.0</v>
      </c>
      <c r="AJ73" s="109">
        <v>0.0</v>
      </c>
      <c r="AK73" s="109">
        <v>0.0</v>
      </c>
      <c r="AL73" s="109">
        <v>0.0</v>
      </c>
      <c r="AM73" s="109">
        <v>0.0</v>
      </c>
      <c r="AN73" s="109">
        <v>0.0</v>
      </c>
      <c r="AO73" s="109">
        <v>0.0</v>
      </c>
    </row>
    <row r="74" ht="15.75" customHeight="1">
      <c r="A74" s="135" t="s">
        <v>172</v>
      </c>
      <c r="B74" s="135" t="s">
        <v>173</v>
      </c>
      <c r="C74" s="105" t="s">
        <v>54</v>
      </c>
      <c r="D74" s="106">
        <v>44337.0</v>
      </c>
      <c r="E74" s="107">
        <v>2.0</v>
      </c>
      <c r="F74" s="107">
        <v>4.0</v>
      </c>
      <c r="G74" s="107">
        <v>0.0</v>
      </c>
      <c r="H74" s="108">
        <v>60.0</v>
      </c>
      <c r="I74" s="109">
        <v>15.0</v>
      </c>
      <c r="J74" s="108">
        <v>30.0</v>
      </c>
      <c r="K74" s="108">
        <v>20.0</v>
      </c>
      <c r="L74" s="108">
        <v>20.0</v>
      </c>
      <c r="M74" s="108">
        <v>10.0</v>
      </c>
      <c r="N74" s="109">
        <v>10.0</v>
      </c>
      <c r="O74" s="109">
        <v>10.0</v>
      </c>
      <c r="P74" s="108">
        <v>40.0</v>
      </c>
      <c r="Q74" s="109">
        <v>0.0</v>
      </c>
      <c r="R74" s="108">
        <v>100.0</v>
      </c>
      <c r="S74" s="109">
        <v>1.0</v>
      </c>
      <c r="T74" s="109">
        <v>4.0</v>
      </c>
      <c r="U74" s="109">
        <v>2.0</v>
      </c>
      <c r="V74" s="110">
        <v>0.0</v>
      </c>
      <c r="W74" s="110">
        <v>0.0</v>
      </c>
      <c r="X74" s="110">
        <v>0.0</v>
      </c>
      <c r="Y74" s="110">
        <v>0.0</v>
      </c>
      <c r="Z74" s="110">
        <v>0.0</v>
      </c>
      <c r="AA74" s="110">
        <v>0.0</v>
      </c>
      <c r="AB74" s="110">
        <v>0.0</v>
      </c>
      <c r="AC74" s="110">
        <v>0.0</v>
      </c>
      <c r="AD74" s="110">
        <v>0.0</v>
      </c>
      <c r="AE74" s="110">
        <v>0.0</v>
      </c>
      <c r="AF74" s="109">
        <v>0.0</v>
      </c>
      <c r="AG74" s="109">
        <v>0.0</v>
      </c>
      <c r="AH74" s="109">
        <v>0.0</v>
      </c>
      <c r="AI74" s="109">
        <v>0.0</v>
      </c>
      <c r="AJ74" s="109">
        <v>0.0</v>
      </c>
      <c r="AK74" s="109">
        <v>0.0</v>
      </c>
      <c r="AL74" s="109">
        <v>0.0</v>
      </c>
      <c r="AM74" s="109">
        <v>0.0</v>
      </c>
      <c r="AN74" s="109">
        <v>0.0</v>
      </c>
      <c r="AO74" s="109">
        <v>0.0</v>
      </c>
    </row>
    <row r="75" ht="15.75" customHeight="1">
      <c r="A75" s="135" t="s">
        <v>172</v>
      </c>
      <c r="B75" s="135" t="s">
        <v>173</v>
      </c>
      <c r="C75" s="105" t="s">
        <v>55</v>
      </c>
      <c r="D75" s="106">
        <v>44337.0</v>
      </c>
      <c r="E75" s="107">
        <v>1.0</v>
      </c>
      <c r="F75" s="107">
        <v>1.0</v>
      </c>
      <c r="G75" s="107">
        <v>0.0</v>
      </c>
      <c r="H75" s="108">
        <v>20.0</v>
      </c>
      <c r="I75" s="108">
        <v>5.0</v>
      </c>
      <c r="J75" s="108">
        <v>10.0</v>
      </c>
      <c r="K75" s="108">
        <v>12.0</v>
      </c>
      <c r="L75" s="108">
        <v>12.0</v>
      </c>
      <c r="M75" s="108">
        <v>10.0</v>
      </c>
      <c r="N75" s="108">
        <v>10.0</v>
      </c>
      <c r="O75" s="108">
        <v>10.0</v>
      </c>
      <c r="P75" s="108">
        <v>20.0</v>
      </c>
      <c r="Q75" s="108">
        <v>0.0</v>
      </c>
      <c r="R75" s="108">
        <v>100.0</v>
      </c>
      <c r="S75" s="109">
        <v>1.0</v>
      </c>
      <c r="T75" s="109">
        <v>3.0</v>
      </c>
      <c r="U75" s="109">
        <v>2.0</v>
      </c>
      <c r="V75" s="110">
        <v>0.0</v>
      </c>
      <c r="W75" s="110">
        <v>0.0</v>
      </c>
      <c r="X75" s="110">
        <v>0.0</v>
      </c>
      <c r="Y75" s="110">
        <v>0.0</v>
      </c>
      <c r="Z75" s="110">
        <v>0.0</v>
      </c>
      <c r="AA75" s="110">
        <v>0.0</v>
      </c>
      <c r="AB75" s="110">
        <v>0.0</v>
      </c>
      <c r="AC75" s="110">
        <v>0.0</v>
      </c>
      <c r="AD75" s="110">
        <v>0.0</v>
      </c>
      <c r="AE75" s="110">
        <v>0.0</v>
      </c>
      <c r="AF75" s="109">
        <v>0.0</v>
      </c>
      <c r="AG75" s="109">
        <v>0.0</v>
      </c>
      <c r="AH75" s="109">
        <v>0.0</v>
      </c>
      <c r="AI75" s="109">
        <v>0.0</v>
      </c>
      <c r="AJ75" s="109">
        <v>0.0</v>
      </c>
      <c r="AK75" s="109">
        <v>0.0</v>
      </c>
      <c r="AL75" s="109">
        <v>0.0</v>
      </c>
      <c r="AM75" s="109">
        <v>0.0</v>
      </c>
      <c r="AN75" s="109">
        <v>0.0</v>
      </c>
      <c r="AO75" s="109">
        <v>0.0</v>
      </c>
    </row>
    <row r="76" ht="15.75" customHeight="1">
      <c r="A76" s="135" t="s">
        <v>172</v>
      </c>
      <c r="B76" s="135" t="s">
        <v>173</v>
      </c>
      <c r="C76" s="105" t="s">
        <v>56</v>
      </c>
      <c r="D76" s="106">
        <v>44337.0</v>
      </c>
      <c r="E76" s="107">
        <v>3.0</v>
      </c>
      <c r="F76" s="107">
        <v>8.0</v>
      </c>
      <c r="G76" s="107">
        <v>0.0</v>
      </c>
      <c r="H76" s="108">
        <v>100.0</v>
      </c>
      <c r="I76" s="108">
        <v>20.0</v>
      </c>
      <c r="J76" s="108">
        <v>30.0</v>
      </c>
      <c r="K76" s="108">
        <v>32.0</v>
      </c>
      <c r="L76" s="108">
        <v>46.0</v>
      </c>
      <c r="M76" s="108">
        <v>20.0</v>
      </c>
      <c r="N76" s="108">
        <v>10.0</v>
      </c>
      <c r="O76" s="108">
        <v>10.0</v>
      </c>
      <c r="P76" s="108">
        <v>50.0</v>
      </c>
      <c r="Q76" s="108">
        <v>40.0</v>
      </c>
      <c r="R76" s="108">
        <v>200.0</v>
      </c>
      <c r="S76" s="109">
        <v>1.0</v>
      </c>
      <c r="T76" s="109">
        <v>4.0</v>
      </c>
      <c r="U76" s="109">
        <v>3.0</v>
      </c>
      <c r="V76" s="110">
        <v>0.0</v>
      </c>
      <c r="W76" s="110">
        <v>0.0</v>
      </c>
      <c r="X76" s="110">
        <v>0.0</v>
      </c>
      <c r="Y76" s="110">
        <v>0.0</v>
      </c>
      <c r="Z76" s="110">
        <v>0.0</v>
      </c>
      <c r="AA76" s="110">
        <v>0.0</v>
      </c>
      <c r="AB76" s="110">
        <v>0.0</v>
      </c>
      <c r="AC76" s="110">
        <v>0.0</v>
      </c>
      <c r="AD76" s="110">
        <v>0.0</v>
      </c>
      <c r="AE76" s="110">
        <v>0.0</v>
      </c>
      <c r="AF76" s="109">
        <v>0.0</v>
      </c>
      <c r="AG76" s="109">
        <v>0.0</v>
      </c>
      <c r="AH76" s="109">
        <v>0.0</v>
      </c>
      <c r="AI76" s="109">
        <v>0.0</v>
      </c>
      <c r="AJ76" s="109">
        <v>0.0</v>
      </c>
      <c r="AK76" s="109">
        <v>0.0</v>
      </c>
      <c r="AL76" s="109">
        <v>0.0</v>
      </c>
      <c r="AM76" s="109">
        <v>0.0</v>
      </c>
      <c r="AN76" s="109">
        <v>0.0</v>
      </c>
      <c r="AO76" s="109">
        <v>0.0</v>
      </c>
    </row>
    <row r="77" ht="15.75" customHeight="1">
      <c r="A77" s="135" t="s">
        <v>172</v>
      </c>
      <c r="B77" s="135" t="s">
        <v>173</v>
      </c>
      <c r="C77" s="105" t="s">
        <v>59</v>
      </c>
      <c r="D77" s="106">
        <v>44337.0</v>
      </c>
      <c r="E77" s="107">
        <v>4.0</v>
      </c>
      <c r="F77" s="107">
        <v>2.0</v>
      </c>
      <c r="G77" s="107">
        <v>0.0</v>
      </c>
      <c r="H77" s="108">
        <v>60.0</v>
      </c>
      <c r="I77" s="108">
        <v>10.0</v>
      </c>
      <c r="J77" s="108">
        <v>30.0</v>
      </c>
      <c r="K77" s="108">
        <v>32.0</v>
      </c>
      <c r="L77" s="108">
        <v>36.0</v>
      </c>
      <c r="M77" s="108">
        <v>40.0</v>
      </c>
      <c r="N77" s="108">
        <v>20.0</v>
      </c>
      <c r="O77" s="108">
        <v>20.0</v>
      </c>
      <c r="P77" s="108">
        <v>40.0</v>
      </c>
      <c r="Q77" s="108">
        <v>20.0</v>
      </c>
      <c r="R77" s="108">
        <v>100.0</v>
      </c>
      <c r="S77" s="109">
        <v>2.0</v>
      </c>
      <c r="T77" s="108">
        <v>8.0</v>
      </c>
      <c r="U77" s="109">
        <v>2.0</v>
      </c>
      <c r="V77" s="110">
        <v>0.0</v>
      </c>
      <c r="W77" s="110">
        <v>0.0</v>
      </c>
      <c r="X77" s="110">
        <v>0.0</v>
      </c>
      <c r="Y77" s="110">
        <v>0.0</v>
      </c>
      <c r="Z77" s="110">
        <v>0.0</v>
      </c>
      <c r="AA77" s="110">
        <v>0.0</v>
      </c>
      <c r="AB77" s="110">
        <v>0.0</v>
      </c>
      <c r="AC77" s="110">
        <v>0.0</v>
      </c>
      <c r="AD77" s="110">
        <v>0.0</v>
      </c>
      <c r="AE77" s="110">
        <v>0.0</v>
      </c>
      <c r="AF77" s="109">
        <v>0.0</v>
      </c>
      <c r="AG77" s="109">
        <v>0.0</v>
      </c>
      <c r="AH77" s="109">
        <v>0.0</v>
      </c>
      <c r="AI77" s="109">
        <v>0.0</v>
      </c>
      <c r="AJ77" s="109">
        <v>0.0</v>
      </c>
      <c r="AK77" s="109">
        <v>0.0</v>
      </c>
      <c r="AL77" s="109">
        <v>0.0</v>
      </c>
      <c r="AM77" s="109">
        <v>0.0</v>
      </c>
      <c r="AN77" s="109">
        <v>0.0</v>
      </c>
      <c r="AO77" s="109">
        <v>0.0</v>
      </c>
    </row>
    <row r="78" ht="15.75" customHeight="1">
      <c r="A78" s="135" t="s">
        <v>172</v>
      </c>
      <c r="B78" s="135" t="s">
        <v>173</v>
      </c>
      <c r="C78" s="105" t="s">
        <v>60</v>
      </c>
      <c r="D78" s="106">
        <v>44337.0</v>
      </c>
      <c r="E78" s="107">
        <v>4.0</v>
      </c>
      <c r="F78" s="107">
        <v>2.0</v>
      </c>
      <c r="G78" s="107">
        <v>0.0</v>
      </c>
      <c r="H78" s="108">
        <v>80.0</v>
      </c>
      <c r="I78" s="108">
        <v>5.0</v>
      </c>
      <c r="J78" s="108">
        <v>30.0</v>
      </c>
      <c r="K78" s="108">
        <v>28.0</v>
      </c>
      <c r="L78" s="108">
        <v>26.0</v>
      </c>
      <c r="M78" s="108">
        <v>20.0</v>
      </c>
      <c r="N78" s="108">
        <v>20.0</v>
      </c>
      <c r="O78" s="108">
        <v>20.0</v>
      </c>
      <c r="P78" s="108">
        <v>30.0</v>
      </c>
      <c r="Q78" s="108">
        <v>60.0</v>
      </c>
      <c r="R78" s="108">
        <v>110.0</v>
      </c>
      <c r="S78" s="109">
        <v>3.0</v>
      </c>
      <c r="T78" s="109">
        <v>7.0</v>
      </c>
      <c r="U78" s="109">
        <v>2.0</v>
      </c>
      <c r="V78" s="110">
        <v>0.0</v>
      </c>
      <c r="W78" s="110">
        <v>0.0</v>
      </c>
      <c r="X78" s="110">
        <v>0.0</v>
      </c>
      <c r="Y78" s="110">
        <v>0.0</v>
      </c>
      <c r="Z78" s="110">
        <v>0.0</v>
      </c>
      <c r="AA78" s="110">
        <v>0.0</v>
      </c>
      <c r="AB78" s="110">
        <v>0.0</v>
      </c>
      <c r="AC78" s="110">
        <v>0.0</v>
      </c>
      <c r="AD78" s="110">
        <v>0.0</v>
      </c>
      <c r="AE78" s="110">
        <v>0.0</v>
      </c>
      <c r="AF78" s="109">
        <v>0.0</v>
      </c>
      <c r="AG78" s="109">
        <v>0.0</v>
      </c>
      <c r="AH78" s="109">
        <v>0.0</v>
      </c>
      <c r="AI78" s="109">
        <v>0.0</v>
      </c>
      <c r="AJ78" s="109">
        <v>0.0</v>
      </c>
      <c r="AK78" s="109">
        <v>0.0</v>
      </c>
      <c r="AL78" s="109">
        <v>0.0</v>
      </c>
      <c r="AM78" s="109">
        <v>0.0</v>
      </c>
      <c r="AN78" s="109">
        <v>0.0</v>
      </c>
      <c r="AO78" s="109">
        <v>0.0</v>
      </c>
    </row>
    <row r="79" ht="15.75" customHeight="1">
      <c r="A79" s="135" t="s">
        <v>172</v>
      </c>
      <c r="B79" s="135" t="s">
        <v>173</v>
      </c>
      <c r="C79" s="105" t="s">
        <v>61</v>
      </c>
      <c r="D79" s="106">
        <v>44337.0</v>
      </c>
      <c r="E79" s="107">
        <v>1.0</v>
      </c>
      <c r="F79" s="107">
        <v>2.0</v>
      </c>
      <c r="G79" s="107">
        <v>0.0</v>
      </c>
      <c r="H79" s="108">
        <v>60.0</v>
      </c>
      <c r="I79" s="108">
        <v>10.0</v>
      </c>
      <c r="J79" s="108">
        <v>50.0</v>
      </c>
      <c r="K79" s="108">
        <v>68.0</v>
      </c>
      <c r="L79" s="108">
        <v>70.0</v>
      </c>
      <c r="M79" s="108">
        <v>40.0</v>
      </c>
      <c r="N79" s="108">
        <v>30.0</v>
      </c>
      <c r="O79" s="108">
        <v>10.0</v>
      </c>
      <c r="P79" s="108">
        <v>20.0</v>
      </c>
      <c r="Q79" s="108">
        <v>20.0</v>
      </c>
      <c r="R79" s="108">
        <v>200.0</v>
      </c>
      <c r="S79" s="109">
        <v>3.0</v>
      </c>
      <c r="T79" s="109">
        <v>8.0</v>
      </c>
      <c r="U79" s="109">
        <v>5.0</v>
      </c>
      <c r="V79" s="110">
        <v>0.0</v>
      </c>
      <c r="W79" s="110">
        <v>0.0</v>
      </c>
      <c r="X79" s="110">
        <v>0.0</v>
      </c>
      <c r="Y79" s="110">
        <v>0.0</v>
      </c>
      <c r="Z79" s="110">
        <v>0.0</v>
      </c>
      <c r="AA79" s="110">
        <v>0.0</v>
      </c>
      <c r="AB79" s="110">
        <v>0.0</v>
      </c>
      <c r="AC79" s="110">
        <v>0.0</v>
      </c>
      <c r="AD79" s="110">
        <v>0.0</v>
      </c>
      <c r="AE79" s="110">
        <v>0.0</v>
      </c>
      <c r="AF79" s="109">
        <v>0.0</v>
      </c>
      <c r="AG79" s="109">
        <v>0.0</v>
      </c>
      <c r="AH79" s="109">
        <v>0.0</v>
      </c>
      <c r="AI79" s="109">
        <v>0.0</v>
      </c>
      <c r="AJ79" s="109">
        <v>0.0</v>
      </c>
      <c r="AK79" s="109">
        <v>0.0</v>
      </c>
      <c r="AL79" s="109">
        <v>0.0</v>
      </c>
      <c r="AM79" s="109">
        <v>0.0</v>
      </c>
      <c r="AN79" s="109">
        <v>0.0</v>
      </c>
      <c r="AO79" s="109">
        <v>0.0</v>
      </c>
    </row>
    <row r="80" ht="15.75" customHeight="1">
      <c r="A80" s="135" t="s">
        <v>172</v>
      </c>
      <c r="B80" s="135" t="s">
        <v>173</v>
      </c>
      <c r="C80" s="105" t="s">
        <v>62</v>
      </c>
      <c r="D80" s="106">
        <v>44337.0</v>
      </c>
      <c r="E80" s="107">
        <v>1.0</v>
      </c>
      <c r="F80" s="107">
        <v>0.0</v>
      </c>
      <c r="G80" s="107">
        <v>0.0</v>
      </c>
      <c r="H80" s="108">
        <v>20.0</v>
      </c>
      <c r="I80" s="109">
        <v>5.0</v>
      </c>
      <c r="J80" s="108">
        <v>10.0</v>
      </c>
      <c r="K80" s="108">
        <v>12.0</v>
      </c>
      <c r="L80" s="108">
        <v>12.0</v>
      </c>
      <c r="M80" s="108">
        <v>10.0</v>
      </c>
      <c r="N80" s="109">
        <v>10.0</v>
      </c>
      <c r="O80" s="109">
        <v>10.0</v>
      </c>
      <c r="P80" s="108">
        <v>10.0</v>
      </c>
      <c r="Q80" s="109">
        <v>0.0</v>
      </c>
      <c r="R80" s="108">
        <v>100.0</v>
      </c>
      <c r="S80" s="109">
        <v>1.0</v>
      </c>
      <c r="T80" s="109">
        <v>3.0</v>
      </c>
      <c r="U80" s="109">
        <v>1.0</v>
      </c>
      <c r="V80" s="110">
        <v>0.0</v>
      </c>
      <c r="W80" s="110">
        <v>0.0</v>
      </c>
      <c r="X80" s="110">
        <v>0.0</v>
      </c>
      <c r="Y80" s="110">
        <v>0.0</v>
      </c>
      <c r="Z80" s="110">
        <v>0.0</v>
      </c>
      <c r="AA80" s="110">
        <v>0.0</v>
      </c>
      <c r="AB80" s="110">
        <v>0.0</v>
      </c>
      <c r="AC80" s="110">
        <v>0.0</v>
      </c>
      <c r="AD80" s="110">
        <v>0.0</v>
      </c>
      <c r="AE80" s="110">
        <v>0.0</v>
      </c>
      <c r="AF80" s="109">
        <v>0.0</v>
      </c>
      <c r="AG80" s="109">
        <v>0.0</v>
      </c>
      <c r="AH80" s="109">
        <v>0.0</v>
      </c>
      <c r="AI80" s="109">
        <v>0.0</v>
      </c>
      <c r="AJ80" s="109">
        <v>0.0</v>
      </c>
      <c r="AK80" s="109">
        <v>0.0</v>
      </c>
      <c r="AL80" s="109">
        <v>0.0</v>
      </c>
      <c r="AM80" s="109">
        <v>0.0</v>
      </c>
      <c r="AN80" s="109">
        <v>0.0</v>
      </c>
      <c r="AO80" s="109">
        <v>0.0</v>
      </c>
    </row>
    <row r="81" ht="15.75" customHeight="1">
      <c r="A81" s="135" t="s">
        <v>172</v>
      </c>
      <c r="B81" s="135" t="s">
        <v>173</v>
      </c>
      <c r="C81" s="105" t="s">
        <v>63</v>
      </c>
      <c r="D81" s="106">
        <v>44337.0</v>
      </c>
      <c r="E81" s="107">
        <v>5.0</v>
      </c>
      <c r="F81" s="107">
        <v>3.0</v>
      </c>
      <c r="G81" s="107">
        <v>0.0</v>
      </c>
      <c r="H81" s="108">
        <v>80.0</v>
      </c>
      <c r="I81" s="108">
        <v>20.0</v>
      </c>
      <c r="J81" s="108">
        <v>40.0</v>
      </c>
      <c r="K81" s="108">
        <v>60.0</v>
      </c>
      <c r="L81" s="108">
        <v>60.0</v>
      </c>
      <c r="M81" s="108">
        <v>40.0</v>
      </c>
      <c r="N81" s="108">
        <v>20.0</v>
      </c>
      <c r="O81" s="108">
        <v>20.0</v>
      </c>
      <c r="P81" s="108">
        <v>50.0</v>
      </c>
      <c r="Q81" s="108">
        <v>40.0</v>
      </c>
      <c r="R81" s="108">
        <v>200.0</v>
      </c>
      <c r="S81" s="109">
        <v>2.0</v>
      </c>
      <c r="T81" s="108">
        <v>8.0</v>
      </c>
      <c r="U81" s="109">
        <v>3.0</v>
      </c>
      <c r="V81" s="110">
        <v>0.0</v>
      </c>
      <c r="W81" s="110">
        <v>0.0</v>
      </c>
      <c r="X81" s="110">
        <v>0.0</v>
      </c>
      <c r="Y81" s="110">
        <v>0.0</v>
      </c>
      <c r="Z81" s="110">
        <v>0.0</v>
      </c>
      <c r="AA81" s="110">
        <v>0.0</v>
      </c>
      <c r="AB81" s="110">
        <v>0.0</v>
      </c>
      <c r="AC81" s="110">
        <v>0.0</v>
      </c>
      <c r="AD81" s="110">
        <v>0.0</v>
      </c>
      <c r="AE81" s="110">
        <v>0.0</v>
      </c>
      <c r="AF81" s="109">
        <v>0.0</v>
      </c>
      <c r="AG81" s="109">
        <v>0.0</v>
      </c>
      <c r="AH81" s="109">
        <v>0.0</v>
      </c>
      <c r="AI81" s="109">
        <v>0.0</v>
      </c>
      <c r="AJ81" s="109">
        <v>0.0</v>
      </c>
      <c r="AK81" s="109">
        <v>0.0</v>
      </c>
      <c r="AL81" s="109">
        <v>0.0</v>
      </c>
      <c r="AM81" s="109">
        <v>0.0</v>
      </c>
      <c r="AN81" s="109">
        <v>0.0</v>
      </c>
      <c r="AO81" s="109">
        <v>0.0</v>
      </c>
    </row>
    <row r="82" ht="15.75" customHeight="1">
      <c r="A82" s="135" t="s">
        <v>172</v>
      </c>
      <c r="B82" s="135" t="s">
        <v>173</v>
      </c>
      <c r="C82" s="105" t="s">
        <v>45</v>
      </c>
      <c r="D82" s="106">
        <v>44368.0</v>
      </c>
      <c r="E82" s="107">
        <v>1.0</v>
      </c>
      <c r="F82" s="107">
        <v>4.0</v>
      </c>
      <c r="G82" s="107">
        <v>0.0</v>
      </c>
      <c r="H82" s="108">
        <v>20.0</v>
      </c>
      <c r="I82" s="109">
        <v>0.0</v>
      </c>
      <c r="J82" s="108">
        <v>0.0</v>
      </c>
      <c r="K82" s="108">
        <v>8.0</v>
      </c>
      <c r="L82" s="108">
        <v>10.0</v>
      </c>
      <c r="M82" s="108">
        <v>20.0</v>
      </c>
      <c r="N82" s="109">
        <v>10.0</v>
      </c>
      <c r="O82" s="109">
        <v>10.0</v>
      </c>
      <c r="P82" s="108">
        <v>0.0</v>
      </c>
      <c r="Q82" s="109">
        <v>6.0</v>
      </c>
      <c r="R82" s="108">
        <v>100.0</v>
      </c>
      <c r="S82" s="109">
        <v>1.0</v>
      </c>
      <c r="T82" s="109">
        <v>4.0</v>
      </c>
      <c r="U82" s="109">
        <v>2.0</v>
      </c>
      <c r="V82" s="110">
        <v>0.0</v>
      </c>
      <c r="W82" s="110">
        <v>0.0</v>
      </c>
      <c r="X82" s="110">
        <v>0.0</v>
      </c>
      <c r="Y82" s="110">
        <v>0.0</v>
      </c>
      <c r="Z82" s="110">
        <v>0.0</v>
      </c>
      <c r="AA82" s="110">
        <v>0.0</v>
      </c>
      <c r="AB82" s="110">
        <v>0.0</v>
      </c>
      <c r="AC82" s="110">
        <v>0.0</v>
      </c>
      <c r="AD82" s="110">
        <v>0.0</v>
      </c>
      <c r="AE82" s="110">
        <v>0.0</v>
      </c>
      <c r="AF82" s="109">
        <v>0.0</v>
      </c>
      <c r="AG82" s="109">
        <v>0.0</v>
      </c>
      <c r="AH82" s="109">
        <v>0.0</v>
      </c>
      <c r="AI82" s="109">
        <v>0.0</v>
      </c>
      <c r="AJ82" s="109">
        <v>0.0</v>
      </c>
      <c r="AK82" s="109">
        <v>0.0</v>
      </c>
      <c r="AL82" s="109">
        <v>0.0</v>
      </c>
      <c r="AM82" s="109">
        <v>0.0</v>
      </c>
      <c r="AN82" s="109">
        <v>0.0</v>
      </c>
      <c r="AO82" s="109">
        <v>0.0</v>
      </c>
    </row>
    <row r="83" ht="15.75" customHeight="1">
      <c r="A83" s="135" t="s">
        <v>172</v>
      </c>
      <c r="B83" s="135" t="s">
        <v>173</v>
      </c>
      <c r="C83" s="105" t="s">
        <v>47</v>
      </c>
      <c r="D83" s="106">
        <v>44368.0</v>
      </c>
      <c r="E83" s="107">
        <v>3.0</v>
      </c>
      <c r="F83" s="107">
        <v>2.0</v>
      </c>
      <c r="G83" s="107">
        <v>0.0</v>
      </c>
      <c r="H83" s="108">
        <v>60.0</v>
      </c>
      <c r="I83" s="108">
        <v>15.0</v>
      </c>
      <c r="J83" s="108">
        <v>40.0</v>
      </c>
      <c r="K83" s="108">
        <v>36.0</v>
      </c>
      <c r="L83" s="108">
        <v>36.0</v>
      </c>
      <c r="M83" s="108">
        <v>30.0</v>
      </c>
      <c r="N83" s="108">
        <v>20.0</v>
      </c>
      <c r="O83" s="108">
        <v>10.0</v>
      </c>
      <c r="P83" s="108">
        <v>20.0</v>
      </c>
      <c r="Q83" s="108">
        <v>25.0</v>
      </c>
      <c r="R83" s="108">
        <v>200.0</v>
      </c>
      <c r="S83" s="109">
        <v>2.0</v>
      </c>
      <c r="T83" s="109">
        <v>6.0</v>
      </c>
      <c r="U83" s="109">
        <v>2.0</v>
      </c>
      <c r="V83" s="110">
        <v>0.0</v>
      </c>
      <c r="W83" s="110">
        <v>0.0</v>
      </c>
      <c r="X83" s="110">
        <v>0.0</v>
      </c>
      <c r="Y83" s="110">
        <v>0.0</v>
      </c>
      <c r="Z83" s="110">
        <v>0.0</v>
      </c>
      <c r="AA83" s="110">
        <v>0.0</v>
      </c>
      <c r="AB83" s="110">
        <v>0.0</v>
      </c>
      <c r="AC83" s="110">
        <v>0.0</v>
      </c>
      <c r="AD83" s="110">
        <v>0.0</v>
      </c>
      <c r="AE83" s="110">
        <v>0.0</v>
      </c>
      <c r="AF83" s="109">
        <v>0.0</v>
      </c>
      <c r="AG83" s="109">
        <v>0.0</v>
      </c>
      <c r="AH83" s="109">
        <v>0.0</v>
      </c>
      <c r="AI83" s="109">
        <v>0.0</v>
      </c>
      <c r="AJ83" s="109">
        <v>0.0</v>
      </c>
      <c r="AK83" s="109">
        <v>0.0</v>
      </c>
      <c r="AL83" s="109">
        <v>0.0</v>
      </c>
      <c r="AM83" s="109">
        <v>0.0</v>
      </c>
      <c r="AN83" s="109">
        <v>0.0</v>
      </c>
      <c r="AO83" s="109">
        <v>0.0</v>
      </c>
    </row>
    <row r="84" ht="15.75" customHeight="1">
      <c r="A84" s="135" t="s">
        <v>172</v>
      </c>
      <c r="B84" s="135" t="s">
        <v>173</v>
      </c>
      <c r="C84" s="105" t="s">
        <v>48</v>
      </c>
      <c r="D84" s="106">
        <v>44368.0</v>
      </c>
      <c r="E84" s="107">
        <v>4.0</v>
      </c>
      <c r="F84" s="107">
        <v>1.0</v>
      </c>
      <c r="G84" s="107">
        <v>0.0</v>
      </c>
      <c r="H84" s="108">
        <v>0.0</v>
      </c>
      <c r="I84" s="108">
        <v>15.0</v>
      </c>
      <c r="J84" s="108">
        <v>0.0</v>
      </c>
      <c r="K84" s="108">
        <v>0.0</v>
      </c>
      <c r="L84" s="108">
        <v>0.0</v>
      </c>
      <c r="M84" s="108">
        <v>20.0</v>
      </c>
      <c r="N84" s="108">
        <v>10.0</v>
      </c>
      <c r="O84" s="108">
        <v>10.0</v>
      </c>
      <c r="P84" s="108">
        <v>0.0</v>
      </c>
      <c r="Q84" s="108">
        <v>0.0</v>
      </c>
      <c r="R84" s="108">
        <v>0.0</v>
      </c>
      <c r="S84" s="109">
        <v>1.0</v>
      </c>
      <c r="T84" s="108">
        <v>4.0</v>
      </c>
      <c r="U84" s="109">
        <v>2.0</v>
      </c>
      <c r="V84" s="110">
        <v>0.0</v>
      </c>
      <c r="W84" s="110">
        <v>0.0</v>
      </c>
      <c r="X84" s="110">
        <v>0.0</v>
      </c>
      <c r="Y84" s="110">
        <v>0.0</v>
      </c>
      <c r="Z84" s="110">
        <v>0.0</v>
      </c>
      <c r="AA84" s="110">
        <v>0.0</v>
      </c>
      <c r="AB84" s="110">
        <v>0.0</v>
      </c>
      <c r="AC84" s="110">
        <v>0.0</v>
      </c>
      <c r="AD84" s="110">
        <v>0.0</v>
      </c>
      <c r="AE84" s="110">
        <v>0.0</v>
      </c>
      <c r="AF84" s="109">
        <v>0.0</v>
      </c>
      <c r="AG84" s="109">
        <v>0.0</v>
      </c>
      <c r="AH84" s="109">
        <v>0.0</v>
      </c>
      <c r="AI84" s="109">
        <v>0.0</v>
      </c>
      <c r="AJ84" s="109">
        <v>0.0</v>
      </c>
      <c r="AK84" s="109">
        <v>0.0</v>
      </c>
      <c r="AL84" s="109">
        <v>0.0</v>
      </c>
      <c r="AM84" s="109">
        <v>0.0</v>
      </c>
      <c r="AN84" s="109">
        <v>0.0</v>
      </c>
      <c r="AO84" s="109">
        <v>0.0</v>
      </c>
    </row>
    <row r="85" ht="15.75" customHeight="1">
      <c r="A85" s="135" t="s">
        <v>172</v>
      </c>
      <c r="B85" s="135" t="s">
        <v>173</v>
      </c>
      <c r="C85" s="105" t="s">
        <v>49</v>
      </c>
      <c r="D85" s="106">
        <v>44368.0</v>
      </c>
      <c r="E85" s="107">
        <v>4.0</v>
      </c>
      <c r="F85" s="107">
        <v>16.0</v>
      </c>
      <c r="G85" s="107">
        <v>0.0</v>
      </c>
      <c r="H85" s="108">
        <v>140.0</v>
      </c>
      <c r="I85" s="109">
        <v>25.0</v>
      </c>
      <c r="J85" s="108">
        <v>100.0</v>
      </c>
      <c r="K85" s="108">
        <v>88.0</v>
      </c>
      <c r="L85" s="108">
        <v>98.0</v>
      </c>
      <c r="M85" s="108">
        <v>90.0</v>
      </c>
      <c r="N85" s="109">
        <v>40.0</v>
      </c>
      <c r="O85" s="109">
        <v>50.0</v>
      </c>
      <c r="P85" s="108">
        <v>60.0</v>
      </c>
      <c r="Q85" s="109">
        <v>50.0</v>
      </c>
      <c r="R85" s="108">
        <v>400.0</v>
      </c>
      <c r="S85" s="109">
        <v>3.0</v>
      </c>
      <c r="T85" s="109">
        <v>18.0</v>
      </c>
      <c r="U85" s="109">
        <v>5.0</v>
      </c>
      <c r="V85" s="110">
        <v>0.0</v>
      </c>
      <c r="W85" s="110">
        <v>0.0</v>
      </c>
      <c r="X85" s="110">
        <v>0.0</v>
      </c>
      <c r="Y85" s="110">
        <v>0.0</v>
      </c>
      <c r="Z85" s="110">
        <v>0.0</v>
      </c>
      <c r="AA85" s="110">
        <v>0.0</v>
      </c>
      <c r="AB85" s="110">
        <v>0.0</v>
      </c>
      <c r="AC85" s="110">
        <v>0.0</v>
      </c>
      <c r="AD85" s="110">
        <v>0.0</v>
      </c>
      <c r="AE85" s="110">
        <v>0.0</v>
      </c>
      <c r="AF85" s="109">
        <v>0.0</v>
      </c>
      <c r="AG85" s="109">
        <v>0.0</v>
      </c>
      <c r="AH85" s="109">
        <v>0.0</v>
      </c>
      <c r="AI85" s="109">
        <v>0.0</v>
      </c>
      <c r="AJ85" s="109">
        <v>0.0</v>
      </c>
      <c r="AK85" s="109">
        <v>0.0</v>
      </c>
      <c r="AL85" s="109">
        <v>0.0</v>
      </c>
      <c r="AM85" s="109">
        <v>0.0</v>
      </c>
      <c r="AN85" s="109">
        <v>0.0</v>
      </c>
      <c r="AO85" s="109">
        <v>0.0</v>
      </c>
    </row>
    <row r="86" ht="15.75" customHeight="1">
      <c r="A86" s="135" t="s">
        <v>172</v>
      </c>
      <c r="B86" s="135" t="s">
        <v>173</v>
      </c>
      <c r="C86" s="105" t="s">
        <v>50</v>
      </c>
      <c r="D86" s="106">
        <v>44368.0</v>
      </c>
      <c r="E86" s="107">
        <v>7.0</v>
      </c>
      <c r="F86" s="107">
        <v>3.0</v>
      </c>
      <c r="G86" s="107">
        <v>0.0</v>
      </c>
      <c r="H86" s="108">
        <v>60.0</v>
      </c>
      <c r="I86" s="108">
        <v>50.0</v>
      </c>
      <c r="J86" s="108">
        <v>20.0</v>
      </c>
      <c r="K86" s="108">
        <v>16.0</v>
      </c>
      <c r="L86" s="108">
        <v>20.0</v>
      </c>
      <c r="M86" s="108">
        <v>40.0</v>
      </c>
      <c r="N86" s="108">
        <v>30.0</v>
      </c>
      <c r="O86" s="108">
        <v>10.0</v>
      </c>
      <c r="P86" s="108">
        <v>40.0</v>
      </c>
      <c r="Q86" s="108">
        <v>40.0</v>
      </c>
      <c r="R86" s="108">
        <v>200.0</v>
      </c>
      <c r="S86" s="109">
        <v>2.0</v>
      </c>
      <c r="T86" s="109">
        <v>8.0</v>
      </c>
      <c r="U86" s="109">
        <v>3.0</v>
      </c>
      <c r="V86" s="110">
        <v>0.0</v>
      </c>
      <c r="W86" s="110">
        <v>0.0</v>
      </c>
      <c r="X86" s="110">
        <v>0.0</v>
      </c>
      <c r="Y86" s="110">
        <v>0.0</v>
      </c>
      <c r="Z86" s="110">
        <v>0.0</v>
      </c>
      <c r="AA86" s="110">
        <v>0.0</v>
      </c>
      <c r="AB86" s="110">
        <v>0.0</v>
      </c>
      <c r="AC86" s="110">
        <v>0.0</v>
      </c>
      <c r="AD86" s="110">
        <v>0.0</v>
      </c>
      <c r="AE86" s="110">
        <v>0.0</v>
      </c>
      <c r="AF86" s="109">
        <v>0.0</v>
      </c>
      <c r="AG86" s="109">
        <v>0.0</v>
      </c>
      <c r="AH86" s="109">
        <v>0.0</v>
      </c>
      <c r="AI86" s="109">
        <v>0.0</v>
      </c>
      <c r="AJ86" s="109">
        <v>0.0</v>
      </c>
      <c r="AK86" s="109">
        <v>0.0</v>
      </c>
      <c r="AL86" s="109">
        <v>0.0</v>
      </c>
      <c r="AM86" s="109">
        <v>0.0</v>
      </c>
      <c r="AN86" s="109">
        <v>0.0</v>
      </c>
      <c r="AO86" s="109">
        <v>0.0</v>
      </c>
    </row>
    <row r="87" ht="15.75" customHeight="1">
      <c r="A87" s="135" t="s">
        <v>172</v>
      </c>
      <c r="B87" s="135" t="s">
        <v>173</v>
      </c>
      <c r="C87" s="105" t="s">
        <v>51</v>
      </c>
      <c r="D87" s="106">
        <v>44368.0</v>
      </c>
      <c r="E87" s="107">
        <v>3.0</v>
      </c>
      <c r="F87" s="107">
        <v>7.0</v>
      </c>
      <c r="G87" s="107">
        <v>0.0</v>
      </c>
      <c r="H87" s="108">
        <v>80.0</v>
      </c>
      <c r="I87" s="108">
        <v>10.0</v>
      </c>
      <c r="J87" s="108">
        <v>60.0</v>
      </c>
      <c r="K87" s="108">
        <v>60.0</v>
      </c>
      <c r="L87" s="108">
        <v>66.0</v>
      </c>
      <c r="M87" s="108">
        <v>40.0</v>
      </c>
      <c r="N87" s="108">
        <v>30.0</v>
      </c>
      <c r="O87" s="108">
        <v>30.0</v>
      </c>
      <c r="P87" s="108">
        <v>0.0</v>
      </c>
      <c r="Q87" s="108">
        <v>50.0</v>
      </c>
      <c r="R87" s="108">
        <v>200.0</v>
      </c>
      <c r="S87" s="109">
        <v>2.0</v>
      </c>
      <c r="T87" s="109">
        <v>10.0</v>
      </c>
      <c r="U87" s="109">
        <v>3.0</v>
      </c>
      <c r="V87" s="110">
        <v>0.0</v>
      </c>
      <c r="W87" s="110">
        <v>0.0</v>
      </c>
      <c r="X87" s="110">
        <v>0.0</v>
      </c>
      <c r="Y87" s="110">
        <v>0.0</v>
      </c>
      <c r="Z87" s="110">
        <v>0.0</v>
      </c>
      <c r="AA87" s="110">
        <v>0.0</v>
      </c>
      <c r="AB87" s="110">
        <v>0.0</v>
      </c>
      <c r="AC87" s="110">
        <v>0.0</v>
      </c>
      <c r="AD87" s="110">
        <v>0.0</v>
      </c>
      <c r="AE87" s="110">
        <v>0.0</v>
      </c>
      <c r="AF87" s="109">
        <v>0.0</v>
      </c>
      <c r="AG87" s="109">
        <v>0.0</v>
      </c>
      <c r="AH87" s="109">
        <v>0.0</v>
      </c>
      <c r="AI87" s="109">
        <v>0.0</v>
      </c>
      <c r="AJ87" s="109">
        <v>0.0</v>
      </c>
      <c r="AK87" s="109">
        <v>0.0</v>
      </c>
      <c r="AL87" s="109">
        <v>0.0</v>
      </c>
      <c r="AM87" s="109">
        <v>0.0</v>
      </c>
      <c r="AN87" s="109">
        <v>0.0</v>
      </c>
      <c r="AO87" s="109">
        <v>0.0</v>
      </c>
    </row>
    <row r="88" ht="15.75" customHeight="1">
      <c r="A88" s="135" t="s">
        <v>172</v>
      </c>
      <c r="B88" s="135" t="s">
        <v>173</v>
      </c>
      <c r="C88" s="105" t="s">
        <v>52</v>
      </c>
      <c r="D88" s="106">
        <v>44368.0</v>
      </c>
      <c r="E88" s="107">
        <v>5.0</v>
      </c>
      <c r="F88" s="107">
        <v>3.0</v>
      </c>
      <c r="G88" s="107">
        <v>0.0</v>
      </c>
      <c r="H88" s="108">
        <v>80.0</v>
      </c>
      <c r="I88" s="108">
        <v>15.0</v>
      </c>
      <c r="J88" s="108">
        <v>40.0</v>
      </c>
      <c r="K88" s="108">
        <v>44.0</v>
      </c>
      <c r="L88" s="108">
        <v>44.0</v>
      </c>
      <c r="M88" s="108">
        <v>30.0</v>
      </c>
      <c r="N88" s="108">
        <v>30.0</v>
      </c>
      <c r="O88" s="108">
        <v>20.0</v>
      </c>
      <c r="P88" s="108">
        <v>20.0</v>
      </c>
      <c r="Q88" s="108">
        <v>50.0</v>
      </c>
      <c r="R88" s="108">
        <v>100.0</v>
      </c>
      <c r="S88" s="109">
        <v>3.0</v>
      </c>
      <c r="T88" s="109">
        <v>8.0</v>
      </c>
      <c r="U88" s="109">
        <v>2.0</v>
      </c>
      <c r="V88" s="110">
        <v>0.0</v>
      </c>
      <c r="W88" s="110">
        <v>0.0</v>
      </c>
      <c r="X88" s="110">
        <v>0.0</v>
      </c>
      <c r="Y88" s="110">
        <v>0.0</v>
      </c>
      <c r="Z88" s="110">
        <v>0.0</v>
      </c>
      <c r="AA88" s="110">
        <v>0.0</v>
      </c>
      <c r="AB88" s="110">
        <v>0.0</v>
      </c>
      <c r="AC88" s="110">
        <v>0.0</v>
      </c>
      <c r="AD88" s="110">
        <v>0.0</v>
      </c>
      <c r="AE88" s="110">
        <v>0.0</v>
      </c>
      <c r="AF88" s="109">
        <v>0.0</v>
      </c>
      <c r="AG88" s="109">
        <v>0.0</v>
      </c>
      <c r="AH88" s="109">
        <v>0.0</v>
      </c>
      <c r="AI88" s="109">
        <v>0.0</v>
      </c>
      <c r="AJ88" s="109">
        <v>0.0</v>
      </c>
      <c r="AK88" s="109">
        <v>0.0</v>
      </c>
      <c r="AL88" s="109">
        <v>0.0</v>
      </c>
      <c r="AM88" s="109">
        <v>0.0</v>
      </c>
      <c r="AN88" s="109">
        <v>0.0</v>
      </c>
      <c r="AO88" s="109">
        <v>0.0</v>
      </c>
    </row>
    <row r="89" ht="15.75" customHeight="1">
      <c r="A89" s="135" t="s">
        <v>172</v>
      </c>
      <c r="B89" s="135" t="s">
        <v>173</v>
      </c>
      <c r="C89" s="105" t="s">
        <v>53</v>
      </c>
      <c r="D89" s="114">
        <v>44368.0</v>
      </c>
      <c r="E89" s="107">
        <v>1.0</v>
      </c>
      <c r="F89" s="107">
        <v>8.0</v>
      </c>
      <c r="G89" s="107">
        <v>0.0</v>
      </c>
      <c r="H89" s="108">
        <v>60.0</v>
      </c>
      <c r="I89" s="108">
        <v>25.0</v>
      </c>
      <c r="J89" s="108">
        <v>40.0</v>
      </c>
      <c r="K89" s="108">
        <v>12.0</v>
      </c>
      <c r="L89" s="108">
        <v>30.0</v>
      </c>
      <c r="M89" s="108">
        <v>40.0</v>
      </c>
      <c r="N89" s="108">
        <v>10.0</v>
      </c>
      <c r="O89" s="108">
        <v>10.0</v>
      </c>
      <c r="P89" s="108">
        <v>30.0</v>
      </c>
      <c r="Q89" s="108">
        <v>0.0</v>
      </c>
      <c r="R89" s="108">
        <v>200.0</v>
      </c>
      <c r="S89" s="109">
        <v>2.0</v>
      </c>
      <c r="T89" s="108">
        <v>6.0</v>
      </c>
      <c r="U89" s="109">
        <v>3.0</v>
      </c>
      <c r="V89" s="115">
        <v>0.0</v>
      </c>
      <c r="W89" s="115">
        <v>0.0</v>
      </c>
      <c r="X89" s="115">
        <v>0.0</v>
      </c>
      <c r="Y89" s="115">
        <v>0.0</v>
      </c>
      <c r="Z89" s="115">
        <v>0.0</v>
      </c>
      <c r="AA89" s="115">
        <v>0.0</v>
      </c>
      <c r="AB89" s="115">
        <v>0.0</v>
      </c>
      <c r="AC89" s="115">
        <v>0.0</v>
      </c>
      <c r="AD89" s="115">
        <v>0.0</v>
      </c>
      <c r="AE89" s="115">
        <v>0.0</v>
      </c>
      <c r="AF89" s="116">
        <v>0.0</v>
      </c>
      <c r="AG89" s="116">
        <v>0.0</v>
      </c>
      <c r="AH89" s="116">
        <v>0.0</v>
      </c>
      <c r="AI89" s="116">
        <v>0.0</v>
      </c>
      <c r="AJ89" s="116">
        <v>0.0</v>
      </c>
      <c r="AK89" s="116">
        <v>0.0</v>
      </c>
      <c r="AL89" s="116">
        <v>0.0</v>
      </c>
      <c r="AM89" s="116">
        <v>0.0</v>
      </c>
      <c r="AN89" s="116">
        <v>0.0</v>
      </c>
      <c r="AO89" s="116">
        <v>0.0</v>
      </c>
    </row>
    <row r="90" ht="15.75" customHeight="1">
      <c r="A90" s="135" t="s">
        <v>172</v>
      </c>
      <c r="B90" s="135" t="s">
        <v>173</v>
      </c>
      <c r="C90" s="105" t="s">
        <v>54</v>
      </c>
      <c r="D90" s="114">
        <v>44368.0</v>
      </c>
      <c r="E90" s="107">
        <v>1.0</v>
      </c>
      <c r="F90" s="107">
        <v>1.0</v>
      </c>
      <c r="G90" s="107">
        <v>0.0</v>
      </c>
      <c r="H90" s="108">
        <v>40.0</v>
      </c>
      <c r="I90" s="109">
        <v>10.0</v>
      </c>
      <c r="J90" s="108">
        <v>20.0</v>
      </c>
      <c r="K90" s="108">
        <v>16.0</v>
      </c>
      <c r="L90" s="108">
        <v>16.0</v>
      </c>
      <c r="M90" s="108">
        <v>20.0</v>
      </c>
      <c r="N90" s="109">
        <v>10.0</v>
      </c>
      <c r="O90" s="109">
        <v>10.0</v>
      </c>
      <c r="P90" s="108">
        <v>20.0</v>
      </c>
      <c r="Q90" s="109">
        <v>20.0</v>
      </c>
      <c r="R90" s="108">
        <v>0.0</v>
      </c>
      <c r="S90" s="109">
        <v>1.0</v>
      </c>
      <c r="T90" s="109">
        <v>4.0</v>
      </c>
      <c r="U90" s="109">
        <v>1.0</v>
      </c>
      <c r="V90" s="115">
        <v>0.0</v>
      </c>
      <c r="W90" s="115">
        <v>0.0</v>
      </c>
      <c r="X90" s="115">
        <v>0.0</v>
      </c>
      <c r="Y90" s="115">
        <v>0.0</v>
      </c>
      <c r="Z90" s="115">
        <v>0.0</v>
      </c>
      <c r="AA90" s="115">
        <v>0.0</v>
      </c>
      <c r="AB90" s="115">
        <v>0.0</v>
      </c>
      <c r="AC90" s="115">
        <v>0.0</v>
      </c>
      <c r="AD90" s="115">
        <v>0.0</v>
      </c>
      <c r="AE90" s="115">
        <v>0.0</v>
      </c>
      <c r="AF90" s="116">
        <v>0.0</v>
      </c>
      <c r="AG90" s="116">
        <v>0.0</v>
      </c>
      <c r="AH90" s="116">
        <v>0.0</v>
      </c>
      <c r="AI90" s="116">
        <v>0.0</v>
      </c>
      <c r="AJ90" s="116">
        <v>0.0</v>
      </c>
      <c r="AK90" s="116">
        <v>0.0</v>
      </c>
      <c r="AL90" s="116">
        <v>0.0</v>
      </c>
      <c r="AM90" s="116">
        <v>0.0</v>
      </c>
      <c r="AN90" s="116">
        <v>0.0</v>
      </c>
      <c r="AO90" s="116">
        <v>0.0</v>
      </c>
    </row>
    <row r="91" ht="15.75" customHeight="1">
      <c r="A91" s="135" t="s">
        <v>172</v>
      </c>
      <c r="B91" s="135" t="s">
        <v>173</v>
      </c>
      <c r="C91" s="105" t="s">
        <v>55</v>
      </c>
      <c r="D91" s="114">
        <v>44368.0</v>
      </c>
      <c r="E91" s="107">
        <v>5.0</v>
      </c>
      <c r="F91" s="107">
        <v>4.0</v>
      </c>
      <c r="G91" s="107">
        <v>0.0</v>
      </c>
      <c r="H91" s="108">
        <v>60.0</v>
      </c>
      <c r="I91" s="108">
        <v>15.0</v>
      </c>
      <c r="J91" s="108">
        <v>40.0</v>
      </c>
      <c r="K91" s="108">
        <v>20.0</v>
      </c>
      <c r="L91" s="108">
        <v>20.0</v>
      </c>
      <c r="M91" s="108">
        <v>30.0</v>
      </c>
      <c r="N91" s="108">
        <v>20.0</v>
      </c>
      <c r="O91" s="108">
        <v>10.0</v>
      </c>
      <c r="P91" s="108">
        <v>20.0</v>
      </c>
      <c r="Q91" s="108">
        <v>0.0</v>
      </c>
      <c r="R91" s="108">
        <v>200.0</v>
      </c>
      <c r="S91" s="109">
        <v>1.0</v>
      </c>
      <c r="T91" s="109">
        <v>6.0</v>
      </c>
      <c r="U91" s="109">
        <v>2.0</v>
      </c>
      <c r="V91" s="115">
        <v>0.0</v>
      </c>
      <c r="W91" s="115">
        <v>0.0</v>
      </c>
      <c r="X91" s="115">
        <v>0.0</v>
      </c>
      <c r="Y91" s="115">
        <v>0.0</v>
      </c>
      <c r="Z91" s="115">
        <v>0.0</v>
      </c>
      <c r="AA91" s="115">
        <v>0.0</v>
      </c>
      <c r="AB91" s="115">
        <v>0.0</v>
      </c>
      <c r="AC91" s="115">
        <v>0.0</v>
      </c>
      <c r="AD91" s="115">
        <v>0.0</v>
      </c>
      <c r="AE91" s="115">
        <v>0.0</v>
      </c>
      <c r="AF91" s="116">
        <v>0.0</v>
      </c>
      <c r="AG91" s="116">
        <v>0.0</v>
      </c>
      <c r="AH91" s="116">
        <v>0.0</v>
      </c>
      <c r="AI91" s="116">
        <v>0.0</v>
      </c>
      <c r="AJ91" s="116">
        <v>0.0</v>
      </c>
      <c r="AK91" s="116">
        <v>0.0</v>
      </c>
      <c r="AL91" s="116">
        <v>0.0</v>
      </c>
      <c r="AM91" s="116">
        <v>0.0</v>
      </c>
      <c r="AN91" s="116">
        <v>0.0</v>
      </c>
      <c r="AO91" s="116">
        <v>0.0</v>
      </c>
    </row>
    <row r="92" ht="15.75" customHeight="1">
      <c r="A92" s="135" t="s">
        <v>172</v>
      </c>
      <c r="B92" s="135" t="s">
        <v>173</v>
      </c>
      <c r="C92" s="105" t="s">
        <v>56</v>
      </c>
      <c r="D92" s="114">
        <v>44368.0</v>
      </c>
      <c r="E92" s="107">
        <v>4.0</v>
      </c>
      <c r="F92" s="107">
        <v>8.0</v>
      </c>
      <c r="G92" s="107">
        <v>0.0</v>
      </c>
      <c r="H92" s="108">
        <v>60.0</v>
      </c>
      <c r="I92" s="108">
        <v>10.0</v>
      </c>
      <c r="J92" s="108">
        <v>50.0</v>
      </c>
      <c r="K92" s="108">
        <v>48.0</v>
      </c>
      <c r="L92" s="108">
        <v>50.0</v>
      </c>
      <c r="M92" s="108">
        <v>50.0</v>
      </c>
      <c r="N92" s="108">
        <v>40.0</v>
      </c>
      <c r="O92" s="108">
        <v>40.0</v>
      </c>
      <c r="P92" s="108">
        <v>50.0</v>
      </c>
      <c r="Q92" s="108">
        <v>25.0</v>
      </c>
      <c r="R92" s="108">
        <v>300.0</v>
      </c>
      <c r="S92" s="109">
        <v>2.0</v>
      </c>
      <c r="T92" s="109">
        <v>13.0</v>
      </c>
      <c r="U92" s="109">
        <v>3.0</v>
      </c>
      <c r="V92" s="115">
        <v>0.0</v>
      </c>
      <c r="W92" s="115">
        <v>0.0</v>
      </c>
      <c r="X92" s="115">
        <v>0.0</v>
      </c>
      <c r="Y92" s="115">
        <v>0.0</v>
      </c>
      <c r="Z92" s="115">
        <v>0.0</v>
      </c>
      <c r="AA92" s="115">
        <v>0.0</v>
      </c>
      <c r="AB92" s="115">
        <v>0.0</v>
      </c>
      <c r="AC92" s="115">
        <v>0.0</v>
      </c>
      <c r="AD92" s="115">
        <v>0.0</v>
      </c>
      <c r="AE92" s="115">
        <v>0.0</v>
      </c>
      <c r="AF92" s="116">
        <v>0.0</v>
      </c>
      <c r="AG92" s="116">
        <v>0.0</v>
      </c>
      <c r="AH92" s="116">
        <v>0.0</v>
      </c>
      <c r="AI92" s="116">
        <v>0.0</v>
      </c>
      <c r="AJ92" s="116">
        <v>0.0</v>
      </c>
      <c r="AK92" s="116">
        <v>0.0</v>
      </c>
      <c r="AL92" s="116">
        <v>0.0</v>
      </c>
      <c r="AM92" s="116">
        <v>0.0</v>
      </c>
      <c r="AN92" s="116">
        <v>0.0</v>
      </c>
      <c r="AO92" s="116">
        <v>0.0</v>
      </c>
    </row>
    <row r="93" ht="15.75" customHeight="1">
      <c r="A93" s="135" t="s">
        <v>172</v>
      </c>
      <c r="B93" s="135" t="s">
        <v>173</v>
      </c>
      <c r="C93" s="105" t="s">
        <v>59</v>
      </c>
      <c r="D93" s="114">
        <v>44368.0</v>
      </c>
      <c r="E93" s="107">
        <v>4.0</v>
      </c>
      <c r="F93" s="107">
        <v>2.0</v>
      </c>
      <c r="G93" s="107">
        <v>0.0</v>
      </c>
      <c r="H93" s="108">
        <v>60.0</v>
      </c>
      <c r="I93" s="109">
        <v>15.0</v>
      </c>
      <c r="J93" s="108">
        <v>40.0</v>
      </c>
      <c r="K93" s="108">
        <v>24.0</v>
      </c>
      <c r="L93" s="108">
        <v>24.0</v>
      </c>
      <c r="M93" s="108">
        <v>40.0</v>
      </c>
      <c r="N93" s="109">
        <v>20.0</v>
      </c>
      <c r="O93" s="109">
        <v>20.0</v>
      </c>
      <c r="P93" s="108">
        <v>40.0</v>
      </c>
      <c r="Q93" s="109">
        <v>20.0</v>
      </c>
      <c r="R93" s="108">
        <v>100.0</v>
      </c>
      <c r="S93" s="109">
        <v>2.0</v>
      </c>
      <c r="T93" s="109">
        <v>8.0</v>
      </c>
      <c r="U93" s="109">
        <v>1.0</v>
      </c>
      <c r="V93" s="115">
        <v>0.0</v>
      </c>
      <c r="W93" s="115">
        <v>0.0</v>
      </c>
      <c r="X93" s="115">
        <v>0.0</v>
      </c>
      <c r="Y93" s="115">
        <v>0.0</v>
      </c>
      <c r="Z93" s="115">
        <v>0.0</v>
      </c>
      <c r="AA93" s="115">
        <v>0.0</v>
      </c>
      <c r="AB93" s="115">
        <v>0.0</v>
      </c>
      <c r="AC93" s="115">
        <v>0.0</v>
      </c>
      <c r="AD93" s="115">
        <v>0.0</v>
      </c>
      <c r="AE93" s="115">
        <v>0.0</v>
      </c>
      <c r="AF93" s="116">
        <v>0.0</v>
      </c>
      <c r="AG93" s="116">
        <v>0.0</v>
      </c>
      <c r="AH93" s="116">
        <v>0.0</v>
      </c>
      <c r="AI93" s="116">
        <v>0.0</v>
      </c>
      <c r="AJ93" s="116">
        <v>0.0</v>
      </c>
      <c r="AK93" s="116">
        <v>0.0</v>
      </c>
      <c r="AL93" s="116">
        <v>0.0</v>
      </c>
      <c r="AM93" s="116">
        <v>0.0</v>
      </c>
      <c r="AN93" s="116">
        <v>0.0</v>
      </c>
      <c r="AO93" s="116">
        <v>0.0</v>
      </c>
    </row>
    <row r="94" ht="15.75" customHeight="1">
      <c r="A94" s="135" t="s">
        <v>172</v>
      </c>
      <c r="B94" s="135" t="s">
        <v>173</v>
      </c>
      <c r="C94" s="105" t="s">
        <v>60</v>
      </c>
      <c r="D94" s="114">
        <v>44368.0</v>
      </c>
      <c r="E94" s="107">
        <v>4.0</v>
      </c>
      <c r="F94" s="107">
        <v>2.0</v>
      </c>
      <c r="G94" s="107">
        <v>0.0</v>
      </c>
      <c r="H94" s="108">
        <v>60.0</v>
      </c>
      <c r="I94" s="108">
        <v>5.0</v>
      </c>
      <c r="J94" s="108">
        <v>20.0</v>
      </c>
      <c r="K94" s="108">
        <v>20.0</v>
      </c>
      <c r="L94" s="108">
        <v>18.0</v>
      </c>
      <c r="M94" s="108">
        <v>20.0</v>
      </c>
      <c r="N94" s="108">
        <v>10.0</v>
      </c>
      <c r="O94" s="108">
        <v>10.0</v>
      </c>
      <c r="P94" s="108">
        <v>30.0</v>
      </c>
      <c r="Q94" s="108">
        <v>0.0</v>
      </c>
      <c r="R94" s="108">
        <v>100.0</v>
      </c>
      <c r="S94" s="109">
        <v>1.0</v>
      </c>
      <c r="T94" s="109">
        <v>4.0</v>
      </c>
      <c r="U94" s="109">
        <v>2.0</v>
      </c>
      <c r="V94" s="115">
        <v>0.0</v>
      </c>
      <c r="W94" s="115">
        <v>0.0</v>
      </c>
      <c r="X94" s="115">
        <v>0.0</v>
      </c>
      <c r="Y94" s="115">
        <v>0.0</v>
      </c>
      <c r="Z94" s="115">
        <v>0.0</v>
      </c>
      <c r="AA94" s="115">
        <v>0.0</v>
      </c>
      <c r="AB94" s="115">
        <v>0.0</v>
      </c>
      <c r="AC94" s="115">
        <v>0.0</v>
      </c>
      <c r="AD94" s="115">
        <v>0.0</v>
      </c>
      <c r="AE94" s="115">
        <v>0.0</v>
      </c>
      <c r="AF94" s="116">
        <v>0.0</v>
      </c>
      <c r="AG94" s="116">
        <v>0.0</v>
      </c>
      <c r="AH94" s="116">
        <v>0.0</v>
      </c>
      <c r="AI94" s="116">
        <v>0.0</v>
      </c>
      <c r="AJ94" s="116">
        <v>0.0</v>
      </c>
      <c r="AK94" s="116">
        <v>0.0</v>
      </c>
      <c r="AL94" s="116">
        <v>0.0</v>
      </c>
      <c r="AM94" s="116">
        <v>0.0</v>
      </c>
      <c r="AN94" s="116">
        <v>0.0</v>
      </c>
      <c r="AO94" s="116">
        <v>0.0</v>
      </c>
    </row>
    <row r="95" ht="15.75" customHeight="1">
      <c r="A95" s="135" t="s">
        <v>172</v>
      </c>
      <c r="B95" s="135" t="s">
        <v>173</v>
      </c>
      <c r="C95" s="105" t="s">
        <v>61</v>
      </c>
      <c r="D95" s="114">
        <v>44368.0</v>
      </c>
      <c r="E95" s="107">
        <v>3.0</v>
      </c>
      <c r="F95" s="107">
        <v>2.0</v>
      </c>
      <c r="G95" s="107">
        <v>0.0</v>
      </c>
      <c r="H95" s="108">
        <v>60.0</v>
      </c>
      <c r="I95" s="108">
        <v>0.0</v>
      </c>
      <c r="J95" s="108">
        <v>0.0</v>
      </c>
      <c r="K95" s="108">
        <v>20.0</v>
      </c>
      <c r="L95" s="108">
        <v>20.0</v>
      </c>
      <c r="M95" s="108">
        <v>20.0</v>
      </c>
      <c r="N95" s="108">
        <v>10.0</v>
      </c>
      <c r="O95" s="108">
        <v>10.0</v>
      </c>
      <c r="P95" s="108">
        <v>20.0</v>
      </c>
      <c r="Q95" s="108">
        <v>0.0</v>
      </c>
      <c r="R95" s="108">
        <v>200.0</v>
      </c>
      <c r="S95" s="109">
        <v>1.0</v>
      </c>
      <c r="T95" s="109">
        <v>4.0</v>
      </c>
      <c r="U95" s="109">
        <v>3.0</v>
      </c>
      <c r="V95" s="115">
        <v>0.0</v>
      </c>
      <c r="W95" s="115">
        <v>0.0</v>
      </c>
      <c r="X95" s="115">
        <v>0.0</v>
      </c>
      <c r="Y95" s="115">
        <v>0.0</v>
      </c>
      <c r="Z95" s="115">
        <v>0.0</v>
      </c>
      <c r="AA95" s="115">
        <v>0.0</v>
      </c>
      <c r="AB95" s="115">
        <v>0.0</v>
      </c>
      <c r="AC95" s="115">
        <v>0.0</v>
      </c>
      <c r="AD95" s="115">
        <v>0.0</v>
      </c>
      <c r="AE95" s="115">
        <v>0.0</v>
      </c>
      <c r="AF95" s="116">
        <v>0.0</v>
      </c>
      <c r="AG95" s="116">
        <v>0.0</v>
      </c>
      <c r="AH95" s="116">
        <v>0.0</v>
      </c>
      <c r="AI95" s="116">
        <v>0.0</v>
      </c>
      <c r="AJ95" s="116">
        <v>0.0</v>
      </c>
      <c r="AK95" s="116">
        <v>0.0</v>
      </c>
      <c r="AL95" s="116">
        <v>0.0</v>
      </c>
      <c r="AM95" s="116">
        <v>0.0</v>
      </c>
      <c r="AN95" s="116">
        <v>0.0</v>
      </c>
      <c r="AO95" s="116">
        <v>0.0</v>
      </c>
    </row>
    <row r="96" ht="15.75" customHeight="1">
      <c r="A96" s="135" t="s">
        <v>172</v>
      </c>
      <c r="B96" s="135" t="s">
        <v>173</v>
      </c>
      <c r="C96" s="105" t="s">
        <v>62</v>
      </c>
      <c r="D96" s="114">
        <v>44368.0</v>
      </c>
      <c r="E96" s="107">
        <v>1.0</v>
      </c>
      <c r="F96" s="107">
        <v>0.0</v>
      </c>
      <c r="G96" s="107">
        <v>0.0</v>
      </c>
      <c r="H96" s="108">
        <v>40.0</v>
      </c>
      <c r="I96" s="108">
        <v>5.0</v>
      </c>
      <c r="J96" s="108">
        <v>20.0</v>
      </c>
      <c r="K96" s="108">
        <v>20.0</v>
      </c>
      <c r="L96" s="108">
        <v>18.0</v>
      </c>
      <c r="M96" s="108">
        <v>20.0</v>
      </c>
      <c r="N96" s="108">
        <v>10.0</v>
      </c>
      <c r="O96" s="108">
        <v>10.0</v>
      </c>
      <c r="P96" s="108">
        <v>10.0</v>
      </c>
      <c r="Q96" s="108">
        <v>13.0</v>
      </c>
      <c r="R96" s="108">
        <v>100.0</v>
      </c>
      <c r="S96" s="109">
        <v>1.0</v>
      </c>
      <c r="T96" s="108">
        <v>4.0</v>
      </c>
      <c r="U96" s="109">
        <v>2.0</v>
      </c>
      <c r="V96" s="115">
        <v>0.0</v>
      </c>
      <c r="W96" s="115">
        <v>0.0</v>
      </c>
      <c r="X96" s="115">
        <v>0.0</v>
      </c>
      <c r="Y96" s="115">
        <v>0.0</v>
      </c>
      <c r="Z96" s="115">
        <v>0.0</v>
      </c>
      <c r="AA96" s="115">
        <v>0.0</v>
      </c>
      <c r="AB96" s="115">
        <v>0.0</v>
      </c>
      <c r="AC96" s="115">
        <v>0.0</v>
      </c>
      <c r="AD96" s="115">
        <v>0.0</v>
      </c>
      <c r="AE96" s="115">
        <v>0.0</v>
      </c>
      <c r="AF96" s="116">
        <v>0.0</v>
      </c>
      <c r="AG96" s="116">
        <v>0.0</v>
      </c>
      <c r="AH96" s="116">
        <v>0.0</v>
      </c>
      <c r="AI96" s="116">
        <v>0.0</v>
      </c>
      <c r="AJ96" s="116">
        <v>0.0</v>
      </c>
      <c r="AK96" s="116">
        <v>0.0</v>
      </c>
      <c r="AL96" s="116">
        <v>0.0</v>
      </c>
      <c r="AM96" s="116">
        <v>0.0</v>
      </c>
      <c r="AN96" s="116">
        <v>0.0</v>
      </c>
      <c r="AO96" s="116">
        <v>0.0</v>
      </c>
    </row>
    <row r="97" ht="15.75" customHeight="1">
      <c r="A97" s="135" t="s">
        <v>172</v>
      </c>
      <c r="B97" s="135" t="s">
        <v>173</v>
      </c>
      <c r="C97" s="105" t="s">
        <v>63</v>
      </c>
      <c r="D97" s="114">
        <v>44368.0</v>
      </c>
      <c r="E97" s="107">
        <v>6.0</v>
      </c>
      <c r="F97" s="107">
        <v>4.0</v>
      </c>
      <c r="G97" s="107">
        <v>0.0</v>
      </c>
      <c r="H97" s="108">
        <v>60.0</v>
      </c>
      <c r="I97" s="108">
        <v>5.0</v>
      </c>
      <c r="J97" s="108">
        <v>30.0</v>
      </c>
      <c r="K97" s="108">
        <v>16.0</v>
      </c>
      <c r="L97" s="108">
        <v>10.0</v>
      </c>
      <c r="M97" s="108">
        <v>30.0</v>
      </c>
      <c r="N97" s="108">
        <v>10.0</v>
      </c>
      <c r="O97" s="108">
        <v>20.0</v>
      </c>
      <c r="P97" s="108">
        <v>20.0</v>
      </c>
      <c r="Q97" s="108">
        <v>20.0</v>
      </c>
      <c r="R97" s="108">
        <v>200.0</v>
      </c>
      <c r="S97" s="109">
        <v>2.0</v>
      </c>
      <c r="T97" s="108">
        <v>6.0</v>
      </c>
      <c r="U97" s="109">
        <v>4.0</v>
      </c>
      <c r="V97" s="115">
        <v>0.0</v>
      </c>
      <c r="W97" s="115">
        <v>0.0</v>
      </c>
      <c r="X97" s="115">
        <v>0.0</v>
      </c>
      <c r="Y97" s="115">
        <v>0.0</v>
      </c>
      <c r="Z97" s="115">
        <v>0.0</v>
      </c>
      <c r="AA97" s="115">
        <v>0.0</v>
      </c>
      <c r="AB97" s="115">
        <v>0.0</v>
      </c>
      <c r="AC97" s="115">
        <v>0.0</v>
      </c>
      <c r="AD97" s="115">
        <v>0.0</v>
      </c>
      <c r="AE97" s="115">
        <v>0.0</v>
      </c>
      <c r="AF97" s="116">
        <v>0.0</v>
      </c>
      <c r="AG97" s="116">
        <v>0.0</v>
      </c>
      <c r="AH97" s="116">
        <v>0.0</v>
      </c>
      <c r="AI97" s="116">
        <v>0.0</v>
      </c>
      <c r="AJ97" s="116">
        <v>0.0</v>
      </c>
      <c r="AK97" s="116">
        <v>0.0</v>
      </c>
      <c r="AL97" s="116">
        <v>0.0</v>
      </c>
      <c r="AM97" s="116">
        <v>0.0</v>
      </c>
      <c r="AN97" s="116">
        <v>0.0</v>
      </c>
      <c r="AO97" s="116">
        <v>0.0</v>
      </c>
    </row>
    <row r="98" ht="15.75" customHeight="1">
      <c r="A98" s="135" t="s">
        <v>172</v>
      </c>
      <c r="B98" s="135" t="s">
        <v>173</v>
      </c>
      <c r="C98" s="105" t="s">
        <v>45</v>
      </c>
      <c r="D98" s="114">
        <v>44398.0</v>
      </c>
      <c r="E98" s="107">
        <v>2.0</v>
      </c>
      <c r="F98" s="107">
        <v>0.0</v>
      </c>
      <c r="G98" s="107">
        <v>0.0</v>
      </c>
      <c r="H98" s="108">
        <v>20.0</v>
      </c>
      <c r="I98" s="109">
        <v>5.0</v>
      </c>
      <c r="J98" s="108">
        <v>10.0</v>
      </c>
      <c r="K98" s="108">
        <v>4.0</v>
      </c>
      <c r="L98" s="108">
        <v>8.0</v>
      </c>
      <c r="M98" s="108">
        <v>20.0</v>
      </c>
      <c r="N98" s="109">
        <v>10.0</v>
      </c>
      <c r="O98" s="109">
        <v>10.0</v>
      </c>
      <c r="P98" s="108">
        <v>20.0</v>
      </c>
      <c r="Q98" s="109">
        <v>10.0</v>
      </c>
      <c r="R98" s="108">
        <v>100.0</v>
      </c>
      <c r="S98" s="109">
        <v>1.0</v>
      </c>
      <c r="T98" s="109">
        <v>4.0</v>
      </c>
      <c r="U98" s="109">
        <v>1.0</v>
      </c>
      <c r="V98" s="115">
        <v>0.0</v>
      </c>
      <c r="W98" s="115">
        <v>0.0</v>
      </c>
      <c r="X98" s="115">
        <v>0.0</v>
      </c>
      <c r="Y98" s="115">
        <v>0.0</v>
      </c>
      <c r="Z98" s="115">
        <v>0.0</v>
      </c>
      <c r="AA98" s="115">
        <v>0.0</v>
      </c>
      <c r="AB98" s="115">
        <v>0.0</v>
      </c>
      <c r="AC98" s="115">
        <v>0.0</v>
      </c>
      <c r="AD98" s="115">
        <v>0.0</v>
      </c>
      <c r="AE98" s="115">
        <v>0.0</v>
      </c>
      <c r="AF98" s="116">
        <v>0.0</v>
      </c>
      <c r="AG98" s="116">
        <v>0.0</v>
      </c>
      <c r="AH98" s="116">
        <v>0.0</v>
      </c>
      <c r="AI98" s="116">
        <v>0.0</v>
      </c>
      <c r="AJ98" s="116">
        <v>0.0</v>
      </c>
      <c r="AK98" s="116">
        <v>0.0</v>
      </c>
      <c r="AL98" s="116">
        <v>0.0</v>
      </c>
      <c r="AM98" s="116">
        <v>0.0</v>
      </c>
      <c r="AN98" s="116">
        <v>0.0</v>
      </c>
      <c r="AO98" s="116">
        <v>0.0</v>
      </c>
    </row>
    <row r="99" ht="15.75" customHeight="1">
      <c r="A99" s="135" t="s">
        <v>172</v>
      </c>
      <c r="B99" s="135" t="s">
        <v>173</v>
      </c>
      <c r="C99" s="105" t="s">
        <v>47</v>
      </c>
      <c r="D99" s="114">
        <v>44398.0</v>
      </c>
      <c r="E99" s="107">
        <v>3.0</v>
      </c>
      <c r="F99" s="107">
        <v>3.0</v>
      </c>
      <c r="G99" s="107">
        <v>0.0</v>
      </c>
      <c r="H99" s="108">
        <v>60.0</v>
      </c>
      <c r="I99" s="108">
        <v>10.0</v>
      </c>
      <c r="J99" s="108">
        <v>40.0</v>
      </c>
      <c r="K99" s="108">
        <v>12.0</v>
      </c>
      <c r="L99" s="108">
        <v>36.0</v>
      </c>
      <c r="M99" s="108">
        <v>40.0</v>
      </c>
      <c r="N99" s="108">
        <v>20.0</v>
      </c>
      <c r="O99" s="108">
        <v>20.0</v>
      </c>
      <c r="P99" s="108">
        <v>30.0</v>
      </c>
      <c r="Q99" s="108">
        <v>20.0</v>
      </c>
      <c r="R99" s="108">
        <v>200.0</v>
      </c>
      <c r="S99" s="109">
        <v>2.0</v>
      </c>
      <c r="T99" s="108">
        <v>8.0</v>
      </c>
      <c r="U99" s="109">
        <v>2.0</v>
      </c>
      <c r="V99" s="115">
        <v>0.0</v>
      </c>
      <c r="W99" s="115">
        <v>0.0</v>
      </c>
      <c r="X99" s="115">
        <v>0.0</v>
      </c>
      <c r="Y99" s="115">
        <v>0.0</v>
      </c>
      <c r="Z99" s="115">
        <v>0.0</v>
      </c>
      <c r="AA99" s="115">
        <v>0.0</v>
      </c>
      <c r="AB99" s="115">
        <v>0.0</v>
      </c>
      <c r="AC99" s="115">
        <v>0.0</v>
      </c>
      <c r="AD99" s="115">
        <v>0.0</v>
      </c>
      <c r="AE99" s="115">
        <v>0.0</v>
      </c>
      <c r="AF99" s="116">
        <v>0.0</v>
      </c>
      <c r="AG99" s="116">
        <v>0.0</v>
      </c>
      <c r="AH99" s="116">
        <v>0.0</v>
      </c>
      <c r="AI99" s="116">
        <v>0.0</v>
      </c>
      <c r="AJ99" s="116">
        <v>0.0</v>
      </c>
      <c r="AK99" s="116">
        <v>0.0</v>
      </c>
      <c r="AL99" s="116">
        <v>0.0</v>
      </c>
      <c r="AM99" s="116">
        <v>0.0</v>
      </c>
      <c r="AN99" s="116">
        <v>0.0</v>
      </c>
      <c r="AO99" s="116">
        <v>0.0</v>
      </c>
    </row>
    <row r="100" ht="15.75" customHeight="1">
      <c r="A100" s="135" t="s">
        <v>172</v>
      </c>
      <c r="B100" s="135" t="s">
        <v>173</v>
      </c>
      <c r="C100" s="105" t="s">
        <v>48</v>
      </c>
      <c r="D100" s="114">
        <v>44398.0</v>
      </c>
      <c r="E100" s="107">
        <v>4.0</v>
      </c>
      <c r="F100" s="107">
        <v>1.0</v>
      </c>
      <c r="G100" s="107">
        <v>0.0</v>
      </c>
      <c r="H100" s="108">
        <v>80.0</v>
      </c>
      <c r="I100" s="108">
        <v>5.0</v>
      </c>
      <c r="J100" s="108">
        <v>20.0</v>
      </c>
      <c r="K100" s="108">
        <v>0.0</v>
      </c>
      <c r="L100" s="108">
        <v>16.0</v>
      </c>
      <c r="M100" s="108">
        <v>10.0</v>
      </c>
      <c r="N100" s="108">
        <v>10.0</v>
      </c>
      <c r="O100" s="108">
        <v>10.0</v>
      </c>
      <c r="P100" s="108">
        <v>0.0</v>
      </c>
      <c r="Q100" s="108">
        <v>0.0</v>
      </c>
      <c r="R100" s="108">
        <v>100.0</v>
      </c>
      <c r="S100" s="109">
        <v>1.0</v>
      </c>
      <c r="T100" s="109">
        <v>3.0</v>
      </c>
      <c r="U100" s="109">
        <v>1.0</v>
      </c>
      <c r="V100" s="115">
        <v>0.0</v>
      </c>
      <c r="W100" s="115">
        <v>0.0</v>
      </c>
      <c r="X100" s="115">
        <v>0.0</v>
      </c>
      <c r="Y100" s="115">
        <v>0.0</v>
      </c>
      <c r="Z100" s="115">
        <v>0.0</v>
      </c>
      <c r="AA100" s="115">
        <v>0.0</v>
      </c>
      <c r="AB100" s="115">
        <v>0.0</v>
      </c>
      <c r="AC100" s="115">
        <v>0.0</v>
      </c>
      <c r="AD100" s="115">
        <v>0.0</v>
      </c>
      <c r="AE100" s="115">
        <v>0.0</v>
      </c>
      <c r="AF100" s="116">
        <v>0.0</v>
      </c>
      <c r="AG100" s="116">
        <v>0.0</v>
      </c>
      <c r="AH100" s="116">
        <v>0.0</v>
      </c>
      <c r="AI100" s="116">
        <v>0.0</v>
      </c>
      <c r="AJ100" s="116">
        <v>0.0</v>
      </c>
      <c r="AK100" s="116">
        <v>0.0</v>
      </c>
      <c r="AL100" s="116">
        <v>0.0</v>
      </c>
      <c r="AM100" s="116">
        <v>0.0</v>
      </c>
      <c r="AN100" s="116">
        <v>0.0</v>
      </c>
      <c r="AO100" s="116">
        <v>0.0</v>
      </c>
    </row>
    <row r="101" ht="15.75" customHeight="1">
      <c r="A101" s="135" t="s">
        <v>172</v>
      </c>
      <c r="B101" s="135" t="s">
        <v>173</v>
      </c>
      <c r="C101" s="105" t="s">
        <v>49</v>
      </c>
      <c r="D101" s="114">
        <v>44398.0</v>
      </c>
      <c r="E101" s="107">
        <v>8.0</v>
      </c>
      <c r="F101" s="107">
        <v>19.0</v>
      </c>
      <c r="G101" s="107">
        <v>0.0</v>
      </c>
      <c r="H101" s="108">
        <v>100.0</v>
      </c>
      <c r="I101" s="108">
        <v>15.0</v>
      </c>
      <c r="J101" s="108">
        <v>60.0</v>
      </c>
      <c r="K101" s="108">
        <v>60.0</v>
      </c>
      <c r="L101" s="108">
        <v>100.0</v>
      </c>
      <c r="M101" s="108">
        <v>60.0</v>
      </c>
      <c r="N101" s="108">
        <v>30.0</v>
      </c>
      <c r="O101" s="108">
        <v>50.0</v>
      </c>
      <c r="P101" s="108">
        <v>40.0</v>
      </c>
      <c r="Q101" s="108">
        <v>50.0</v>
      </c>
      <c r="R101" s="108">
        <v>300.0</v>
      </c>
      <c r="S101" s="109">
        <v>3.0</v>
      </c>
      <c r="T101" s="109">
        <v>14.0</v>
      </c>
      <c r="U101" s="109">
        <v>4.0</v>
      </c>
      <c r="V101" s="115">
        <v>0.0</v>
      </c>
      <c r="W101" s="115">
        <v>0.0</v>
      </c>
      <c r="X101" s="115">
        <v>0.0</v>
      </c>
      <c r="Y101" s="115">
        <v>0.0</v>
      </c>
      <c r="Z101" s="115">
        <v>0.0</v>
      </c>
      <c r="AA101" s="115">
        <v>0.0</v>
      </c>
      <c r="AB101" s="115">
        <v>0.0</v>
      </c>
      <c r="AC101" s="115">
        <v>0.0</v>
      </c>
      <c r="AD101" s="115">
        <v>0.0</v>
      </c>
      <c r="AE101" s="115">
        <v>0.0</v>
      </c>
      <c r="AF101" s="116">
        <v>0.0</v>
      </c>
      <c r="AG101" s="116">
        <v>0.0</v>
      </c>
      <c r="AH101" s="116">
        <v>0.0</v>
      </c>
      <c r="AI101" s="116">
        <v>0.0</v>
      </c>
      <c r="AJ101" s="116">
        <v>0.0</v>
      </c>
      <c r="AK101" s="116">
        <v>0.0</v>
      </c>
      <c r="AL101" s="116">
        <v>0.0</v>
      </c>
      <c r="AM101" s="116">
        <v>0.0</v>
      </c>
      <c r="AN101" s="116">
        <v>0.0</v>
      </c>
      <c r="AO101" s="116">
        <v>0.0</v>
      </c>
    </row>
    <row r="102" ht="15.75" customHeight="1">
      <c r="A102" s="135" t="s">
        <v>172</v>
      </c>
      <c r="B102" s="135" t="s">
        <v>173</v>
      </c>
      <c r="C102" s="105" t="s">
        <v>50</v>
      </c>
      <c r="D102" s="114">
        <v>44398.0</v>
      </c>
      <c r="E102" s="107">
        <v>6.0</v>
      </c>
      <c r="F102" s="107">
        <v>3.0</v>
      </c>
      <c r="G102" s="107">
        <v>0.0</v>
      </c>
      <c r="H102" s="108">
        <v>60.0</v>
      </c>
      <c r="I102" s="108">
        <v>30.0</v>
      </c>
      <c r="J102" s="108">
        <v>10.0</v>
      </c>
      <c r="K102" s="108">
        <v>4.0</v>
      </c>
      <c r="L102" s="108">
        <v>12.0</v>
      </c>
      <c r="M102" s="108">
        <v>50.0</v>
      </c>
      <c r="N102" s="108">
        <v>40.0</v>
      </c>
      <c r="O102" s="109">
        <v>20.0</v>
      </c>
      <c r="P102" s="108">
        <v>20.0</v>
      </c>
      <c r="Q102" s="108">
        <v>0.0</v>
      </c>
      <c r="R102" s="108">
        <v>200.0</v>
      </c>
      <c r="S102" s="109">
        <v>1.0</v>
      </c>
      <c r="T102" s="109">
        <v>11.0</v>
      </c>
      <c r="U102" s="109">
        <v>3.0</v>
      </c>
      <c r="V102" s="115">
        <v>0.0</v>
      </c>
      <c r="W102" s="115">
        <v>0.0</v>
      </c>
      <c r="X102" s="115">
        <v>0.0</v>
      </c>
      <c r="Y102" s="115">
        <v>0.0</v>
      </c>
      <c r="Z102" s="115">
        <v>0.0</v>
      </c>
      <c r="AA102" s="115">
        <v>0.0</v>
      </c>
      <c r="AB102" s="115">
        <v>0.0</v>
      </c>
      <c r="AC102" s="115">
        <v>0.0</v>
      </c>
      <c r="AD102" s="115">
        <v>0.0</v>
      </c>
      <c r="AE102" s="115">
        <v>0.0</v>
      </c>
      <c r="AF102" s="116">
        <v>0.0</v>
      </c>
      <c r="AG102" s="116">
        <v>0.0</v>
      </c>
      <c r="AH102" s="116">
        <v>0.0</v>
      </c>
      <c r="AI102" s="116">
        <v>0.0</v>
      </c>
      <c r="AJ102" s="116">
        <v>0.0</v>
      </c>
      <c r="AK102" s="116">
        <v>0.0</v>
      </c>
      <c r="AL102" s="116">
        <v>0.0</v>
      </c>
      <c r="AM102" s="116">
        <v>0.0</v>
      </c>
      <c r="AN102" s="116">
        <v>0.0</v>
      </c>
      <c r="AO102" s="116">
        <v>0.0</v>
      </c>
    </row>
    <row r="103" ht="15.75" customHeight="1">
      <c r="A103" s="135" t="s">
        <v>172</v>
      </c>
      <c r="B103" s="135" t="s">
        <v>173</v>
      </c>
      <c r="C103" s="105" t="s">
        <v>51</v>
      </c>
      <c r="D103" s="114">
        <v>44398.0</v>
      </c>
      <c r="E103" s="107">
        <v>3.0</v>
      </c>
      <c r="F103" s="107">
        <v>7.0</v>
      </c>
      <c r="G103" s="107">
        <v>0.0</v>
      </c>
      <c r="H103" s="108">
        <v>120.0</v>
      </c>
      <c r="I103" s="109">
        <v>25.0</v>
      </c>
      <c r="J103" s="108">
        <v>80.0</v>
      </c>
      <c r="K103" s="108">
        <v>20.0</v>
      </c>
      <c r="L103" s="108">
        <v>84.0</v>
      </c>
      <c r="M103" s="108">
        <v>50.0</v>
      </c>
      <c r="N103" s="109">
        <v>30.0</v>
      </c>
      <c r="O103" s="109">
        <v>30.0</v>
      </c>
      <c r="P103" s="108">
        <v>50.0</v>
      </c>
      <c r="Q103" s="109">
        <v>10.0</v>
      </c>
      <c r="R103" s="108">
        <v>200.0</v>
      </c>
      <c r="S103" s="109">
        <v>2.0</v>
      </c>
      <c r="T103" s="109">
        <v>11.0</v>
      </c>
      <c r="U103" s="109">
        <v>3.0</v>
      </c>
      <c r="V103" s="115">
        <v>0.0</v>
      </c>
      <c r="W103" s="115">
        <v>0.0</v>
      </c>
      <c r="X103" s="115">
        <v>0.0</v>
      </c>
      <c r="Y103" s="115">
        <v>0.0</v>
      </c>
      <c r="Z103" s="115">
        <v>0.0</v>
      </c>
      <c r="AA103" s="115">
        <v>0.0</v>
      </c>
      <c r="AB103" s="115">
        <v>0.0</v>
      </c>
      <c r="AC103" s="115">
        <v>0.0</v>
      </c>
      <c r="AD103" s="115">
        <v>0.0</v>
      </c>
      <c r="AE103" s="115">
        <v>0.0</v>
      </c>
      <c r="AF103" s="116">
        <v>0.0</v>
      </c>
      <c r="AG103" s="116">
        <v>0.0</v>
      </c>
      <c r="AH103" s="116">
        <v>0.0</v>
      </c>
      <c r="AI103" s="116">
        <v>0.0</v>
      </c>
      <c r="AJ103" s="116">
        <v>0.0</v>
      </c>
      <c r="AK103" s="116">
        <v>0.0</v>
      </c>
      <c r="AL103" s="116">
        <v>0.0</v>
      </c>
      <c r="AM103" s="116">
        <v>0.0</v>
      </c>
      <c r="AN103" s="116">
        <v>0.0</v>
      </c>
      <c r="AO103" s="116">
        <v>0.0</v>
      </c>
    </row>
    <row r="104" ht="15.75" customHeight="1">
      <c r="A104" s="135" t="s">
        <v>172</v>
      </c>
      <c r="B104" s="135" t="s">
        <v>173</v>
      </c>
      <c r="C104" s="105" t="s">
        <v>52</v>
      </c>
      <c r="D104" s="114">
        <v>44398.0</v>
      </c>
      <c r="E104" s="107">
        <v>3.0</v>
      </c>
      <c r="F104" s="107">
        <v>3.0</v>
      </c>
      <c r="G104" s="107">
        <v>0.0</v>
      </c>
      <c r="H104" s="108">
        <v>80.0</v>
      </c>
      <c r="I104" s="109">
        <v>15.0</v>
      </c>
      <c r="J104" s="108">
        <v>40.0</v>
      </c>
      <c r="K104" s="108">
        <v>44.0</v>
      </c>
      <c r="L104" s="108">
        <v>46.0</v>
      </c>
      <c r="M104" s="108">
        <v>30.0</v>
      </c>
      <c r="N104" s="109">
        <v>30.0</v>
      </c>
      <c r="O104" s="109">
        <v>20.0</v>
      </c>
      <c r="P104" s="108">
        <v>20.0</v>
      </c>
      <c r="Q104" s="109">
        <v>50.0</v>
      </c>
      <c r="R104" s="108">
        <v>100.0</v>
      </c>
      <c r="S104" s="109">
        <v>3.0</v>
      </c>
      <c r="T104" s="109">
        <v>8.0</v>
      </c>
      <c r="U104" s="109">
        <v>3.0</v>
      </c>
      <c r="V104" s="115">
        <v>0.0</v>
      </c>
      <c r="W104" s="115">
        <v>0.0</v>
      </c>
      <c r="X104" s="115">
        <v>0.0</v>
      </c>
      <c r="Y104" s="115">
        <v>0.0</v>
      </c>
      <c r="Z104" s="115">
        <v>0.0</v>
      </c>
      <c r="AA104" s="115">
        <v>0.0</v>
      </c>
      <c r="AB104" s="115">
        <v>0.0</v>
      </c>
      <c r="AC104" s="115">
        <v>0.0</v>
      </c>
      <c r="AD104" s="115">
        <v>0.0</v>
      </c>
      <c r="AE104" s="115">
        <v>0.0</v>
      </c>
      <c r="AF104" s="116">
        <v>0.0</v>
      </c>
      <c r="AG104" s="116">
        <v>0.0</v>
      </c>
      <c r="AH104" s="116">
        <v>0.0</v>
      </c>
      <c r="AI104" s="116">
        <v>0.0</v>
      </c>
      <c r="AJ104" s="116">
        <v>0.0</v>
      </c>
      <c r="AK104" s="116">
        <v>0.0</v>
      </c>
      <c r="AL104" s="116">
        <v>0.0</v>
      </c>
      <c r="AM104" s="116">
        <v>0.0</v>
      </c>
      <c r="AN104" s="116">
        <v>0.0</v>
      </c>
      <c r="AO104" s="116">
        <v>0.0</v>
      </c>
      <c r="AP104" s="111"/>
    </row>
    <row r="105" ht="15.75" customHeight="1">
      <c r="A105" s="135" t="s">
        <v>172</v>
      </c>
      <c r="B105" s="135" t="s">
        <v>173</v>
      </c>
      <c r="C105" s="105" t="s">
        <v>53</v>
      </c>
      <c r="D105" s="114">
        <v>44398.0</v>
      </c>
      <c r="E105" s="107">
        <v>1.0</v>
      </c>
      <c r="F105" s="107">
        <v>8.0</v>
      </c>
      <c r="G105" s="107">
        <v>0.0</v>
      </c>
      <c r="H105" s="108">
        <v>60.0</v>
      </c>
      <c r="I105" s="109">
        <v>10.0</v>
      </c>
      <c r="J105" s="108">
        <v>40.0</v>
      </c>
      <c r="K105" s="108">
        <v>20.0</v>
      </c>
      <c r="L105" s="108">
        <v>32.0</v>
      </c>
      <c r="M105" s="108">
        <v>40.0</v>
      </c>
      <c r="N105" s="109">
        <v>30.0</v>
      </c>
      <c r="O105" s="109">
        <v>30.0</v>
      </c>
      <c r="P105" s="108">
        <v>30.0</v>
      </c>
      <c r="Q105" s="109">
        <v>20.0</v>
      </c>
      <c r="R105" s="108">
        <v>100.0</v>
      </c>
      <c r="S105" s="109">
        <v>1.0</v>
      </c>
      <c r="T105" s="109">
        <v>10.0</v>
      </c>
      <c r="U105" s="109">
        <v>1.0</v>
      </c>
      <c r="V105" s="115">
        <v>0.0</v>
      </c>
      <c r="W105" s="115">
        <v>0.0</v>
      </c>
      <c r="X105" s="115">
        <v>0.0</v>
      </c>
      <c r="Y105" s="115">
        <v>0.0</v>
      </c>
      <c r="Z105" s="115">
        <v>0.0</v>
      </c>
      <c r="AA105" s="115">
        <v>0.0</v>
      </c>
      <c r="AB105" s="115">
        <v>0.0</v>
      </c>
      <c r="AC105" s="115">
        <v>0.0</v>
      </c>
      <c r="AD105" s="115">
        <v>0.0</v>
      </c>
      <c r="AE105" s="115">
        <v>0.0</v>
      </c>
      <c r="AF105" s="116">
        <v>0.0</v>
      </c>
      <c r="AG105" s="116">
        <v>0.0</v>
      </c>
      <c r="AH105" s="116">
        <v>0.0</v>
      </c>
      <c r="AI105" s="116">
        <v>0.0</v>
      </c>
      <c r="AJ105" s="116">
        <v>0.0</v>
      </c>
      <c r="AK105" s="116">
        <v>0.0</v>
      </c>
      <c r="AL105" s="116">
        <v>0.0</v>
      </c>
      <c r="AM105" s="116">
        <v>0.0</v>
      </c>
      <c r="AN105" s="116">
        <v>0.0</v>
      </c>
      <c r="AO105" s="116">
        <v>0.0</v>
      </c>
      <c r="AP105" s="111"/>
    </row>
    <row r="106" ht="15.75" customHeight="1">
      <c r="A106" s="135" t="s">
        <v>172</v>
      </c>
      <c r="B106" s="135" t="s">
        <v>173</v>
      </c>
      <c r="C106" s="105" t="s">
        <v>54</v>
      </c>
      <c r="D106" s="114">
        <v>44398.0</v>
      </c>
      <c r="E106" s="107">
        <v>1.0</v>
      </c>
      <c r="F106" s="107">
        <v>1.0</v>
      </c>
      <c r="G106" s="107">
        <v>0.0</v>
      </c>
      <c r="H106" s="108">
        <v>20.0</v>
      </c>
      <c r="I106" s="109">
        <v>5.0</v>
      </c>
      <c r="J106" s="108">
        <v>20.0</v>
      </c>
      <c r="K106" s="108">
        <v>8.0</v>
      </c>
      <c r="L106" s="108">
        <v>18.0</v>
      </c>
      <c r="M106" s="108">
        <v>10.0</v>
      </c>
      <c r="N106" s="109">
        <v>10.0</v>
      </c>
      <c r="O106" s="109">
        <v>10.0</v>
      </c>
      <c r="P106" s="108">
        <v>10.0</v>
      </c>
      <c r="Q106" s="109">
        <v>0.0</v>
      </c>
      <c r="R106" s="108">
        <v>100.0</v>
      </c>
      <c r="S106" s="109">
        <v>1.0</v>
      </c>
      <c r="T106" s="109">
        <v>3.0</v>
      </c>
      <c r="U106" s="109">
        <v>1.0</v>
      </c>
      <c r="V106" s="115">
        <v>0.0</v>
      </c>
      <c r="W106" s="115">
        <v>0.0</v>
      </c>
      <c r="X106" s="115">
        <v>0.0</v>
      </c>
      <c r="Y106" s="115">
        <v>0.0</v>
      </c>
      <c r="Z106" s="115">
        <v>0.0</v>
      </c>
      <c r="AA106" s="115">
        <v>0.0</v>
      </c>
      <c r="AB106" s="115">
        <v>0.0</v>
      </c>
      <c r="AC106" s="115">
        <v>0.0</v>
      </c>
      <c r="AD106" s="115">
        <v>0.0</v>
      </c>
      <c r="AE106" s="115">
        <v>0.0</v>
      </c>
      <c r="AF106" s="116">
        <v>0.0</v>
      </c>
      <c r="AG106" s="116">
        <v>0.0</v>
      </c>
      <c r="AH106" s="116">
        <v>0.0</v>
      </c>
      <c r="AI106" s="116">
        <v>0.0</v>
      </c>
      <c r="AJ106" s="116">
        <v>0.0</v>
      </c>
      <c r="AK106" s="116">
        <v>0.0</v>
      </c>
      <c r="AL106" s="116">
        <v>0.0</v>
      </c>
      <c r="AM106" s="116">
        <v>0.0</v>
      </c>
      <c r="AN106" s="116">
        <v>0.0</v>
      </c>
      <c r="AO106" s="116">
        <v>0.0</v>
      </c>
      <c r="AP106" s="111"/>
    </row>
    <row r="107" ht="15.75" customHeight="1">
      <c r="A107" s="135" t="s">
        <v>172</v>
      </c>
      <c r="B107" s="135" t="s">
        <v>173</v>
      </c>
      <c r="C107" s="105" t="s">
        <v>55</v>
      </c>
      <c r="D107" s="114">
        <v>44398.0</v>
      </c>
      <c r="E107" s="107">
        <v>2.0</v>
      </c>
      <c r="F107" s="107">
        <v>4.0</v>
      </c>
      <c r="G107" s="107">
        <v>0.0</v>
      </c>
      <c r="H107" s="108">
        <v>60.0</v>
      </c>
      <c r="I107" s="109">
        <v>15.0</v>
      </c>
      <c r="J107" s="108">
        <v>40.0</v>
      </c>
      <c r="K107" s="108">
        <v>32.0</v>
      </c>
      <c r="L107" s="108">
        <v>32.0</v>
      </c>
      <c r="M107" s="108">
        <v>30.0</v>
      </c>
      <c r="N107" s="109">
        <v>20.0</v>
      </c>
      <c r="O107" s="109">
        <v>20.0</v>
      </c>
      <c r="P107" s="108">
        <v>20.0</v>
      </c>
      <c r="Q107" s="109">
        <v>40.0</v>
      </c>
      <c r="R107" s="108">
        <v>100.0</v>
      </c>
      <c r="S107" s="109">
        <v>3.0</v>
      </c>
      <c r="T107" s="109">
        <v>7.0</v>
      </c>
      <c r="U107" s="109">
        <v>3.0</v>
      </c>
      <c r="V107" s="115">
        <v>0.0</v>
      </c>
      <c r="W107" s="115">
        <v>0.0</v>
      </c>
      <c r="X107" s="115">
        <v>0.0</v>
      </c>
      <c r="Y107" s="115">
        <v>0.0</v>
      </c>
      <c r="Z107" s="115">
        <v>0.0</v>
      </c>
      <c r="AA107" s="115">
        <v>0.0</v>
      </c>
      <c r="AB107" s="115">
        <v>0.0</v>
      </c>
      <c r="AC107" s="115">
        <v>0.0</v>
      </c>
      <c r="AD107" s="115">
        <v>0.0</v>
      </c>
      <c r="AE107" s="115">
        <v>0.0</v>
      </c>
      <c r="AF107" s="116">
        <v>0.0</v>
      </c>
      <c r="AG107" s="116">
        <v>0.0</v>
      </c>
      <c r="AH107" s="116">
        <v>0.0</v>
      </c>
      <c r="AI107" s="116">
        <v>0.0</v>
      </c>
      <c r="AJ107" s="116">
        <v>0.0</v>
      </c>
      <c r="AK107" s="116">
        <v>0.0</v>
      </c>
      <c r="AL107" s="116">
        <v>0.0</v>
      </c>
      <c r="AM107" s="116">
        <v>0.0</v>
      </c>
      <c r="AN107" s="116">
        <v>0.0</v>
      </c>
      <c r="AO107" s="116">
        <v>0.0</v>
      </c>
      <c r="AP107" s="111"/>
    </row>
    <row r="108" ht="15.75" customHeight="1">
      <c r="A108" s="135" t="s">
        <v>172</v>
      </c>
      <c r="B108" s="135" t="s">
        <v>173</v>
      </c>
      <c r="C108" s="105" t="s">
        <v>56</v>
      </c>
      <c r="D108" s="114">
        <v>44398.0</v>
      </c>
      <c r="E108" s="107">
        <v>4.0</v>
      </c>
      <c r="F108" s="107">
        <v>8.0</v>
      </c>
      <c r="G108" s="107">
        <v>0.0</v>
      </c>
      <c r="H108" s="108">
        <v>80.0</v>
      </c>
      <c r="I108" s="109">
        <v>0.0</v>
      </c>
      <c r="J108" s="108">
        <v>50.0</v>
      </c>
      <c r="K108" s="108">
        <v>0.0</v>
      </c>
      <c r="L108" s="108">
        <v>60.0</v>
      </c>
      <c r="M108" s="108">
        <v>50.0</v>
      </c>
      <c r="N108" s="109">
        <v>20.0</v>
      </c>
      <c r="O108" s="109">
        <v>30.0</v>
      </c>
      <c r="P108" s="108">
        <v>40.0</v>
      </c>
      <c r="Q108" s="109">
        <v>14.0</v>
      </c>
      <c r="R108" s="108">
        <v>200.0</v>
      </c>
      <c r="S108" s="109">
        <v>3.0</v>
      </c>
      <c r="T108" s="109">
        <v>13.0</v>
      </c>
      <c r="U108" s="109">
        <v>3.0</v>
      </c>
      <c r="V108" s="115">
        <v>0.0</v>
      </c>
      <c r="W108" s="115">
        <v>0.0</v>
      </c>
      <c r="X108" s="115">
        <v>0.0</v>
      </c>
      <c r="Y108" s="115">
        <v>0.0</v>
      </c>
      <c r="Z108" s="115">
        <v>0.0</v>
      </c>
      <c r="AA108" s="115">
        <v>0.0</v>
      </c>
      <c r="AB108" s="115">
        <v>0.0</v>
      </c>
      <c r="AC108" s="115">
        <v>0.0</v>
      </c>
      <c r="AD108" s="115">
        <v>0.0</v>
      </c>
      <c r="AE108" s="115">
        <v>0.0</v>
      </c>
      <c r="AF108" s="116">
        <v>0.0</v>
      </c>
      <c r="AG108" s="116">
        <v>0.0</v>
      </c>
      <c r="AH108" s="116">
        <v>0.0</v>
      </c>
      <c r="AI108" s="116">
        <v>0.0</v>
      </c>
      <c r="AJ108" s="116">
        <v>0.0</v>
      </c>
      <c r="AK108" s="116">
        <v>0.0</v>
      </c>
      <c r="AL108" s="116">
        <v>0.0</v>
      </c>
      <c r="AM108" s="116">
        <v>0.0</v>
      </c>
      <c r="AN108" s="116">
        <v>0.0</v>
      </c>
      <c r="AO108" s="116">
        <v>0.0</v>
      </c>
      <c r="AP108" s="111"/>
    </row>
    <row r="109" ht="15.75" customHeight="1">
      <c r="A109" s="135" t="s">
        <v>172</v>
      </c>
      <c r="B109" s="135" t="s">
        <v>173</v>
      </c>
      <c r="C109" s="105" t="s">
        <v>59</v>
      </c>
      <c r="D109" s="114">
        <v>44398.0</v>
      </c>
      <c r="E109" s="107">
        <v>4.0</v>
      </c>
      <c r="F109" s="107">
        <v>2.0</v>
      </c>
      <c r="G109" s="107">
        <v>0.0</v>
      </c>
      <c r="H109" s="108">
        <v>60.0</v>
      </c>
      <c r="I109" s="109">
        <v>10.0</v>
      </c>
      <c r="J109" s="108">
        <v>40.0</v>
      </c>
      <c r="K109" s="108">
        <v>8.0</v>
      </c>
      <c r="L109" s="108">
        <v>28.0</v>
      </c>
      <c r="M109" s="108">
        <v>30.0</v>
      </c>
      <c r="N109" s="109">
        <v>20.0</v>
      </c>
      <c r="O109" s="109">
        <v>20.0</v>
      </c>
      <c r="P109" s="108">
        <v>30.0</v>
      </c>
      <c r="Q109" s="109">
        <v>10.0</v>
      </c>
      <c r="R109" s="108">
        <v>200.0</v>
      </c>
      <c r="S109" s="109">
        <v>1.0</v>
      </c>
      <c r="T109" s="109">
        <v>7.0</v>
      </c>
      <c r="U109" s="109">
        <v>2.0</v>
      </c>
      <c r="V109" s="115">
        <v>0.0</v>
      </c>
      <c r="W109" s="115">
        <v>0.0</v>
      </c>
      <c r="X109" s="115">
        <v>0.0</v>
      </c>
      <c r="Y109" s="115">
        <v>0.0</v>
      </c>
      <c r="Z109" s="115">
        <v>0.0</v>
      </c>
      <c r="AA109" s="115">
        <v>0.0</v>
      </c>
      <c r="AB109" s="115">
        <v>0.0</v>
      </c>
      <c r="AC109" s="115">
        <v>0.0</v>
      </c>
      <c r="AD109" s="115">
        <v>0.0</v>
      </c>
      <c r="AE109" s="115">
        <v>0.0</v>
      </c>
      <c r="AF109" s="116">
        <v>0.0</v>
      </c>
      <c r="AG109" s="116">
        <v>0.0</v>
      </c>
      <c r="AH109" s="116">
        <v>0.0</v>
      </c>
      <c r="AI109" s="116">
        <v>0.0</v>
      </c>
      <c r="AJ109" s="116">
        <v>0.0</v>
      </c>
      <c r="AK109" s="116">
        <v>0.0</v>
      </c>
      <c r="AL109" s="116">
        <v>0.0</v>
      </c>
      <c r="AM109" s="116">
        <v>0.0</v>
      </c>
      <c r="AN109" s="116">
        <v>0.0</v>
      </c>
      <c r="AO109" s="116">
        <v>0.0</v>
      </c>
      <c r="AP109" s="111"/>
    </row>
    <row r="110" ht="15.75" customHeight="1">
      <c r="A110" s="135" t="s">
        <v>172</v>
      </c>
      <c r="B110" s="135" t="s">
        <v>173</v>
      </c>
      <c r="C110" s="105" t="s">
        <v>60</v>
      </c>
      <c r="D110" s="114">
        <v>44398.0</v>
      </c>
      <c r="E110" s="107">
        <v>4.0</v>
      </c>
      <c r="F110" s="107">
        <v>2.0</v>
      </c>
      <c r="G110" s="107">
        <v>0.0</v>
      </c>
      <c r="H110" s="108">
        <v>60.0</v>
      </c>
      <c r="I110" s="109">
        <v>10.0</v>
      </c>
      <c r="J110" s="108">
        <v>50.0</v>
      </c>
      <c r="K110" s="108">
        <v>28.0</v>
      </c>
      <c r="L110" s="108">
        <v>48.0</v>
      </c>
      <c r="M110" s="108">
        <v>30.0</v>
      </c>
      <c r="N110" s="109">
        <v>20.0</v>
      </c>
      <c r="O110" s="109">
        <v>10.0</v>
      </c>
      <c r="P110" s="108">
        <v>30.0</v>
      </c>
      <c r="Q110" s="109">
        <v>20.0</v>
      </c>
      <c r="R110" s="108">
        <v>171.0</v>
      </c>
      <c r="S110" s="109">
        <v>1.0</v>
      </c>
      <c r="T110" s="109">
        <v>6.0</v>
      </c>
      <c r="U110" s="109">
        <v>3.0</v>
      </c>
      <c r="V110" s="115">
        <v>0.0</v>
      </c>
      <c r="W110" s="115">
        <v>0.0</v>
      </c>
      <c r="X110" s="115">
        <v>0.0</v>
      </c>
      <c r="Y110" s="115">
        <v>0.0</v>
      </c>
      <c r="Z110" s="115">
        <v>0.0</v>
      </c>
      <c r="AA110" s="115">
        <v>0.0</v>
      </c>
      <c r="AB110" s="115">
        <v>0.0</v>
      </c>
      <c r="AC110" s="115">
        <v>0.0</v>
      </c>
      <c r="AD110" s="115">
        <v>0.0</v>
      </c>
      <c r="AE110" s="115">
        <v>0.0</v>
      </c>
      <c r="AF110" s="116">
        <v>0.0</v>
      </c>
      <c r="AG110" s="116">
        <v>0.0</v>
      </c>
      <c r="AH110" s="116">
        <v>0.0</v>
      </c>
      <c r="AI110" s="116">
        <v>0.0</v>
      </c>
      <c r="AJ110" s="116">
        <v>0.0</v>
      </c>
      <c r="AK110" s="116">
        <v>0.0</v>
      </c>
      <c r="AL110" s="116">
        <v>0.0</v>
      </c>
      <c r="AM110" s="116">
        <v>0.0</v>
      </c>
      <c r="AN110" s="116">
        <v>0.0</v>
      </c>
      <c r="AO110" s="116">
        <v>0.0</v>
      </c>
      <c r="AP110" s="111"/>
    </row>
    <row r="111" ht="15.75" customHeight="1">
      <c r="A111" s="135" t="s">
        <v>172</v>
      </c>
      <c r="B111" s="135" t="s">
        <v>173</v>
      </c>
      <c r="C111" s="105" t="s">
        <v>61</v>
      </c>
      <c r="D111" s="114">
        <v>44398.0</v>
      </c>
      <c r="E111" s="107">
        <v>1.0</v>
      </c>
      <c r="F111" s="107">
        <v>2.0</v>
      </c>
      <c r="G111" s="107">
        <v>0.0</v>
      </c>
      <c r="H111" s="108">
        <v>80.0</v>
      </c>
      <c r="I111" s="108">
        <v>30.0</v>
      </c>
      <c r="J111" s="108">
        <v>50.0</v>
      </c>
      <c r="K111" s="108">
        <v>20.0</v>
      </c>
      <c r="L111" s="108">
        <v>50.0</v>
      </c>
      <c r="M111" s="108">
        <v>50.0</v>
      </c>
      <c r="N111" s="108">
        <v>20.0</v>
      </c>
      <c r="O111" s="108">
        <v>30.0</v>
      </c>
      <c r="P111" s="108">
        <v>30.0</v>
      </c>
      <c r="Q111" s="108">
        <v>20.0</v>
      </c>
      <c r="R111" s="108">
        <v>200.0</v>
      </c>
      <c r="S111" s="109">
        <v>2.0</v>
      </c>
      <c r="T111" s="109">
        <v>11.0</v>
      </c>
      <c r="U111" s="109">
        <v>2.0</v>
      </c>
      <c r="V111" s="110">
        <v>0.0</v>
      </c>
      <c r="W111" s="115">
        <v>0.0</v>
      </c>
      <c r="X111" s="110">
        <v>0.0</v>
      </c>
      <c r="Y111" s="110">
        <v>0.0</v>
      </c>
      <c r="Z111" s="110">
        <v>0.0</v>
      </c>
      <c r="AA111" s="115">
        <v>0.0</v>
      </c>
      <c r="AB111" s="110">
        <v>0.0</v>
      </c>
      <c r="AC111" s="115">
        <v>0.0</v>
      </c>
      <c r="AD111" s="110">
        <v>0.0</v>
      </c>
      <c r="AE111" s="110">
        <v>0.0</v>
      </c>
      <c r="AF111" s="109">
        <v>0.0</v>
      </c>
      <c r="AG111" s="109">
        <v>0.0</v>
      </c>
      <c r="AH111" s="109">
        <v>0.0</v>
      </c>
      <c r="AI111" s="109">
        <v>0.0</v>
      </c>
      <c r="AJ111" s="109">
        <v>0.0</v>
      </c>
      <c r="AK111" s="109">
        <v>0.0</v>
      </c>
      <c r="AL111" s="109">
        <v>0.0</v>
      </c>
      <c r="AM111" s="116">
        <v>0.0</v>
      </c>
      <c r="AN111" s="109">
        <v>0.0</v>
      </c>
      <c r="AO111" s="109">
        <v>0.0</v>
      </c>
    </row>
    <row r="112" ht="15.75" customHeight="1">
      <c r="A112" s="135" t="s">
        <v>172</v>
      </c>
      <c r="B112" s="135" t="s">
        <v>173</v>
      </c>
      <c r="C112" s="105" t="s">
        <v>62</v>
      </c>
      <c r="D112" s="114">
        <v>44398.0</v>
      </c>
      <c r="E112" s="107">
        <v>1.0</v>
      </c>
      <c r="F112" s="107">
        <v>0.0</v>
      </c>
      <c r="G112" s="107">
        <v>0.0</v>
      </c>
      <c r="H112" s="108">
        <v>40.0</v>
      </c>
      <c r="I112" s="109">
        <v>5.0</v>
      </c>
      <c r="J112" s="108">
        <v>30.0</v>
      </c>
      <c r="K112" s="108">
        <v>0.0</v>
      </c>
      <c r="L112" s="108">
        <v>16.0</v>
      </c>
      <c r="M112" s="108">
        <v>10.0</v>
      </c>
      <c r="N112" s="109">
        <v>10.0</v>
      </c>
      <c r="O112" s="109">
        <v>10.0</v>
      </c>
      <c r="P112" s="108">
        <v>20.0</v>
      </c>
      <c r="Q112" s="109">
        <v>20.0</v>
      </c>
      <c r="R112" s="108">
        <v>100.0</v>
      </c>
      <c r="S112" s="109">
        <v>1.0</v>
      </c>
      <c r="T112" s="109">
        <v>3.0</v>
      </c>
      <c r="U112" s="109">
        <v>2.0</v>
      </c>
      <c r="V112" s="115">
        <v>0.0</v>
      </c>
      <c r="W112" s="115">
        <v>0.0</v>
      </c>
      <c r="X112" s="115">
        <v>0.0</v>
      </c>
      <c r="Y112" s="115">
        <v>0.0</v>
      </c>
      <c r="Z112" s="115">
        <v>0.0</v>
      </c>
      <c r="AA112" s="115">
        <v>0.0</v>
      </c>
      <c r="AB112" s="115">
        <v>0.0</v>
      </c>
      <c r="AC112" s="115">
        <v>0.0</v>
      </c>
      <c r="AD112" s="115">
        <v>0.0</v>
      </c>
      <c r="AE112" s="115">
        <v>0.0</v>
      </c>
      <c r="AF112" s="116">
        <v>0.0</v>
      </c>
      <c r="AG112" s="116">
        <v>0.0</v>
      </c>
      <c r="AH112" s="116">
        <v>0.0</v>
      </c>
      <c r="AI112" s="116">
        <v>0.0</v>
      </c>
      <c r="AJ112" s="116">
        <v>0.0</v>
      </c>
      <c r="AK112" s="116">
        <v>0.0</v>
      </c>
      <c r="AL112" s="116">
        <v>0.0</v>
      </c>
      <c r="AM112" s="116">
        <v>0.0</v>
      </c>
      <c r="AN112" s="116">
        <v>0.0</v>
      </c>
      <c r="AO112" s="116">
        <v>0.0</v>
      </c>
    </row>
    <row r="113" ht="15.75" customHeight="1">
      <c r="A113" s="135" t="s">
        <v>172</v>
      </c>
      <c r="B113" s="135" t="s">
        <v>173</v>
      </c>
      <c r="C113" s="105" t="s">
        <v>63</v>
      </c>
      <c r="D113" s="114">
        <v>44398.0</v>
      </c>
      <c r="E113" s="107">
        <v>1.0</v>
      </c>
      <c r="F113" s="107">
        <v>5.0</v>
      </c>
      <c r="G113" s="107">
        <v>0.0</v>
      </c>
      <c r="H113" s="108">
        <v>100.0</v>
      </c>
      <c r="I113" s="109">
        <v>35.0</v>
      </c>
      <c r="J113" s="108">
        <v>70.0</v>
      </c>
      <c r="K113" s="108">
        <v>56.0</v>
      </c>
      <c r="L113" s="108">
        <v>48.0</v>
      </c>
      <c r="M113" s="108">
        <v>30.0</v>
      </c>
      <c r="N113" s="109">
        <v>30.0</v>
      </c>
      <c r="O113" s="109">
        <v>10.0</v>
      </c>
      <c r="P113" s="108">
        <v>50.0</v>
      </c>
      <c r="Q113" s="109">
        <v>40.0</v>
      </c>
      <c r="R113" s="108">
        <v>400.0</v>
      </c>
      <c r="S113" s="109">
        <v>2.0</v>
      </c>
      <c r="T113" s="109">
        <v>7.0</v>
      </c>
      <c r="U113" s="109">
        <v>5.0</v>
      </c>
      <c r="V113" s="115">
        <v>0.0</v>
      </c>
      <c r="W113" s="115">
        <v>0.0</v>
      </c>
      <c r="X113" s="115">
        <v>0.0</v>
      </c>
      <c r="Y113" s="115">
        <v>0.0</v>
      </c>
      <c r="Z113" s="115">
        <v>0.0</v>
      </c>
      <c r="AA113" s="115">
        <v>0.0</v>
      </c>
      <c r="AB113" s="115">
        <v>0.0</v>
      </c>
      <c r="AC113" s="115">
        <v>0.0</v>
      </c>
      <c r="AD113" s="115">
        <v>0.0</v>
      </c>
      <c r="AE113" s="115">
        <v>0.0</v>
      </c>
      <c r="AF113" s="116">
        <v>0.0</v>
      </c>
      <c r="AG113" s="116">
        <v>0.0</v>
      </c>
      <c r="AH113" s="116">
        <v>0.0</v>
      </c>
      <c r="AI113" s="116">
        <v>0.0</v>
      </c>
      <c r="AJ113" s="116">
        <v>0.0</v>
      </c>
      <c r="AK113" s="116">
        <v>0.0</v>
      </c>
      <c r="AL113" s="116">
        <v>0.0</v>
      </c>
      <c r="AM113" s="116">
        <v>0.0</v>
      </c>
      <c r="AN113" s="116">
        <v>0.0</v>
      </c>
      <c r="AO113" s="116">
        <v>0.0</v>
      </c>
    </row>
    <row r="114" ht="15.75" customHeight="1">
      <c r="A114" s="135" t="s">
        <v>172</v>
      </c>
      <c r="B114" s="135" t="s">
        <v>173</v>
      </c>
      <c r="C114" s="105" t="s">
        <v>45</v>
      </c>
      <c r="D114" s="114">
        <v>44429.0</v>
      </c>
      <c r="E114" s="107">
        <v>4.0</v>
      </c>
      <c r="F114" s="107">
        <v>1.0</v>
      </c>
      <c r="G114" s="107">
        <v>0.0</v>
      </c>
      <c r="H114" s="108">
        <v>40.0</v>
      </c>
      <c r="I114" s="109">
        <v>10.0</v>
      </c>
      <c r="J114" s="108">
        <v>20.0</v>
      </c>
      <c r="K114" s="108">
        <v>20.0</v>
      </c>
      <c r="L114" s="108">
        <v>18.0</v>
      </c>
      <c r="M114" s="108">
        <v>10.0</v>
      </c>
      <c r="N114" s="109">
        <v>10.0</v>
      </c>
      <c r="O114" s="109">
        <v>20.0</v>
      </c>
      <c r="P114" s="108">
        <v>10.0</v>
      </c>
      <c r="Q114" s="109">
        <v>10.0</v>
      </c>
      <c r="R114" s="108">
        <v>100.0</v>
      </c>
      <c r="S114" s="109">
        <v>1.0</v>
      </c>
      <c r="T114" s="109">
        <v>3.0</v>
      </c>
      <c r="U114" s="109">
        <v>2.0</v>
      </c>
      <c r="V114" s="115">
        <v>0.0</v>
      </c>
      <c r="W114" s="115">
        <v>0.0</v>
      </c>
      <c r="X114" s="115">
        <v>0.0</v>
      </c>
      <c r="Y114" s="115">
        <v>0.0</v>
      </c>
      <c r="Z114" s="115">
        <v>0.0</v>
      </c>
      <c r="AA114" s="115">
        <v>0.0</v>
      </c>
      <c r="AB114" s="115">
        <v>0.0</v>
      </c>
      <c r="AC114" s="115">
        <v>0.0</v>
      </c>
      <c r="AD114" s="115">
        <v>0.0</v>
      </c>
      <c r="AE114" s="115">
        <v>0.0</v>
      </c>
      <c r="AF114" s="116">
        <v>0.0</v>
      </c>
      <c r="AG114" s="116">
        <v>0.0</v>
      </c>
      <c r="AH114" s="116">
        <v>0.0</v>
      </c>
      <c r="AI114" s="116">
        <v>0.0</v>
      </c>
      <c r="AJ114" s="116">
        <v>0.0</v>
      </c>
      <c r="AK114" s="116">
        <v>0.0</v>
      </c>
      <c r="AL114" s="116">
        <v>0.0</v>
      </c>
      <c r="AM114" s="116">
        <v>0.0</v>
      </c>
      <c r="AN114" s="116">
        <v>0.0</v>
      </c>
      <c r="AO114" s="116">
        <v>0.0</v>
      </c>
    </row>
    <row r="115" ht="15.75" customHeight="1">
      <c r="A115" s="135" t="s">
        <v>172</v>
      </c>
      <c r="B115" s="135" t="s">
        <v>173</v>
      </c>
      <c r="C115" s="105" t="s">
        <v>47</v>
      </c>
      <c r="D115" s="114">
        <v>44429.0</v>
      </c>
      <c r="E115" s="107">
        <v>4.0</v>
      </c>
      <c r="F115" s="107">
        <v>2.0</v>
      </c>
      <c r="G115" s="107">
        <v>0.0</v>
      </c>
      <c r="H115" s="108">
        <v>60.0</v>
      </c>
      <c r="I115" s="109">
        <v>45.0</v>
      </c>
      <c r="J115" s="108">
        <v>50.0</v>
      </c>
      <c r="K115" s="108">
        <v>36.0</v>
      </c>
      <c r="L115" s="108">
        <v>44.0</v>
      </c>
      <c r="M115" s="108">
        <v>40.0</v>
      </c>
      <c r="N115" s="109">
        <v>20.0</v>
      </c>
      <c r="O115" s="109">
        <v>20.0</v>
      </c>
      <c r="P115" s="108">
        <v>20.0</v>
      </c>
      <c r="Q115" s="109">
        <v>0.0</v>
      </c>
      <c r="R115" s="108">
        <v>400.0</v>
      </c>
      <c r="S115" s="109">
        <v>1.0</v>
      </c>
      <c r="T115" s="109">
        <v>8.0</v>
      </c>
      <c r="U115" s="109">
        <v>3.0</v>
      </c>
      <c r="V115" s="115">
        <v>0.0</v>
      </c>
      <c r="W115" s="115">
        <v>0.0</v>
      </c>
      <c r="X115" s="115">
        <v>0.0</v>
      </c>
      <c r="Y115" s="115">
        <v>0.0</v>
      </c>
      <c r="Z115" s="115">
        <v>0.0</v>
      </c>
      <c r="AA115" s="115">
        <v>0.0</v>
      </c>
      <c r="AB115" s="115">
        <v>0.0</v>
      </c>
      <c r="AC115" s="115">
        <v>0.0</v>
      </c>
      <c r="AD115" s="115">
        <v>0.0</v>
      </c>
      <c r="AE115" s="115">
        <v>0.0</v>
      </c>
      <c r="AF115" s="116">
        <v>0.0</v>
      </c>
      <c r="AG115" s="116">
        <v>0.0</v>
      </c>
      <c r="AH115" s="116">
        <v>0.0</v>
      </c>
      <c r="AI115" s="116">
        <v>0.0</v>
      </c>
      <c r="AJ115" s="116">
        <v>0.0</v>
      </c>
      <c r="AK115" s="116">
        <v>0.0</v>
      </c>
      <c r="AL115" s="116">
        <v>0.0</v>
      </c>
      <c r="AM115" s="116">
        <v>0.0</v>
      </c>
      <c r="AN115" s="116">
        <v>0.0</v>
      </c>
      <c r="AO115" s="116">
        <v>0.0</v>
      </c>
    </row>
    <row r="116" ht="15.75" customHeight="1">
      <c r="A116" s="135" t="s">
        <v>172</v>
      </c>
      <c r="B116" s="135" t="s">
        <v>173</v>
      </c>
      <c r="C116" s="105" t="s">
        <v>48</v>
      </c>
      <c r="D116" s="114">
        <v>44429.0</v>
      </c>
      <c r="E116" s="107">
        <v>5.0</v>
      </c>
      <c r="F116" s="107">
        <v>1.0</v>
      </c>
      <c r="G116" s="107">
        <v>0.0</v>
      </c>
      <c r="H116" s="108">
        <v>20.0</v>
      </c>
      <c r="I116" s="109">
        <v>10.0</v>
      </c>
      <c r="J116" s="108">
        <v>50.0</v>
      </c>
      <c r="K116" s="108">
        <v>40.0</v>
      </c>
      <c r="L116" s="108">
        <v>40.0</v>
      </c>
      <c r="M116" s="108">
        <v>40.0</v>
      </c>
      <c r="N116" s="109">
        <v>20.0</v>
      </c>
      <c r="O116" s="109">
        <v>10.0</v>
      </c>
      <c r="P116" s="108">
        <v>40.0</v>
      </c>
      <c r="Q116" s="109">
        <v>0.0</v>
      </c>
      <c r="R116" s="108">
        <v>100.0</v>
      </c>
      <c r="S116" s="109">
        <v>1.0</v>
      </c>
      <c r="T116" s="109">
        <v>7.0</v>
      </c>
      <c r="U116" s="109">
        <v>3.0</v>
      </c>
      <c r="V116" s="115">
        <v>0.0</v>
      </c>
      <c r="W116" s="115">
        <v>0.0</v>
      </c>
      <c r="X116" s="115">
        <v>0.0</v>
      </c>
      <c r="Y116" s="115">
        <v>0.0</v>
      </c>
      <c r="Z116" s="115">
        <v>0.0</v>
      </c>
      <c r="AA116" s="115">
        <v>0.0</v>
      </c>
      <c r="AB116" s="115">
        <v>0.0</v>
      </c>
      <c r="AC116" s="115">
        <v>0.0</v>
      </c>
      <c r="AD116" s="115">
        <v>0.0</v>
      </c>
      <c r="AE116" s="115">
        <v>0.0</v>
      </c>
      <c r="AF116" s="116">
        <v>0.0</v>
      </c>
      <c r="AG116" s="116">
        <v>0.0</v>
      </c>
      <c r="AH116" s="116">
        <v>0.0</v>
      </c>
      <c r="AI116" s="116">
        <v>0.0</v>
      </c>
      <c r="AJ116" s="116">
        <v>0.0</v>
      </c>
      <c r="AK116" s="116">
        <v>0.0</v>
      </c>
      <c r="AL116" s="116">
        <v>0.0</v>
      </c>
      <c r="AM116" s="116">
        <v>0.0</v>
      </c>
      <c r="AN116" s="116">
        <v>0.0</v>
      </c>
      <c r="AO116" s="116">
        <v>0.0</v>
      </c>
    </row>
    <row r="117" ht="15.75" customHeight="1">
      <c r="A117" s="135" t="s">
        <v>172</v>
      </c>
      <c r="B117" s="135" t="s">
        <v>173</v>
      </c>
      <c r="C117" s="105" t="s">
        <v>49</v>
      </c>
      <c r="D117" s="114">
        <v>44429.0</v>
      </c>
      <c r="E117" s="107">
        <v>8.0</v>
      </c>
      <c r="F117" s="107">
        <v>19.0</v>
      </c>
      <c r="G117" s="107">
        <v>0.0</v>
      </c>
      <c r="H117" s="108">
        <v>120.0</v>
      </c>
      <c r="I117" s="109">
        <v>25.0</v>
      </c>
      <c r="J117" s="108">
        <v>90.0</v>
      </c>
      <c r="K117" s="108">
        <v>68.0</v>
      </c>
      <c r="L117" s="108">
        <v>100.0</v>
      </c>
      <c r="M117" s="108">
        <v>70.0</v>
      </c>
      <c r="N117" s="109">
        <v>40.0</v>
      </c>
      <c r="O117" s="109">
        <v>30.0</v>
      </c>
      <c r="P117" s="108">
        <v>40.0</v>
      </c>
      <c r="Q117" s="109">
        <v>0.0</v>
      </c>
      <c r="R117" s="108">
        <v>300.0</v>
      </c>
      <c r="S117" s="109">
        <v>1.0</v>
      </c>
      <c r="T117" s="109">
        <v>13.0</v>
      </c>
      <c r="U117" s="109">
        <v>5.0</v>
      </c>
      <c r="V117" s="115">
        <v>0.0</v>
      </c>
      <c r="W117" s="115">
        <v>0.0</v>
      </c>
      <c r="X117" s="115">
        <v>0.0</v>
      </c>
      <c r="Y117" s="115">
        <v>0.0</v>
      </c>
      <c r="Z117" s="115">
        <v>0.0</v>
      </c>
      <c r="AA117" s="115">
        <v>0.0</v>
      </c>
      <c r="AB117" s="115">
        <v>0.0</v>
      </c>
      <c r="AC117" s="115">
        <v>0.0</v>
      </c>
      <c r="AD117" s="115">
        <v>0.0</v>
      </c>
      <c r="AE117" s="115">
        <v>0.0</v>
      </c>
      <c r="AF117" s="116">
        <v>0.0</v>
      </c>
      <c r="AG117" s="116">
        <v>0.0</v>
      </c>
      <c r="AH117" s="116">
        <v>0.0</v>
      </c>
      <c r="AI117" s="116">
        <v>0.0</v>
      </c>
      <c r="AJ117" s="116">
        <v>0.0</v>
      </c>
      <c r="AK117" s="116">
        <v>0.0</v>
      </c>
      <c r="AL117" s="116">
        <v>0.0</v>
      </c>
      <c r="AM117" s="116">
        <v>0.0</v>
      </c>
      <c r="AN117" s="116">
        <v>0.0</v>
      </c>
      <c r="AO117" s="116">
        <v>0.0</v>
      </c>
    </row>
    <row r="118" ht="15.75" customHeight="1">
      <c r="A118" s="135" t="s">
        <v>172</v>
      </c>
      <c r="B118" s="135" t="s">
        <v>173</v>
      </c>
      <c r="C118" s="105" t="s">
        <v>50</v>
      </c>
      <c r="D118" s="114">
        <v>44429.0</v>
      </c>
      <c r="E118" s="107">
        <v>6.0</v>
      </c>
      <c r="F118" s="107">
        <v>3.0</v>
      </c>
      <c r="G118" s="107">
        <v>0.0</v>
      </c>
      <c r="H118" s="108">
        <v>100.0</v>
      </c>
      <c r="I118" s="109">
        <v>0.0</v>
      </c>
      <c r="J118" s="108">
        <v>40.0</v>
      </c>
      <c r="K118" s="108">
        <v>8.0</v>
      </c>
      <c r="L118" s="108">
        <v>34.0</v>
      </c>
      <c r="M118" s="108">
        <v>60.0</v>
      </c>
      <c r="N118" s="109">
        <v>50.0</v>
      </c>
      <c r="O118" s="109">
        <v>20.0</v>
      </c>
      <c r="P118" s="108">
        <v>20.0</v>
      </c>
      <c r="Q118" s="109">
        <v>0.0</v>
      </c>
      <c r="R118" s="108">
        <v>200.0</v>
      </c>
      <c r="S118" s="109">
        <v>2.0</v>
      </c>
      <c r="T118" s="109">
        <v>13.0</v>
      </c>
      <c r="U118" s="109">
        <v>3.0</v>
      </c>
      <c r="V118" s="115">
        <v>0.0</v>
      </c>
      <c r="W118" s="115">
        <v>0.0</v>
      </c>
      <c r="X118" s="115">
        <v>0.0</v>
      </c>
      <c r="Y118" s="115">
        <v>0.0</v>
      </c>
      <c r="Z118" s="115">
        <v>0.0</v>
      </c>
      <c r="AA118" s="115">
        <v>0.0</v>
      </c>
      <c r="AB118" s="115">
        <v>0.0</v>
      </c>
      <c r="AC118" s="115">
        <v>0.0</v>
      </c>
      <c r="AD118" s="115">
        <v>0.0</v>
      </c>
      <c r="AE118" s="115">
        <v>0.0</v>
      </c>
      <c r="AF118" s="116">
        <v>0.0</v>
      </c>
      <c r="AG118" s="116">
        <v>0.0</v>
      </c>
      <c r="AH118" s="116">
        <v>0.0</v>
      </c>
      <c r="AI118" s="116">
        <v>0.0</v>
      </c>
      <c r="AJ118" s="116">
        <v>0.0</v>
      </c>
      <c r="AK118" s="116">
        <v>0.0</v>
      </c>
      <c r="AL118" s="116">
        <v>0.0</v>
      </c>
      <c r="AM118" s="116">
        <v>0.0</v>
      </c>
      <c r="AN118" s="116">
        <v>0.0</v>
      </c>
      <c r="AO118" s="116">
        <v>0.0</v>
      </c>
    </row>
    <row r="119" ht="15.75" customHeight="1">
      <c r="A119" s="135" t="s">
        <v>172</v>
      </c>
      <c r="B119" s="135" t="s">
        <v>173</v>
      </c>
      <c r="C119" s="105" t="s">
        <v>51</v>
      </c>
      <c r="D119" s="114">
        <v>44429.0</v>
      </c>
      <c r="E119" s="107">
        <v>3.0</v>
      </c>
      <c r="F119" s="107">
        <v>7.0</v>
      </c>
      <c r="G119" s="107">
        <v>0.0</v>
      </c>
      <c r="H119" s="108">
        <v>100.0</v>
      </c>
      <c r="I119" s="108">
        <v>25.0</v>
      </c>
      <c r="J119" s="108">
        <v>70.0</v>
      </c>
      <c r="K119" s="108">
        <v>56.0</v>
      </c>
      <c r="L119" s="108">
        <v>80.0</v>
      </c>
      <c r="M119" s="108">
        <v>70.0</v>
      </c>
      <c r="N119" s="108">
        <v>40.0</v>
      </c>
      <c r="O119" s="108">
        <v>40.0</v>
      </c>
      <c r="P119" s="108">
        <v>30.0</v>
      </c>
      <c r="Q119" s="108">
        <v>10.0</v>
      </c>
      <c r="R119" s="108">
        <v>300.0</v>
      </c>
      <c r="S119" s="109">
        <v>1.0</v>
      </c>
      <c r="T119" s="109">
        <v>12.0</v>
      </c>
      <c r="U119" s="109">
        <v>5.0</v>
      </c>
      <c r="V119" s="110">
        <v>0.0</v>
      </c>
      <c r="W119" s="115">
        <v>0.0</v>
      </c>
      <c r="X119" s="110">
        <v>0.0</v>
      </c>
      <c r="Y119" s="110">
        <v>0.0</v>
      </c>
      <c r="Z119" s="110">
        <v>0.0</v>
      </c>
      <c r="AA119" s="115">
        <v>0.0</v>
      </c>
      <c r="AB119" s="110">
        <v>0.0</v>
      </c>
      <c r="AC119" s="115">
        <v>0.0</v>
      </c>
      <c r="AD119" s="110">
        <v>0.0</v>
      </c>
      <c r="AE119" s="110">
        <v>0.0</v>
      </c>
      <c r="AF119" s="109">
        <v>0.0</v>
      </c>
      <c r="AG119" s="109">
        <v>0.0</v>
      </c>
      <c r="AH119" s="109">
        <v>0.0</v>
      </c>
      <c r="AI119" s="109">
        <v>0.0</v>
      </c>
      <c r="AJ119" s="109">
        <v>0.0</v>
      </c>
      <c r="AK119" s="109">
        <v>0.0</v>
      </c>
      <c r="AL119" s="109">
        <v>0.0</v>
      </c>
      <c r="AM119" s="116">
        <v>0.0</v>
      </c>
      <c r="AN119" s="109">
        <v>0.0</v>
      </c>
      <c r="AO119" s="109">
        <v>0.0</v>
      </c>
    </row>
    <row r="120" ht="15.75" customHeight="1">
      <c r="A120" s="135" t="s">
        <v>172</v>
      </c>
      <c r="B120" s="135" t="s">
        <v>173</v>
      </c>
      <c r="C120" s="105" t="s">
        <v>52</v>
      </c>
      <c r="D120" s="114">
        <v>44429.0</v>
      </c>
      <c r="E120" s="107">
        <v>3.0</v>
      </c>
      <c r="F120" s="107">
        <v>2.0</v>
      </c>
      <c r="G120" s="107">
        <v>0.0</v>
      </c>
      <c r="H120" s="108">
        <v>60.0</v>
      </c>
      <c r="I120" s="108">
        <v>10.0</v>
      </c>
      <c r="J120" s="108">
        <v>40.0</v>
      </c>
      <c r="K120" s="108">
        <v>20.0</v>
      </c>
      <c r="L120" s="108">
        <v>26.0</v>
      </c>
      <c r="M120" s="108">
        <v>40.0</v>
      </c>
      <c r="N120" s="108">
        <v>20.0</v>
      </c>
      <c r="O120" s="108">
        <v>30.0</v>
      </c>
      <c r="P120" s="108">
        <v>50.0</v>
      </c>
      <c r="Q120" s="108">
        <v>0.0</v>
      </c>
      <c r="R120" s="108">
        <v>100.0</v>
      </c>
      <c r="S120" s="109">
        <v>3.0</v>
      </c>
      <c r="T120" s="108">
        <v>9.0</v>
      </c>
      <c r="U120" s="109">
        <v>2.0</v>
      </c>
      <c r="V120" s="115">
        <v>0.0</v>
      </c>
      <c r="W120" s="115">
        <v>0.0</v>
      </c>
      <c r="X120" s="115">
        <v>0.0</v>
      </c>
      <c r="Y120" s="115">
        <v>0.0</v>
      </c>
      <c r="Z120" s="115">
        <v>0.0</v>
      </c>
      <c r="AA120" s="115">
        <v>0.0</v>
      </c>
      <c r="AB120" s="115">
        <v>0.0</v>
      </c>
      <c r="AC120" s="115">
        <v>0.0</v>
      </c>
      <c r="AD120" s="115">
        <v>0.0</v>
      </c>
      <c r="AE120" s="115">
        <v>0.0</v>
      </c>
      <c r="AF120" s="116">
        <v>0.0</v>
      </c>
      <c r="AG120" s="116">
        <v>0.0</v>
      </c>
      <c r="AH120" s="116">
        <v>0.0</v>
      </c>
      <c r="AI120" s="116">
        <v>0.0</v>
      </c>
      <c r="AJ120" s="116">
        <v>0.0</v>
      </c>
      <c r="AK120" s="116">
        <v>0.0</v>
      </c>
      <c r="AL120" s="116">
        <v>0.0</v>
      </c>
      <c r="AM120" s="116">
        <v>0.0</v>
      </c>
      <c r="AN120" s="116">
        <v>0.0</v>
      </c>
      <c r="AO120" s="116">
        <v>0.0</v>
      </c>
    </row>
    <row r="121" ht="15.75" customHeight="1">
      <c r="A121" s="135" t="s">
        <v>172</v>
      </c>
      <c r="B121" s="135" t="s">
        <v>173</v>
      </c>
      <c r="C121" s="105" t="s">
        <v>53</v>
      </c>
      <c r="D121" s="114">
        <v>44429.0</v>
      </c>
      <c r="E121" s="107">
        <v>1.0</v>
      </c>
      <c r="F121" s="107">
        <v>8.0</v>
      </c>
      <c r="G121" s="107">
        <v>0.0</v>
      </c>
      <c r="H121" s="108">
        <v>60.0</v>
      </c>
      <c r="I121" s="108">
        <v>15.0</v>
      </c>
      <c r="J121" s="108">
        <v>50.0</v>
      </c>
      <c r="K121" s="108">
        <v>32.0</v>
      </c>
      <c r="L121" s="108">
        <v>40.0</v>
      </c>
      <c r="M121" s="108">
        <v>40.0</v>
      </c>
      <c r="N121" s="108">
        <v>20.0</v>
      </c>
      <c r="O121" s="108">
        <v>30.0</v>
      </c>
      <c r="P121" s="108">
        <v>40.0</v>
      </c>
      <c r="Q121" s="108">
        <v>15.0</v>
      </c>
      <c r="R121" s="108">
        <v>200.0</v>
      </c>
      <c r="S121" s="109">
        <v>1.0</v>
      </c>
      <c r="T121" s="109">
        <v>9.0</v>
      </c>
      <c r="U121" s="109">
        <v>3.0</v>
      </c>
      <c r="V121" s="115">
        <v>0.0</v>
      </c>
      <c r="W121" s="115">
        <v>0.0</v>
      </c>
      <c r="X121" s="115">
        <v>0.0</v>
      </c>
      <c r="Y121" s="115">
        <v>0.0</v>
      </c>
      <c r="Z121" s="115">
        <v>0.0</v>
      </c>
      <c r="AA121" s="115">
        <v>0.0</v>
      </c>
      <c r="AB121" s="115">
        <v>0.0</v>
      </c>
      <c r="AC121" s="115">
        <v>0.0</v>
      </c>
      <c r="AD121" s="115">
        <v>0.0</v>
      </c>
      <c r="AE121" s="115">
        <v>0.0</v>
      </c>
      <c r="AF121" s="116">
        <v>0.0</v>
      </c>
      <c r="AG121" s="116">
        <v>0.0</v>
      </c>
      <c r="AH121" s="116">
        <v>0.0</v>
      </c>
      <c r="AI121" s="116">
        <v>0.0</v>
      </c>
      <c r="AJ121" s="116">
        <v>0.0</v>
      </c>
      <c r="AK121" s="116">
        <v>0.0</v>
      </c>
      <c r="AL121" s="116">
        <v>0.0</v>
      </c>
      <c r="AM121" s="116">
        <v>0.0</v>
      </c>
      <c r="AN121" s="116">
        <v>0.0</v>
      </c>
      <c r="AO121" s="116">
        <v>0.0</v>
      </c>
    </row>
    <row r="122" ht="15.75" customHeight="1">
      <c r="A122" s="135" t="s">
        <v>172</v>
      </c>
      <c r="B122" s="135" t="s">
        <v>173</v>
      </c>
      <c r="C122" s="105" t="s">
        <v>54</v>
      </c>
      <c r="D122" s="114">
        <v>44429.0</v>
      </c>
      <c r="E122" s="107">
        <v>1.0</v>
      </c>
      <c r="F122" s="107">
        <v>1.0</v>
      </c>
      <c r="G122" s="107">
        <v>0.0</v>
      </c>
      <c r="H122" s="108">
        <v>40.0</v>
      </c>
      <c r="I122" s="108">
        <v>5.0</v>
      </c>
      <c r="J122" s="108">
        <v>30.0</v>
      </c>
      <c r="K122" s="108">
        <v>12.0</v>
      </c>
      <c r="L122" s="108">
        <v>20.0</v>
      </c>
      <c r="M122" s="108">
        <v>10.0</v>
      </c>
      <c r="N122" s="108">
        <v>10.0</v>
      </c>
      <c r="O122" s="108">
        <v>10.0</v>
      </c>
      <c r="P122" s="108">
        <v>10.0</v>
      </c>
      <c r="Q122" s="108">
        <v>0.0</v>
      </c>
      <c r="R122" s="108">
        <v>250.0</v>
      </c>
      <c r="S122" s="109">
        <v>1.0</v>
      </c>
      <c r="T122" s="109">
        <v>3.0</v>
      </c>
      <c r="U122" s="109">
        <v>1.0</v>
      </c>
      <c r="V122" s="115">
        <v>0.0</v>
      </c>
      <c r="W122" s="115">
        <v>0.0</v>
      </c>
      <c r="X122" s="115">
        <v>0.0</v>
      </c>
      <c r="Y122" s="115">
        <v>0.0</v>
      </c>
      <c r="Z122" s="115">
        <v>0.0</v>
      </c>
      <c r="AA122" s="115">
        <v>0.0</v>
      </c>
      <c r="AB122" s="115">
        <v>0.0</v>
      </c>
      <c r="AC122" s="115">
        <v>0.0</v>
      </c>
      <c r="AD122" s="115">
        <v>0.0</v>
      </c>
      <c r="AE122" s="115">
        <v>0.0</v>
      </c>
      <c r="AF122" s="116">
        <v>0.0</v>
      </c>
      <c r="AG122" s="116">
        <v>0.0</v>
      </c>
      <c r="AH122" s="116">
        <v>0.0</v>
      </c>
      <c r="AI122" s="116">
        <v>0.0</v>
      </c>
      <c r="AJ122" s="116">
        <v>0.0</v>
      </c>
      <c r="AK122" s="116">
        <v>0.0</v>
      </c>
      <c r="AL122" s="116">
        <v>0.0</v>
      </c>
      <c r="AM122" s="116">
        <v>0.0</v>
      </c>
      <c r="AN122" s="116">
        <v>0.0</v>
      </c>
      <c r="AO122" s="116">
        <v>0.0</v>
      </c>
    </row>
    <row r="123" ht="15.75" customHeight="1">
      <c r="A123" s="135" t="s">
        <v>172</v>
      </c>
      <c r="B123" s="135" t="s">
        <v>173</v>
      </c>
      <c r="C123" s="105" t="s">
        <v>55</v>
      </c>
      <c r="D123" s="114">
        <v>44429.0</v>
      </c>
      <c r="E123" s="107">
        <v>2.0</v>
      </c>
      <c r="F123" s="107">
        <v>3.0</v>
      </c>
      <c r="G123" s="107">
        <v>0.0</v>
      </c>
      <c r="H123" s="108">
        <v>20.0</v>
      </c>
      <c r="I123" s="108">
        <v>0.0</v>
      </c>
      <c r="J123" s="108">
        <v>20.0</v>
      </c>
      <c r="K123" s="108">
        <v>20.0</v>
      </c>
      <c r="L123" s="108">
        <v>26.0</v>
      </c>
      <c r="M123" s="108">
        <v>30.0</v>
      </c>
      <c r="N123" s="108">
        <v>10.0</v>
      </c>
      <c r="O123" s="109">
        <v>10.0</v>
      </c>
      <c r="P123" s="108">
        <v>20.0</v>
      </c>
      <c r="Q123" s="108">
        <v>20.0</v>
      </c>
      <c r="R123" s="108">
        <v>100.0</v>
      </c>
      <c r="S123" s="109">
        <v>1.0</v>
      </c>
      <c r="T123" s="109">
        <v>5.0</v>
      </c>
      <c r="U123" s="109">
        <v>3.0</v>
      </c>
      <c r="V123" s="115">
        <v>0.0</v>
      </c>
      <c r="W123" s="115">
        <v>0.0</v>
      </c>
      <c r="X123" s="115">
        <v>0.0</v>
      </c>
      <c r="Y123" s="115">
        <v>0.0</v>
      </c>
      <c r="Z123" s="115">
        <v>0.0</v>
      </c>
      <c r="AA123" s="115">
        <v>0.0</v>
      </c>
      <c r="AB123" s="115">
        <v>0.0</v>
      </c>
      <c r="AC123" s="115">
        <v>0.0</v>
      </c>
      <c r="AD123" s="115">
        <v>0.0</v>
      </c>
      <c r="AE123" s="115">
        <v>0.0</v>
      </c>
      <c r="AF123" s="116">
        <v>0.0</v>
      </c>
      <c r="AG123" s="116">
        <v>0.0</v>
      </c>
      <c r="AH123" s="116">
        <v>0.0</v>
      </c>
      <c r="AI123" s="116">
        <v>0.0</v>
      </c>
      <c r="AJ123" s="116">
        <v>0.0</v>
      </c>
      <c r="AK123" s="116">
        <v>0.0</v>
      </c>
      <c r="AL123" s="116">
        <v>0.0</v>
      </c>
      <c r="AM123" s="116">
        <v>0.0</v>
      </c>
      <c r="AN123" s="116">
        <v>0.0</v>
      </c>
      <c r="AO123" s="116">
        <v>0.0</v>
      </c>
    </row>
    <row r="124" ht="15.75" customHeight="1">
      <c r="A124" s="135" t="s">
        <v>172</v>
      </c>
      <c r="B124" s="135" t="s">
        <v>173</v>
      </c>
      <c r="C124" s="105" t="s">
        <v>56</v>
      </c>
      <c r="D124" s="114">
        <v>44429.0</v>
      </c>
      <c r="E124" s="107">
        <v>4.0</v>
      </c>
      <c r="F124" s="107">
        <v>8.0</v>
      </c>
      <c r="G124" s="107">
        <v>0.0</v>
      </c>
      <c r="H124" s="108">
        <v>100.0</v>
      </c>
      <c r="I124" s="109">
        <v>20.0</v>
      </c>
      <c r="J124" s="108">
        <v>80.0</v>
      </c>
      <c r="K124" s="108">
        <v>48.0</v>
      </c>
      <c r="L124" s="108">
        <v>82.0</v>
      </c>
      <c r="M124" s="108">
        <v>60.0</v>
      </c>
      <c r="N124" s="109">
        <v>50.0</v>
      </c>
      <c r="O124" s="109">
        <v>20.0</v>
      </c>
      <c r="P124" s="108">
        <v>30.0</v>
      </c>
      <c r="Q124" s="109">
        <v>26.0</v>
      </c>
      <c r="R124" s="108">
        <v>200.0</v>
      </c>
      <c r="S124" s="109">
        <v>2.0</v>
      </c>
      <c r="T124" s="109">
        <v>10.0</v>
      </c>
      <c r="U124" s="109">
        <v>3.0</v>
      </c>
      <c r="V124" s="115">
        <v>0.0</v>
      </c>
      <c r="W124" s="115">
        <v>0.0</v>
      </c>
      <c r="X124" s="115">
        <v>0.0</v>
      </c>
      <c r="Y124" s="115">
        <v>0.0</v>
      </c>
      <c r="Z124" s="115">
        <v>0.0</v>
      </c>
      <c r="AA124" s="115">
        <v>0.0</v>
      </c>
      <c r="AB124" s="115">
        <v>0.0</v>
      </c>
      <c r="AC124" s="115">
        <v>0.0</v>
      </c>
      <c r="AD124" s="115">
        <v>0.0</v>
      </c>
      <c r="AE124" s="115">
        <v>0.0</v>
      </c>
      <c r="AF124" s="116">
        <v>0.0</v>
      </c>
      <c r="AG124" s="116">
        <v>0.0</v>
      </c>
      <c r="AH124" s="116">
        <v>0.0</v>
      </c>
      <c r="AI124" s="116">
        <v>0.0</v>
      </c>
      <c r="AJ124" s="116">
        <v>0.0</v>
      </c>
      <c r="AK124" s="116">
        <v>0.0</v>
      </c>
      <c r="AL124" s="116">
        <v>0.0</v>
      </c>
      <c r="AM124" s="116">
        <v>0.0</v>
      </c>
      <c r="AN124" s="116">
        <v>0.0</v>
      </c>
      <c r="AO124" s="116">
        <v>0.0</v>
      </c>
    </row>
    <row r="125" ht="15.75" customHeight="1">
      <c r="A125" s="135" t="s">
        <v>172</v>
      </c>
      <c r="B125" s="135" t="s">
        <v>173</v>
      </c>
      <c r="C125" s="105" t="s">
        <v>59</v>
      </c>
      <c r="D125" s="114">
        <v>44429.0</v>
      </c>
      <c r="E125" s="107">
        <v>4.0</v>
      </c>
      <c r="F125" s="107">
        <v>2.0</v>
      </c>
      <c r="G125" s="107">
        <v>0.0</v>
      </c>
      <c r="H125" s="108">
        <v>60.0</v>
      </c>
      <c r="I125" s="109">
        <v>10.0</v>
      </c>
      <c r="J125" s="108">
        <v>70.0</v>
      </c>
      <c r="K125" s="108">
        <v>28.0</v>
      </c>
      <c r="L125" s="108">
        <v>74.0</v>
      </c>
      <c r="M125" s="108">
        <v>40.0</v>
      </c>
      <c r="N125" s="109">
        <v>20.0</v>
      </c>
      <c r="O125" s="109">
        <v>30.0</v>
      </c>
      <c r="P125" s="108">
        <v>30.0</v>
      </c>
      <c r="Q125" s="109">
        <v>20.0</v>
      </c>
      <c r="R125" s="108">
        <v>200.0</v>
      </c>
      <c r="S125" s="109">
        <v>2.0</v>
      </c>
      <c r="T125" s="109">
        <v>9.0</v>
      </c>
      <c r="U125" s="109">
        <v>2.0</v>
      </c>
      <c r="V125" s="115">
        <v>0.0</v>
      </c>
      <c r="W125" s="115">
        <v>0.0</v>
      </c>
      <c r="X125" s="115">
        <v>0.0</v>
      </c>
      <c r="Y125" s="115">
        <v>0.0</v>
      </c>
      <c r="Z125" s="115">
        <v>0.0</v>
      </c>
      <c r="AA125" s="115">
        <v>0.0</v>
      </c>
      <c r="AB125" s="115">
        <v>0.0</v>
      </c>
      <c r="AC125" s="115">
        <v>0.0</v>
      </c>
      <c r="AD125" s="115">
        <v>0.0</v>
      </c>
      <c r="AE125" s="115">
        <v>0.0</v>
      </c>
      <c r="AF125" s="116">
        <v>0.0</v>
      </c>
      <c r="AG125" s="116">
        <v>0.0</v>
      </c>
      <c r="AH125" s="116">
        <v>0.0</v>
      </c>
      <c r="AI125" s="116">
        <v>0.0</v>
      </c>
      <c r="AJ125" s="116">
        <v>0.0</v>
      </c>
      <c r="AK125" s="116">
        <v>0.0</v>
      </c>
      <c r="AL125" s="116">
        <v>0.0</v>
      </c>
      <c r="AM125" s="116">
        <v>0.0</v>
      </c>
      <c r="AN125" s="116">
        <v>0.0</v>
      </c>
      <c r="AO125" s="116">
        <v>0.0</v>
      </c>
    </row>
    <row r="126" ht="15.75" customHeight="1">
      <c r="A126" s="135" t="s">
        <v>172</v>
      </c>
      <c r="B126" s="135" t="s">
        <v>173</v>
      </c>
      <c r="C126" s="105" t="s">
        <v>60</v>
      </c>
      <c r="D126" s="114">
        <v>44429.0</v>
      </c>
      <c r="E126" s="107">
        <v>4.0</v>
      </c>
      <c r="F126" s="107">
        <v>2.0</v>
      </c>
      <c r="G126" s="107">
        <v>0.0</v>
      </c>
      <c r="H126" s="108">
        <v>60.0</v>
      </c>
      <c r="I126" s="109">
        <v>10.0</v>
      </c>
      <c r="J126" s="108">
        <v>50.0</v>
      </c>
      <c r="K126" s="108">
        <v>32.0</v>
      </c>
      <c r="L126" s="108">
        <v>48.0</v>
      </c>
      <c r="M126" s="108">
        <v>20.0</v>
      </c>
      <c r="N126" s="109">
        <v>10.0</v>
      </c>
      <c r="O126" s="109">
        <v>10.0</v>
      </c>
      <c r="P126" s="108">
        <v>30.0</v>
      </c>
      <c r="Q126" s="109">
        <v>20.0</v>
      </c>
      <c r="R126" s="108">
        <v>200.0</v>
      </c>
      <c r="S126" s="109">
        <v>1.0</v>
      </c>
      <c r="T126" s="109">
        <v>4.0</v>
      </c>
      <c r="U126" s="109">
        <v>3.0</v>
      </c>
      <c r="V126" s="115">
        <v>0.0</v>
      </c>
      <c r="W126" s="115">
        <v>0.0</v>
      </c>
      <c r="X126" s="115">
        <v>0.0</v>
      </c>
      <c r="Y126" s="115">
        <v>0.0</v>
      </c>
      <c r="Z126" s="115">
        <v>0.0</v>
      </c>
      <c r="AA126" s="115">
        <v>0.0</v>
      </c>
      <c r="AB126" s="115">
        <v>0.0</v>
      </c>
      <c r="AC126" s="115">
        <v>0.0</v>
      </c>
      <c r="AD126" s="115">
        <v>0.0</v>
      </c>
      <c r="AE126" s="115">
        <v>0.0</v>
      </c>
      <c r="AF126" s="116">
        <v>0.0</v>
      </c>
      <c r="AG126" s="116">
        <v>0.0</v>
      </c>
      <c r="AH126" s="116">
        <v>0.0</v>
      </c>
      <c r="AI126" s="116">
        <v>0.0</v>
      </c>
      <c r="AJ126" s="116">
        <v>0.0</v>
      </c>
      <c r="AK126" s="116">
        <v>0.0</v>
      </c>
      <c r="AL126" s="116">
        <v>0.0</v>
      </c>
      <c r="AM126" s="116">
        <v>0.0</v>
      </c>
      <c r="AN126" s="116">
        <v>0.0</v>
      </c>
      <c r="AO126" s="116">
        <v>0.0</v>
      </c>
    </row>
    <row r="127" ht="15.75" customHeight="1">
      <c r="A127" s="135" t="s">
        <v>172</v>
      </c>
      <c r="B127" s="135" t="s">
        <v>173</v>
      </c>
      <c r="C127" s="105" t="s">
        <v>61</v>
      </c>
      <c r="D127" s="114">
        <v>44429.0</v>
      </c>
      <c r="E127" s="107">
        <v>1.0</v>
      </c>
      <c r="F127" s="107">
        <v>2.0</v>
      </c>
      <c r="G127" s="107">
        <v>0.0</v>
      </c>
      <c r="H127" s="108">
        <v>80.0</v>
      </c>
      <c r="I127" s="109">
        <v>15.0</v>
      </c>
      <c r="J127" s="108">
        <v>60.0</v>
      </c>
      <c r="K127" s="108">
        <v>48.0</v>
      </c>
      <c r="L127" s="108">
        <v>70.0</v>
      </c>
      <c r="M127" s="108">
        <v>20.0</v>
      </c>
      <c r="N127" s="109">
        <v>20.0</v>
      </c>
      <c r="O127" s="109">
        <v>20.0</v>
      </c>
      <c r="P127" s="108">
        <v>30.0</v>
      </c>
      <c r="Q127" s="109">
        <v>50.0</v>
      </c>
      <c r="R127" s="108">
        <v>200.0</v>
      </c>
      <c r="S127" s="109">
        <v>2.0</v>
      </c>
      <c r="T127" s="109">
        <v>6.0</v>
      </c>
      <c r="U127" s="109">
        <v>3.0</v>
      </c>
      <c r="V127" s="115">
        <v>0.0</v>
      </c>
      <c r="W127" s="115">
        <v>0.0</v>
      </c>
      <c r="X127" s="115">
        <v>0.0</v>
      </c>
      <c r="Y127" s="115">
        <v>0.0</v>
      </c>
      <c r="Z127" s="115">
        <v>0.0</v>
      </c>
      <c r="AA127" s="115">
        <v>0.0</v>
      </c>
      <c r="AB127" s="115">
        <v>0.0</v>
      </c>
      <c r="AC127" s="115">
        <v>0.0</v>
      </c>
      <c r="AD127" s="115">
        <v>0.0</v>
      </c>
      <c r="AE127" s="115">
        <v>0.0</v>
      </c>
      <c r="AF127" s="116">
        <v>0.0</v>
      </c>
      <c r="AG127" s="116">
        <v>0.0</v>
      </c>
      <c r="AH127" s="116">
        <v>0.0</v>
      </c>
      <c r="AI127" s="116">
        <v>0.0</v>
      </c>
      <c r="AJ127" s="116">
        <v>0.0</v>
      </c>
      <c r="AK127" s="116">
        <v>0.0</v>
      </c>
      <c r="AL127" s="116">
        <v>0.0</v>
      </c>
      <c r="AM127" s="116">
        <v>0.0</v>
      </c>
      <c r="AN127" s="116">
        <v>0.0</v>
      </c>
      <c r="AO127" s="116">
        <v>0.0</v>
      </c>
    </row>
    <row r="128" ht="15.75" customHeight="1">
      <c r="A128" s="135" t="s">
        <v>172</v>
      </c>
      <c r="B128" s="135" t="s">
        <v>173</v>
      </c>
      <c r="C128" s="105" t="s">
        <v>62</v>
      </c>
      <c r="D128" s="114">
        <v>44429.0</v>
      </c>
      <c r="E128" s="107">
        <v>2.0</v>
      </c>
      <c r="F128" s="107">
        <v>0.0</v>
      </c>
      <c r="G128" s="107">
        <v>0.0</v>
      </c>
      <c r="H128" s="108">
        <v>40.0</v>
      </c>
      <c r="I128" s="109">
        <v>5.0</v>
      </c>
      <c r="J128" s="108">
        <v>20.0</v>
      </c>
      <c r="K128" s="108">
        <v>12.0</v>
      </c>
      <c r="L128" s="108">
        <v>18.0</v>
      </c>
      <c r="M128" s="108">
        <v>10.0</v>
      </c>
      <c r="N128" s="109">
        <v>10.0</v>
      </c>
      <c r="O128" s="109">
        <v>10.0</v>
      </c>
      <c r="P128" s="108">
        <v>10.0</v>
      </c>
      <c r="Q128" s="109">
        <v>0.0</v>
      </c>
      <c r="R128" s="108">
        <v>100.0</v>
      </c>
      <c r="S128" s="109">
        <v>1.0</v>
      </c>
      <c r="T128" s="109">
        <v>3.0</v>
      </c>
      <c r="U128" s="109">
        <v>8.0</v>
      </c>
      <c r="V128" s="115">
        <v>0.0</v>
      </c>
      <c r="W128" s="115">
        <v>0.0</v>
      </c>
      <c r="X128" s="115">
        <v>0.0</v>
      </c>
      <c r="Y128" s="115">
        <v>0.0</v>
      </c>
      <c r="Z128" s="115">
        <v>0.0</v>
      </c>
      <c r="AA128" s="115">
        <v>0.0</v>
      </c>
      <c r="AB128" s="115">
        <v>0.0</v>
      </c>
      <c r="AC128" s="115">
        <v>0.0</v>
      </c>
      <c r="AD128" s="115">
        <v>0.0</v>
      </c>
      <c r="AE128" s="115">
        <v>0.0</v>
      </c>
      <c r="AF128" s="116">
        <v>0.0</v>
      </c>
      <c r="AG128" s="116">
        <v>0.0</v>
      </c>
      <c r="AH128" s="116">
        <v>0.0</v>
      </c>
      <c r="AI128" s="116">
        <v>0.0</v>
      </c>
      <c r="AJ128" s="116">
        <v>0.0</v>
      </c>
      <c r="AK128" s="116">
        <v>0.0</v>
      </c>
      <c r="AL128" s="116">
        <v>0.0</v>
      </c>
      <c r="AM128" s="116">
        <v>0.0</v>
      </c>
      <c r="AN128" s="116">
        <v>0.0</v>
      </c>
      <c r="AO128" s="116">
        <v>0.0</v>
      </c>
    </row>
    <row r="129" ht="15.75" customHeight="1">
      <c r="A129" s="135" t="s">
        <v>172</v>
      </c>
      <c r="B129" s="135" t="s">
        <v>173</v>
      </c>
      <c r="C129" s="105" t="s">
        <v>63</v>
      </c>
      <c r="D129" s="114">
        <v>44429.0</v>
      </c>
      <c r="E129" s="107">
        <v>5.0</v>
      </c>
      <c r="F129" s="107">
        <v>5.0</v>
      </c>
      <c r="G129" s="107">
        <v>0.0</v>
      </c>
      <c r="H129" s="108">
        <v>140.0</v>
      </c>
      <c r="I129" s="109">
        <v>5.0</v>
      </c>
      <c r="J129" s="108">
        <v>70.0</v>
      </c>
      <c r="K129" s="108">
        <v>12.0</v>
      </c>
      <c r="L129" s="108">
        <v>96.0</v>
      </c>
      <c r="M129" s="108">
        <v>10.0</v>
      </c>
      <c r="N129" s="109">
        <v>10.0</v>
      </c>
      <c r="O129" s="109">
        <v>10.0</v>
      </c>
      <c r="P129" s="108">
        <v>50.0</v>
      </c>
      <c r="Q129" s="109">
        <v>60.0</v>
      </c>
      <c r="R129" s="108">
        <v>300.0</v>
      </c>
      <c r="S129" s="109">
        <v>3.0</v>
      </c>
      <c r="T129" s="109">
        <v>3.0</v>
      </c>
      <c r="U129" s="109">
        <v>3.0</v>
      </c>
      <c r="V129" s="115">
        <v>0.0</v>
      </c>
      <c r="W129" s="115">
        <v>0.0</v>
      </c>
      <c r="X129" s="115">
        <v>0.0</v>
      </c>
      <c r="Y129" s="115">
        <v>0.0</v>
      </c>
      <c r="Z129" s="115">
        <v>0.0</v>
      </c>
      <c r="AA129" s="115">
        <v>0.0</v>
      </c>
      <c r="AB129" s="115">
        <v>0.0</v>
      </c>
      <c r="AC129" s="115">
        <v>0.0</v>
      </c>
      <c r="AD129" s="115">
        <v>0.0</v>
      </c>
      <c r="AE129" s="115">
        <v>0.0</v>
      </c>
      <c r="AF129" s="116">
        <v>0.0</v>
      </c>
      <c r="AG129" s="116">
        <v>0.0</v>
      </c>
      <c r="AH129" s="116">
        <v>0.0</v>
      </c>
      <c r="AI129" s="116">
        <v>0.0</v>
      </c>
      <c r="AJ129" s="116">
        <v>0.0</v>
      </c>
      <c r="AK129" s="116">
        <v>0.0</v>
      </c>
      <c r="AL129" s="116">
        <v>0.0</v>
      </c>
      <c r="AM129" s="116">
        <v>0.0</v>
      </c>
      <c r="AN129" s="116">
        <v>0.0</v>
      </c>
      <c r="AO129" s="116">
        <v>0.0</v>
      </c>
    </row>
    <row r="130" ht="15.75" customHeight="1">
      <c r="A130" s="135" t="s">
        <v>172</v>
      </c>
      <c r="B130" s="135" t="s">
        <v>173</v>
      </c>
      <c r="C130" s="105" t="s">
        <v>45</v>
      </c>
      <c r="D130" s="114">
        <v>44460.0</v>
      </c>
      <c r="E130" s="107">
        <v>4.0</v>
      </c>
      <c r="F130" s="107">
        <v>1.0</v>
      </c>
      <c r="G130" s="107">
        <v>0.0</v>
      </c>
      <c r="H130" s="108">
        <v>40.0</v>
      </c>
      <c r="I130" s="109">
        <v>5.0</v>
      </c>
      <c r="J130" s="108">
        <v>30.0</v>
      </c>
      <c r="K130" s="108">
        <v>40.0</v>
      </c>
      <c r="L130" s="108">
        <v>40.0</v>
      </c>
      <c r="M130" s="108">
        <v>30.0</v>
      </c>
      <c r="N130" s="109">
        <v>10.0</v>
      </c>
      <c r="O130" s="109">
        <v>10.0</v>
      </c>
      <c r="P130" s="108">
        <v>10.0</v>
      </c>
      <c r="Q130" s="109">
        <v>100.0</v>
      </c>
      <c r="R130" s="108">
        <v>100.0</v>
      </c>
      <c r="S130" s="109">
        <v>1.0</v>
      </c>
      <c r="T130" s="109">
        <v>5.0</v>
      </c>
      <c r="U130" s="109">
        <v>2.0</v>
      </c>
      <c r="V130" s="115">
        <v>0.0</v>
      </c>
      <c r="W130" s="115">
        <v>0.0</v>
      </c>
      <c r="X130" s="115">
        <v>0.0</v>
      </c>
      <c r="Y130" s="115">
        <v>0.0</v>
      </c>
      <c r="Z130" s="115">
        <v>0.0</v>
      </c>
      <c r="AA130" s="115">
        <v>0.0</v>
      </c>
      <c r="AB130" s="115">
        <v>0.0</v>
      </c>
      <c r="AC130" s="115">
        <v>0.0</v>
      </c>
      <c r="AD130" s="115">
        <v>0.0</v>
      </c>
      <c r="AE130" s="115">
        <v>0.0</v>
      </c>
      <c r="AF130" s="116">
        <v>0.0</v>
      </c>
      <c r="AG130" s="116">
        <v>0.0</v>
      </c>
      <c r="AH130" s="116">
        <v>0.0</v>
      </c>
      <c r="AI130" s="116">
        <v>0.0</v>
      </c>
      <c r="AJ130" s="116">
        <v>0.0</v>
      </c>
      <c r="AK130" s="116">
        <v>0.0</v>
      </c>
      <c r="AL130" s="116">
        <v>0.0</v>
      </c>
      <c r="AM130" s="116">
        <v>0.0</v>
      </c>
      <c r="AN130" s="116">
        <v>0.0</v>
      </c>
      <c r="AO130" s="116">
        <v>0.0</v>
      </c>
    </row>
    <row r="131" ht="15.75" customHeight="1">
      <c r="A131" s="135" t="s">
        <v>172</v>
      </c>
      <c r="B131" s="135" t="s">
        <v>173</v>
      </c>
      <c r="C131" s="105" t="s">
        <v>47</v>
      </c>
      <c r="D131" s="114">
        <v>44460.0</v>
      </c>
      <c r="E131" s="107">
        <v>5.0</v>
      </c>
      <c r="F131" s="107">
        <v>2.0</v>
      </c>
      <c r="G131" s="107">
        <v>0.0</v>
      </c>
      <c r="H131" s="108">
        <v>100.0</v>
      </c>
      <c r="I131" s="109">
        <v>30.0</v>
      </c>
      <c r="J131" s="108">
        <v>40.0</v>
      </c>
      <c r="K131" s="108">
        <v>32.0</v>
      </c>
      <c r="L131" s="108">
        <v>40.0</v>
      </c>
      <c r="M131" s="108">
        <v>30.0</v>
      </c>
      <c r="N131" s="109">
        <v>30.0</v>
      </c>
      <c r="O131" s="109">
        <v>30.0</v>
      </c>
      <c r="P131" s="108">
        <v>30.0</v>
      </c>
      <c r="Q131" s="109">
        <v>20.0</v>
      </c>
      <c r="R131" s="108">
        <v>200.0</v>
      </c>
      <c r="S131" s="109">
        <v>1.0</v>
      </c>
      <c r="T131" s="109">
        <v>8.0</v>
      </c>
      <c r="U131" s="109">
        <v>4.0</v>
      </c>
      <c r="V131" s="115">
        <v>0.0</v>
      </c>
      <c r="W131" s="115">
        <v>0.0</v>
      </c>
      <c r="X131" s="115">
        <v>0.0</v>
      </c>
      <c r="Y131" s="115">
        <v>0.0</v>
      </c>
      <c r="Z131" s="115">
        <v>0.0</v>
      </c>
      <c r="AA131" s="115">
        <v>0.0</v>
      </c>
      <c r="AB131" s="115">
        <v>0.0</v>
      </c>
      <c r="AC131" s="115">
        <v>0.0</v>
      </c>
      <c r="AD131" s="115">
        <v>0.0</v>
      </c>
      <c r="AE131" s="115">
        <v>0.0</v>
      </c>
      <c r="AF131" s="116">
        <v>0.0</v>
      </c>
      <c r="AG131" s="116">
        <v>0.0</v>
      </c>
      <c r="AH131" s="116">
        <v>0.0</v>
      </c>
      <c r="AI131" s="116">
        <v>0.0</v>
      </c>
      <c r="AJ131" s="116">
        <v>0.0</v>
      </c>
      <c r="AK131" s="116">
        <v>0.0</v>
      </c>
      <c r="AL131" s="116">
        <v>0.0</v>
      </c>
      <c r="AM131" s="116">
        <v>0.0</v>
      </c>
      <c r="AN131" s="116">
        <v>0.0</v>
      </c>
      <c r="AO131" s="116">
        <v>0.0</v>
      </c>
    </row>
    <row r="132" ht="15.75" customHeight="1">
      <c r="A132" s="135" t="s">
        <v>172</v>
      </c>
      <c r="B132" s="135" t="s">
        <v>173</v>
      </c>
      <c r="C132" s="105" t="s">
        <v>48</v>
      </c>
      <c r="D132" s="114">
        <v>44460.0</v>
      </c>
      <c r="E132" s="107">
        <v>4.0</v>
      </c>
      <c r="F132" s="107">
        <v>1.0</v>
      </c>
      <c r="G132" s="107">
        <v>0.0</v>
      </c>
      <c r="H132" s="108">
        <v>80.0</v>
      </c>
      <c r="I132" s="108">
        <v>15.0</v>
      </c>
      <c r="J132" s="108">
        <v>40.0</v>
      </c>
      <c r="K132" s="108">
        <v>24.0</v>
      </c>
      <c r="L132" s="108">
        <v>38.0</v>
      </c>
      <c r="M132" s="108">
        <v>40.0</v>
      </c>
      <c r="N132" s="108">
        <v>20.0</v>
      </c>
      <c r="O132" s="108">
        <v>20.0</v>
      </c>
      <c r="P132" s="108">
        <v>40.0</v>
      </c>
      <c r="Q132" s="108">
        <v>20.0</v>
      </c>
      <c r="R132" s="108">
        <v>200.0</v>
      </c>
      <c r="S132" s="109">
        <v>1.0</v>
      </c>
      <c r="T132" s="109">
        <v>8.0</v>
      </c>
      <c r="U132" s="109">
        <v>3.0</v>
      </c>
      <c r="V132" s="110">
        <v>0.0</v>
      </c>
      <c r="W132" s="115">
        <v>0.0</v>
      </c>
      <c r="X132" s="110">
        <v>0.0</v>
      </c>
      <c r="Y132" s="110">
        <v>0.0</v>
      </c>
      <c r="Z132" s="110">
        <v>0.0</v>
      </c>
      <c r="AA132" s="115">
        <v>0.0</v>
      </c>
      <c r="AB132" s="110">
        <v>0.0</v>
      </c>
      <c r="AC132" s="115">
        <v>0.0</v>
      </c>
      <c r="AD132" s="110">
        <v>0.0</v>
      </c>
      <c r="AE132" s="110">
        <v>0.0</v>
      </c>
      <c r="AF132" s="109">
        <v>0.0</v>
      </c>
      <c r="AG132" s="109">
        <v>0.0</v>
      </c>
      <c r="AH132" s="109">
        <v>0.0</v>
      </c>
      <c r="AI132" s="109">
        <v>0.0</v>
      </c>
      <c r="AJ132" s="109">
        <v>0.0</v>
      </c>
      <c r="AK132" s="109">
        <v>0.0</v>
      </c>
      <c r="AL132" s="109">
        <v>0.0</v>
      </c>
      <c r="AM132" s="116">
        <v>0.0</v>
      </c>
      <c r="AN132" s="109">
        <v>0.0</v>
      </c>
      <c r="AO132" s="109">
        <v>0.0</v>
      </c>
    </row>
    <row r="133" ht="15.75" customHeight="1">
      <c r="A133" s="135" t="s">
        <v>172</v>
      </c>
      <c r="B133" s="135" t="s">
        <v>173</v>
      </c>
      <c r="C133" s="105" t="s">
        <v>49</v>
      </c>
      <c r="D133" s="114">
        <v>44460.0</v>
      </c>
      <c r="E133" s="107">
        <v>14.0</v>
      </c>
      <c r="F133" s="107">
        <v>18.0</v>
      </c>
      <c r="G133" s="107">
        <v>0.0</v>
      </c>
      <c r="H133" s="108">
        <v>180.0</v>
      </c>
      <c r="I133" s="109">
        <v>30.0</v>
      </c>
      <c r="J133" s="108">
        <v>100.0</v>
      </c>
      <c r="K133" s="108">
        <v>60.0</v>
      </c>
      <c r="L133" s="108">
        <v>110.0</v>
      </c>
      <c r="M133" s="108">
        <v>90.0</v>
      </c>
      <c r="N133" s="109">
        <v>60.0</v>
      </c>
      <c r="O133" s="109">
        <v>50.0</v>
      </c>
      <c r="P133" s="108">
        <v>60.0</v>
      </c>
      <c r="Q133" s="109">
        <v>60.0</v>
      </c>
      <c r="R133" s="108">
        <v>300.0</v>
      </c>
      <c r="S133" s="109">
        <v>3.0</v>
      </c>
      <c r="T133" s="109">
        <v>20.0</v>
      </c>
      <c r="U133" s="109">
        <v>5.0</v>
      </c>
      <c r="V133" s="115">
        <v>0.0</v>
      </c>
      <c r="W133" s="115">
        <v>0.0</v>
      </c>
      <c r="X133" s="115">
        <v>0.0</v>
      </c>
      <c r="Y133" s="115">
        <v>0.0</v>
      </c>
      <c r="Z133" s="115">
        <v>0.0</v>
      </c>
      <c r="AA133" s="115">
        <v>0.0</v>
      </c>
      <c r="AB133" s="115">
        <v>0.0</v>
      </c>
      <c r="AC133" s="115">
        <v>0.0</v>
      </c>
      <c r="AD133" s="115">
        <v>0.0</v>
      </c>
      <c r="AE133" s="115">
        <v>0.0</v>
      </c>
      <c r="AF133" s="116">
        <v>0.0</v>
      </c>
      <c r="AG133" s="116">
        <v>0.0</v>
      </c>
      <c r="AH133" s="116">
        <v>0.0</v>
      </c>
      <c r="AI133" s="116">
        <v>0.0</v>
      </c>
      <c r="AJ133" s="116">
        <v>0.0</v>
      </c>
      <c r="AK133" s="116">
        <v>0.0</v>
      </c>
      <c r="AL133" s="116">
        <v>0.0</v>
      </c>
      <c r="AM133" s="116">
        <v>0.0</v>
      </c>
      <c r="AN133" s="116">
        <v>0.0</v>
      </c>
      <c r="AO133" s="116">
        <v>0.0</v>
      </c>
    </row>
    <row r="134" ht="15.75" customHeight="1">
      <c r="A134" s="135" t="s">
        <v>172</v>
      </c>
      <c r="B134" s="135" t="s">
        <v>173</v>
      </c>
      <c r="C134" s="105" t="s">
        <v>50</v>
      </c>
      <c r="D134" s="114">
        <v>44460.0</v>
      </c>
      <c r="E134" s="107">
        <v>6.0</v>
      </c>
      <c r="F134" s="107">
        <v>3.0</v>
      </c>
      <c r="G134" s="107">
        <v>0.0</v>
      </c>
      <c r="H134" s="108">
        <v>120.0</v>
      </c>
      <c r="I134" s="109">
        <v>0.0</v>
      </c>
      <c r="J134" s="108">
        <v>60.0</v>
      </c>
      <c r="K134" s="108">
        <v>44.0</v>
      </c>
      <c r="L134" s="108">
        <v>54.0</v>
      </c>
      <c r="M134" s="108">
        <v>60.0</v>
      </c>
      <c r="N134" s="109">
        <v>40.0</v>
      </c>
      <c r="O134" s="109">
        <v>40.0</v>
      </c>
      <c r="P134" s="108">
        <v>10.0</v>
      </c>
      <c r="Q134" s="109">
        <v>40.0</v>
      </c>
      <c r="R134" s="108">
        <v>200.0</v>
      </c>
      <c r="S134" s="109">
        <v>2.0</v>
      </c>
      <c r="T134" s="109">
        <v>15.0</v>
      </c>
      <c r="U134" s="109">
        <v>3.0</v>
      </c>
      <c r="V134" s="115">
        <v>0.0</v>
      </c>
      <c r="W134" s="115">
        <v>0.0</v>
      </c>
      <c r="X134" s="115">
        <v>0.0</v>
      </c>
      <c r="Y134" s="115">
        <v>0.0</v>
      </c>
      <c r="Z134" s="115">
        <v>0.0</v>
      </c>
      <c r="AA134" s="115">
        <v>0.0</v>
      </c>
      <c r="AB134" s="115">
        <v>0.0</v>
      </c>
      <c r="AC134" s="115">
        <v>0.0</v>
      </c>
      <c r="AD134" s="115">
        <v>0.0</v>
      </c>
      <c r="AE134" s="115">
        <v>0.0</v>
      </c>
      <c r="AF134" s="116">
        <v>0.0</v>
      </c>
      <c r="AG134" s="116">
        <v>0.0</v>
      </c>
      <c r="AH134" s="116">
        <v>0.0</v>
      </c>
      <c r="AI134" s="116">
        <v>0.0</v>
      </c>
      <c r="AJ134" s="116">
        <v>0.0</v>
      </c>
      <c r="AK134" s="116">
        <v>0.0</v>
      </c>
      <c r="AL134" s="116">
        <v>0.0</v>
      </c>
      <c r="AM134" s="116">
        <v>0.0</v>
      </c>
      <c r="AN134" s="116">
        <v>0.0</v>
      </c>
      <c r="AO134" s="116">
        <v>0.0</v>
      </c>
    </row>
    <row r="135" ht="15.75" customHeight="1">
      <c r="A135" s="135" t="s">
        <v>172</v>
      </c>
      <c r="B135" s="135" t="s">
        <v>173</v>
      </c>
      <c r="C135" s="105" t="s">
        <v>51</v>
      </c>
      <c r="D135" s="114">
        <v>44460.0</v>
      </c>
      <c r="E135" s="107">
        <v>3.0</v>
      </c>
      <c r="F135" s="107">
        <v>7.0</v>
      </c>
      <c r="G135" s="107">
        <v>0.0</v>
      </c>
      <c r="H135" s="108">
        <v>100.0</v>
      </c>
      <c r="I135" s="109">
        <v>25.0</v>
      </c>
      <c r="J135" s="108">
        <v>70.0</v>
      </c>
      <c r="K135" s="108">
        <v>60.0</v>
      </c>
      <c r="L135" s="108">
        <v>80.0</v>
      </c>
      <c r="M135" s="108">
        <v>70.0</v>
      </c>
      <c r="N135" s="109">
        <v>40.0</v>
      </c>
      <c r="O135" s="109">
        <v>40.0</v>
      </c>
      <c r="P135" s="108">
        <v>30.0</v>
      </c>
      <c r="Q135" s="109">
        <v>35.0</v>
      </c>
      <c r="R135" s="108">
        <v>300.0</v>
      </c>
      <c r="S135" s="109">
        <v>2.0</v>
      </c>
      <c r="T135" s="109">
        <v>15.0</v>
      </c>
      <c r="U135" s="109">
        <v>5.0</v>
      </c>
      <c r="V135" s="115">
        <v>0.0</v>
      </c>
      <c r="W135" s="115">
        <v>0.0</v>
      </c>
      <c r="X135" s="115">
        <v>0.0</v>
      </c>
      <c r="Y135" s="115">
        <v>0.0</v>
      </c>
      <c r="Z135" s="115">
        <v>0.0</v>
      </c>
      <c r="AA135" s="115">
        <v>0.0</v>
      </c>
      <c r="AB135" s="115">
        <v>0.0</v>
      </c>
      <c r="AC135" s="115">
        <v>0.0</v>
      </c>
      <c r="AD135" s="115">
        <v>0.0</v>
      </c>
      <c r="AE135" s="115">
        <v>0.0</v>
      </c>
      <c r="AF135" s="116">
        <v>0.0</v>
      </c>
      <c r="AG135" s="116">
        <v>0.0</v>
      </c>
      <c r="AH135" s="116">
        <v>0.0</v>
      </c>
      <c r="AI135" s="116">
        <v>0.0</v>
      </c>
      <c r="AJ135" s="116">
        <v>0.0</v>
      </c>
      <c r="AK135" s="116">
        <v>0.0</v>
      </c>
      <c r="AL135" s="116">
        <v>0.0</v>
      </c>
      <c r="AM135" s="116">
        <v>0.0</v>
      </c>
      <c r="AN135" s="116">
        <v>0.0</v>
      </c>
      <c r="AO135" s="116">
        <v>0.0</v>
      </c>
    </row>
    <row r="136" ht="15.75" customHeight="1">
      <c r="A136" s="135" t="s">
        <v>172</v>
      </c>
      <c r="B136" s="135" t="s">
        <v>173</v>
      </c>
      <c r="C136" s="105" t="s">
        <v>52</v>
      </c>
      <c r="D136" s="114">
        <v>44460.0</v>
      </c>
      <c r="E136" s="107">
        <v>2.0</v>
      </c>
      <c r="F136" s="107">
        <v>3.0</v>
      </c>
      <c r="G136" s="107">
        <v>0.0</v>
      </c>
      <c r="H136" s="108">
        <v>100.0</v>
      </c>
      <c r="I136" s="109">
        <v>25.0</v>
      </c>
      <c r="J136" s="108">
        <v>60.0</v>
      </c>
      <c r="K136" s="108">
        <v>40.0</v>
      </c>
      <c r="L136" s="108">
        <v>66.0</v>
      </c>
      <c r="M136" s="108">
        <v>30.0</v>
      </c>
      <c r="N136" s="109">
        <v>30.0</v>
      </c>
      <c r="O136" s="109">
        <v>20.0</v>
      </c>
      <c r="P136" s="108">
        <v>30.0</v>
      </c>
      <c r="Q136" s="109">
        <v>0.0</v>
      </c>
      <c r="R136" s="108">
        <v>400.0</v>
      </c>
      <c r="S136" s="109">
        <v>1.0</v>
      </c>
      <c r="T136" s="109">
        <v>8.0</v>
      </c>
      <c r="U136" s="109">
        <v>4.0</v>
      </c>
      <c r="V136" s="115">
        <v>0.0</v>
      </c>
      <c r="W136" s="115">
        <v>0.0</v>
      </c>
      <c r="X136" s="115">
        <v>0.0</v>
      </c>
      <c r="Y136" s="115">
        <v>0.0</v>
      </c>
      <c r="Z136" s="115">
        <v>0.0</v>
      </c>
      <c r="AA136" s="115">
        <v>0.0</v>
      </c>
      <c r="AB136" s="115">
        <v>0.0</v>
      </c>
      <c r="AC136" s="115">
        <v>0.0</v>
      </c>
      <c r="AD136" s="115">
        <v>0.0</v>
      </c>
      <c r="AE136" s="115">
        <v>0.0</v>
      </c>
      <c r="AF136" s="116">
        <v>0.0</v>
      </c>
      <c r="AG136" s="116">
        <v>0.0</v>
      </c>
      <c r="AH136" s="116">
        <v>0.0</v>
      </c>
      <c r="AI136" s="116">
        <v>0.0</v>
      </c>
      <c r="AJ136" s="116">
        <v>0.0</v>
      </c>
      <c r="AK136" s="116">
        <v>0.0</v>
      </c>
      <c r="AL136" s="116">
        <v>0.0</v>
      </c>
      <c r="AM136" s="116">
        <v>0.0</v>
      </c>
      <c r="AN136" s="116">
        <v>0.0</v>
      </c>
      <c r="AO136" s="116">
        <v>0.0</v>
      </c>
    </row>
    <row r="137" ht="15.75" customHeight="1">
      <c r="A137" s="135" t="s">
        <v>172</v>
      </c>
      <c r="B137" s="135" t="s">
        <v>173</v>
      </c>
      <c r="C137" s="105" t="s">
        <v>53</v>
      </c>
      <c r="D137" s="114">
        <v>44460.0</v>
      </c>
      <c r="E137" s="107">
        <v>1.0</v>
      </c>
      <c r="F137" s="107">
        <v>8.0</v>
      </c>
      <c r="G137" s="107">
        <v>0.0</v>
      </c>
      <c r="H137" s="108">
        <v>80.0</v>
      </c>
      <c r="I137" s="109">
        <v>20.0</v>
      </c>
      <c r="J137" s="108">
        <v>60.0</v>
      </c>
      <c r="K137" s="108">
        <v>36.0</v>
      </c>
      <c r="L137" s="108">
        <v>60.0</v>
      </c>
      <c r="M137" s="108">
        <v>30.0</v>
      </c>
      <c r="N137" s="109">
        <v>20.0</v>
      </c>
      <c r="O137" s="109">
        <v>30.0</v>
      </c>
      <c r="P137" s="108">
        <v>30.0</v>
      </c>
      <c r="Q137" s="109">
        <v>22.0</v>
      </c>
      <c r="R137" s="108">
        <v>300.0</v>
      </c>
      <c r="S137" s="109">
        <v>2.0</v>
      </c>
      <c r="T137" s="109">
        <v>8.0</v>
      </c>
      <c r="U137" s="109">
        <v>4.0</v>
      </c>
      <c r="V137" s="115">
        <v>0.0</v>
      </c>
      <c r="W137" s="115">
        <v>0.0</v>
      </c>
      <c r="X137" s="115">
        <v>0.0</v>
      </c>
      <c r="Y137" s="115">
        <v>0.0</v>
      </c>
      <c r="Z137" s="115">
        <v>0.0</v>
      </c>
      <c r="AA137" s="115">
        <v>0.0</v>
      </c>
      <c r="AB137" s="115">
        <v>0.0</v>
      </c>
      <c r="AC137" s="115">
        <v>0.0</v>
      </c>
      <c r="AD137" s="115">
        <v>0.0</v>
      </c>
      <c r="AE137" s="115">
        <v>0.0</v>
      </c>
      <c r="AF137" s="116">
        <v>0.0</v>
      </c>
      <c r="AG137" s="116">
        <v>0.0</v>
      </c>
      <c r="AH137" s="116">
        <v>0.0</v>
      </c>
      <c r="AI137" s="116">
        <v>0.0</v>
      </c>
      <c r="AJ137" s="116">
        <v>0.0</v>
      </c>
      <c r="AK137" s="116">
        <v>0.0</v>
      </c>
      <c r="AL137" s="116">
        <v>0.0</v>
      </c>
      <c r="AM137" s="116">
        <v>0.0</v>
      </c>
      <c r="AN137" s="116">
        <v>0.0</v>
      </c>
      <c r="AO137" s="116">
        <v>0.0</v>
      </c>
    </row>
    <row r="138" ht="15.75" customHeight="1">
      <c r="A138" s="135" t="s">
        <v>172</v>
      </c>
      <c r="B138" s="135" t="s">
        <v>173</v>
      </c>
      <c r="C138" s="105" t="s">
        <v>54</v>
      </c>
      <c r="D138" s="114">
        <v>44460.0</v>
      </c>
      <c r="E138" s="107">
        <v>1.0</v>
      </c>
      <c r="F138" s="107">
        <v>1.0</v>
      </c>
      <c r="G138" s="107">
        <v>0.0</v>
      </c>
      <c r="H138" s="108">
        <v>40.0</v>
      </c>
      <c r="I138" s="109">
        <v>10.0</v>
      </c>
      <c r="J138" s="108">
        <v>20.0</v>
      </c>
      <c r="K138" s="108">
        <v>8.0</v>
      </c>
      <c r="L138" s="108">
        <v>18.0</v>
      </c>
      <c r="M138" s="108">
        <v>20.0</v>
      </c>
      <c r="N138" s="109">
        <v>10.0</v>
      </c>
      <c r="O138" s="109">
        <v>10.0</v>
      </c>
      <c r="P138" s="108">
        <v>10.0</v>
      </c>
      <c r="Q138" s="109">
        <v>0.0</v>
      </c>
      <c r="R138" s="108">
        <v>0.0</v>
      </c>
      <c r="S138" s="109">
        <v>1.0</v>
      </c>
      <c r="T138" s="109">
        <v>4.0</v>
      </c>
      <c r="U138" s="109">
        <v>1.0</v>
      </c>
      <c r="V138" s="115">
        <v>0.0</v>
      </c>
      <c r="W138" s="115">
        <v>0.0</v>
      </c>
      <c r="X138" s="115">
        <v>0.0</v>
      </c>
      <c r="Y138" s="115">
        <v>0.0</v>
      </c>
      <c r="Z138" s="115">
        <v>0.0</v>
      </c>
      <c r="AA138" s="115">
        <v>0.0</v>
      </c>
      <c r="AB138" s="115">
        <v>0.0</v>
      </c>
      <c r="AC138" s="115">
        <v>0.0</v>
      </c>
      <c r="AD138" s="115">
        <v>0.0</v>
      </c>
      <c r="AE138" s="115">
        <v>0.0</v>
      </c>
      <c r="AF138" s="116">
        <v>0.0</v>
      </c>
      <c r="AG138" s="116">
        <v>0.0</v>
      </c>
      <c r="AH138" s="116">
        <v>0.0</v>
      </c>
      <c r="AI138" s="116">
        <v>0.0</v>
      </c>
      <c r="AJ138" s="116">
        <v>0.0</v>
      </c>
      <c r="AK138" s="116">
        <v>0.0</v>
      </c>
      <c r="AL138" s="116">
        <v>0.0</v>
      </c>
      <c r="AM138" s="116">
        <v>0.0</v>
      </c>
      <c r="AN138" s="116">
        <v>0.0</v>
      </c>
      <c r="AO138" s="116">
        <v>0.0</v>
      </c>
    </row>
    <row r="139" ht="15.75" customHeight="1">
      <c r="A139" s="135" t="s">
        <v>172</v>
      </c>
      <c r="B139" s="135" t="s">
        <v>173</v>
      </c>
      <c r="C139" s="105" t="s">
        <v>55</v>
      </c>
      <c r="D139" s="114">
        <v>44460.0</v>
      </c>
      <c r="E139" s="107">
        <v>2.0</v>
      </c>
      <c r="F139" s="107">
        <v>1.0</v>
      </c>
      <c r="G139" s="107">
        <v>0.0</v>
      </c>
      <c r="H139" s="108">
        <v>100.0</v>
      </c>
      <c r="I139" s="109">
        <v>10.0</v>
      </c>
      <c r="J139" s="108">
        <v>40.0</v>
      </c>
      <c r="K139" s="108">
        <v>32.0</v>
      </c>
      <c r="L139" s="108">
        <v>40.0</v>
      </c>
      <c r="M139" s="108">
        <v>20.0</v>
      </c>
      <c r="N139" s="109">
        <v>30.0</v>
      </c>
      <c r="O139" s="109">
        <v>30.0</v>
      </c>
      <c r="P139" s="108">
        <v>30.0</v>
      </c>
      <c r="Q139" s="109">
        <v>20.0</v>
      </c>
      <c r="R139" s="108">
        <v>200.0</v>
      </c>
      <c r="S139" s="109">
        <v>1.0</v>
      </c>
      <c r="T139" s="109">
        <v>8.0</v>
      </c>
      <c r="U139" s="109">
        <v>4.0</v>
      </c>
      <c r="V139" s="115">
        <v>0.0</v>
      </c>
      <c r="W139" s="115">
        <v>0.0</v>
      </c>
      <c r="X139" s="115">
        <v>0.0</v>
      </c>
      <c r="Y139" s="115">
        <v>0.0</v>
      </c>
      <c r="Z139" s="115">
        <v>0.0</v>
      </c>
      <c r="AA139" s="115">
        <v>0.0</v>
      </c>
      <c r="AB139" s="115">
        <v>0.0</v>
      </c>
      <c r="AC139" s="115">
        <v>0.0</v>
      </c>
      <c r="AD139" s="115">
        <v>0.0</v>
      </c>
      <c r="AE139" s="115">
        <v>0.0</v>
      </c>
      <c r="AF139" s="116">
        <v>0.0</v>
      </c>
      <c r="AG139" s="116">
        <v>0.0</v>
      </c>
      <c r="AH139" s="116">
        <v>0.0</v>
      </c>
      <c r="AI139" s="116">
        <v>0.0</v>
      </c>
      <c r="AJ139" s="116">
        <v>0.0</v>
      </c>
      <c r="AK139" s="116">
        <v>0.0</v>
      </c>
      <c r="AL139" s="116">
        <v>0.0</v>
      </c>
      <c r="AM139" s="116">
        <v>0.0</v>
      </c>
      <c r="AN139" s="116">
        <v>0.0</v>
      </c>
      <c r="AO139" s="116">
        <v>0.0</v>
      </c>
    </row>
    <row r="140" ht="15.75" customHeight="1">
      <c r="A140" s="135" t="s">
        <v>172</v>
      </c>
      <c r="B140" s="135" t="s">
        <v>173</v>
      </c>
      <c r="C140" s="105" t="s">
        <v>56</v>
      </c>
      <c r="D140" s="114">
        <v>44460.0</v>
      </c>
      <c r="E140" s="107">
        <v>4.0</v>
      </c>
      <c r="F140" s="107">
        <v>8.0</v>
      </c>
      <c r="G140" s="107">
        <v>0.0</v>
      </c>
      <c r="H140" s="108">
        <v>140.0</v>
      </c>
      <c r="I140" s="108">
        <v>20.0</v>
      </c>
      <c r="J140" s="108">
        <v>60.0</v>
      </c>
      <c r="K140" s="108">
        <v>36.0</v>
      </c>
      <c r="L140" s="108">
        <v>82.0</v>
      </c>
      <c r="M140" s="108">
        <v>60.0</v>
      </c>
      <c r="N140" s="108">
        <v>20.0</v>
      </c>
      <c r="O140" s="108">
        <v>30.0</v>
      </c>
      <c r="P140" s="108">
        <v>50.0</v>
      </c>
      <c r="Q140" s="108">
        <v>35.0</v>
      </c>
      <c r="R140" s="108">
        <v>200.0</v>
      </c>
      <c r="S140" s="109">
        <v>2.0</v>
      </c>
      <c r="T140" s="109">
        <v>11.0</v>
      </c>
      <c r="U140" s="109">
        <v>1.0</v>
      </c>
      <c r="V140" s="110">
        <v>0.0</v>
      </c>
      <c r="W140" s="115">
        <v>0.0</v>
      </c>
      <c r="X140" s="110">
        <v>0.0</v>
      </c>
      <c r="Y140" s="110">
        <v>0.0</v>
      </c>
      <c r="Z140" s="110">
        <v>0.0</v>
      </c>
      <c r="AA140" s="115">
        <v>0.0</v>
      </c>
      <c r="AB140" s="110">
        <v>0.0</v>
      </c>
      <c r="AC140" s="115">
        <v>0.0</v>
      </c>
      <c r="AD140" s="110">
        <v>0.0</v>
      </c>
      <c r="AE140" s="110">
        <v>0.0</v>
      </c>
      <c r="AF140" s="109">
        <v>0.0</v>
      </c>
      <c r="AG140" s="109">
        <v>0.0</v>
      </c>
      <c r="AH140" s="109">
        <v>0.0</v>
      </c>
      <c r="AI140" s="109">
        <v>0.0</v>
      </c>
      <c r="AJ140" s="109">
        <v>0.0</v>
      </c>
      <c r="AK140" s="109">
        <v>0.0</v>
      </c>
      <c r="AL140" s="109">
        <v>0.0</v>
      </c>
      <c r="AM140" s="116">
        <v>0.0</v>
      </c>
      <c r="AN140" s="109">
        <v>0.0</v>
      </c>
      <c r="AO140" s="109">
        <v>0.0</v>
      </c>
    </row>
    <row r="141" ht="15.75" customHeight="1">
      <c r="A141" s="135" t="s">
        <v>172</v>
      </c>
      <c r="B141" s="135" t="s">
        <v>173</v>
      </c>
      <c r="C141" s="105" t="s">
        <v>59</v>
      </c>
      <c r="D141" s="114">
        <v>44460.0</v>
      </c>
      <c r="E141" s="107">
        <v>4.0</v>
      </c>
      <c r="F141" s="107">
        <v>2.0</v>
      </c>
      <c r="G141" s="107">
        <v>0.0</v>
      </c>
      <c r="H141" s="108">
        <v>80.0</v>
      </c>
      <c r="I141" s="108">
        <v>25.0</v>
      </c>
      <c r="J141" s="108">
        <v>60.0</v>
      </c>
      <c r="K141" s="108">
        <v>48.0</v>
      </c>
      <c r="L141" s="108">
        <v>62.0</v>
      </c>
      <c r="M141" s="108">
        <v>40.0</v>
      </c>
      <c r="N141" s="108">
        <v>20.0</v>
      </c>
      <c r="O141" s="108">
        <v>30.0</v>
      </c>
      <c r="P141" s="108">
        <v>30.0</v>
      </c>
      <c r="Q141" s="108">
        <v>15.0</v>
      </c>
      <c r="R141" s="108">
        <v>200.0</v>
      </c>
      <c r="S141" s="109">
        <v>2.0</v>
      </c>
      <c r="T141" s="108">
        <v>9.0</v>
      </c>
      <c r="U141" s="109">
        <v>2.0</v>
      </c>
      <c r="V141" s="115">
        <v>0.0</v>
      </c>
      <c r="W141" s="115">
        <v>0.0</v>
      </c>
      <c r="X141" s="115">
        <v>0.0</v>
      </c>
      <c r="Y141" s="115">
        <v>0.0</v>
      </c>
      <c r="Z141" s="115">
        <v>0.0</v>
      </c>
      <c r="AA141" s="115">
        <v>0.0</v>
      </c>
      <c r="AB141" s="115">
        <v>0.0</v>
      </c>
      <c r="AC141" s="115">
        <v>0.0</v>
      </c>
      <c r="AD141" s="115">
        <v>0.0</v>
      </c>
      <c r="AE141" s="115">
        <v>0.0</v>
      </c>
      <c r="AF141" s="116">
        <v>0.0</v>
      </c>
      <c r="AG141" s="116">
        <v>0.0</v>
      </c>
      <c r="AH141" s="116">
        <v>0.0</v>
      </c>
      <c r="AI141" s="116">
        <v>0.0</v>
      </c>
      <c r="AJ141" s="116">
        <v>0.0</v>
      </c>
      <c r="AK141" s="116">
        <v>0.0</v>
      </c>
      <c r="AL141" s="116">
        <v>0.0</v>
      </c>
      <c r="AM141" s="116">
        <v>0.0</v>
      </c>
      <c r="AN141" s="116">
        <v>0.0</v>
      </c>
      <c r="AO141" s="116">
        <v>0.0</v>
      </c>
    </row>
    <row r="142" ht="15.75" customHeight="1">
      <c r="A142" s="135" t="s">
        <v>172</v>
      </c>
      <c r="B142" s="135" t="s">
        <v>173</v>
      </c>
      <c r="C142" s="105" t="s">
        <v>60</v>
      </c>
      <c r="D142" s="114">
        <v>44460.0</v>
      </c>
      <c r="E142" s="107">
        <v>1.0</v>
      </c>
      <c r="F142" s="107">
        <v>2.0</v>
      </c>
      <c r="G142" s="107">
        <v>0.0</v>
      </c>
      <c r="H142" s="108">
        <v>100.0</v>
      </c>
      <c r="I142" s="108">
        <v>15.0</v>
      </c>
      <c r="J142" s="108">
        <v>60.0</v>
      </c>
      <c r="K142" s="108">
        <v>32.0</v>
      </c>
      <c r="L142" s="108">
        <v>58.0</v>
      </c>
      <c r="M142" s="108">
        <v>20.0</v>
      </c>
      <c r="N142" s="108">
        <v>20.0</v>
      </c>
      <c r="O142" s="108">
        <v>10.0</v>
      </c>
      <c r="P142" s="108">
        <v>30.0</v>
      </c>
      <c r="Q142" s="108">
        <v>20.0</v>
      </c>
      <c r="R142" s="108">
        <v>100.0</v>
      </c>
      <c r="S142" s="109">
        <v>1.0</v>
      </c>
      <c r="T142" s="109">
        <v>5.0</v>
      </c>
      <c r="U142" s="109">
        <v>3.0</v>
      </c>
      <c r="V142" s="115">
        <v>0.0</v>
      </c>
      <c r="W142" s="115">
        <v>0.0</v>
      </c>
      <c r="X142" s="115">
        <v>0.0</v>
      </c>
      <c r="Y142" s="115">
        <v>0.0</v>
      </c>
      <c r="Z142" s="115">
        <v>0.0</v>
      </c>
      <c r="AA142" s="115">
        <v>0.0</v>
      </c>
      <c r="AB142" s="115">
        <v>0.0</v>
      </c>
      <c r="AC142" s="115">
        <v>0.0</v>
      </c>
      <c r="AD142" s="115">
        <v>0.0</v>
      </c>
      <c r="AE142" s="115">
        <v>0.0</v>
      </c>
      <c r="AF142" s="116">
        <v>0.0</v>
      </c>
      <c r="AG142" s="116">
        <v>0.0</v>
      </c>
      <c r="AH142" s="116">
        <v>0.0</v>
      </c>
      <c r="AI142" s="116">
        <v>0.0</v>
      </c>
      <c r="AJ142" s="116">
        <v>0.0</v>
      </c>
      <c r="AK142" s="116">
        <v>0.0</v>
      </c>
      <c r="AL142" s="116">
        <v>0.0</v>
      </c>
      <c r="AM142" s="116">
        <v>0.0</v>
      </c>
      <c r="AN142" s="116">
        <v>0.0</v>
      </c>
      <c r="AO142" s="116">
        <v>0.0</v>
      </c>
    </row>
    <row r="143" ht="15.75" customHeight="1">
      <c r="A143" s="135" t="s">
        <v>172</v>
      </c>
      <c r="B143" s="135" t="s">
        <v>173</v>
      </c>
      <c r="C143" s="105" t="s">
        <v>61</v>
      </c>
      <c r="D143" s="114">
        <v>44460.0</v>
      </c>
      <c r="E143" s="107">
        <v>1.0</v>
      </c>
      <c r="F143" s="107">
        <v>2.0</v>
      </c>
      <c r="G143" s="107">
        <v>0.0</v>
      </c>
      <c r="H143" s="108">
        <v>80.0</v>
      </c>
      <c r="I143" s="108">
        <v>15.0</v>
      </c>
      <c r="J143" s="108">
        <v>50.0</v>
      </c>
      <c r="K143" s="108">
        <v>36.0</v>
      </c>
      <c r="L143" s="108">
        <v>60.0</v>
      </c>
      <c r="M143" s="108">
        <v>30.0</v>
      </c>
      <c r="N143" s="108">
        <v>10.0</v>
      </c>
      <c r="O143" s="108">
        <v>20.0</v>
      </c>
      <c r="P143" s="108">
        <v>10.0</v>
      </c>
      <c r="Q143" s="108">
        <v>20.0</v>
      </c>
      <c r="R143" s="108">
        <v>200.0</v>
      </c>
      <c r="S143" s="109">
        <v>1.0</v>
      </c>
      <c r="T143" s="109">
        <v>6.0</v>
      </c>
      <c r="U143" s="109">
        <v>3.0</v>
      </c>
      <c r="V143" s="115">
        <v>0.0</v>
      </c>
      <c r="W143" s="115">
        <v>0.0</v>
      </c>
      <c r="X143" s="115">
        <v>0.0</v>
      </c>
      <c r="Y143" s="115">
        <v>0.0</v>
      </c>
      <c r="Z143" s="115">
        <v>0.0</v>
      </c>
      <c r="AA143" s="115">
        <v>0.0</v>
      </c>
      <c r="AB143" s="115">
        <v>0.0</v>
      </c>
      <c r="AC143" s="115">
        <v>0.0</v>
      </c>
      <c r="AD143" s="115">
        <v>0.0</v>
      </c>
      <c r="AE143" s="115">
        <v>0.0</v>
      </c>
      <c r="AF143" s="116">
        <v>0.0</v>
      </c>
      <c r="AG143" s="116">
        <v>0.0</v>
      </c>
      <c r="AH143" s="116">
        <v>0.0</v>
      </c>
      <c r="AI143" s="116">
        <v>0.0</v>
      </c>
      <c r="AJ143" s="116">
        <v>0.0</v>
      </c>
      <c r="AK143" s="116">
        <v>0.0</v>
      </c>
      <c r="AL143" s="116">
        <v>0.0</v>
      </c>
      <c r="AM143" s="116">
        <v>0.0</v>
      </c>
      <c r="AN143" s="116">
        <v>0.0</v>
      </c>
      <c r="AO143" s="116">
        <v>0.0</v>
      </c>
    </row>
    <row r="144" ht="15.75" customHeight="1">
      <c r="A144" s="135" t="s">
        <v>172</v>
      </c>
      <c r="B144" s="135" t="s">
        <v>173</v>
      </c>
      <c r="C144" s="105" t="s">
        <v>62</v>
      </c>
      <c r="D144" s="114">
        <v>44460.0</v>
      </c>
      <c r="E144" s="107">
        <v>1.0</v>
      </c>
      <c r="F144" s="107">
        <v>0.0</v>
      </c>
      <c r="G144" s="107">
        <v>0.0</v>
      </c>
      <c r="H144" s="108">
        <v>20.0</v>
      </c>
      <c r="I144" s="108">
        <v>5.0</v>
      </c>
      <c r="J144" s="108">
        <v>20.0</v>
      </c>
      <c r="K144" s="108">
        <v>12.0</v>
      </c>
      <c r="L144" s="108">
        <v>20.0</v>
      </c>
      <c r="M144" s="108">
        <v>10.0</v>
      </c>
      <c r="N144" s="108">
        <v>10.0</v>
      </c>
      <c r="O144" s="109">
        <v>10.0</v>
      </c>
      <c r="P144" s="108">
        <v>20.0</v>
      </c>
      <c r="Q144" s="108">
        <v>20.0</v>
      </c>
      <c r="R144" s="108">
        <v>100.0</v>
      </c>
      <c r="S144" s="109">
        <v>1.0</v>
      </c>
      <c r="T144" s="109">
        <v>3.0</v>
      </c>
      <c r="U144" s="109">
        <v>2.0</v>
      </c>
      <c r="V144" s="115">
        <v>0.0</v>
      </c>
      <c r="W144" s="115">
        <v>0.0</v>
      </c>
      <c r="X144" s="115">
        <v>0.0</v>
      </c>
      <c r="Y144" s="115">
        <v>0.0</v>
      </c>
      <c r="Z144" s="115">
        <v>0.0</v>
      </c>
      <c r="AA144" s="115">
        <v>0.0</v>
      </c>
      <c r="AB144" s="115">
        <v>0.0</v>
      </c>
      <c r="AC144" s="115">
        <v>0.0</v>
      </c>
      <c r="AD144" s="115">
        <v>0.0</v>
      </c>
      <c r="AE144" s="115">
        <v>0.0</v>
      </c>
      <c r="AF144" s="116">
        <v>0.0</v>
      </c>
      <c r="AG144" s="116">
        <v>0.0</v>
      </c>
      <c r="AH144" s="116">
        <v>0.0</v>
      </c>
      <c r="AI144" s="116">
        <v>0.0</v>
      </c>
      <c r="AJ144" s="116">
        <v>0.0</v>
      </c>
      <c r="AK144" s="116">
        <v>0.0</v>
      </c>
      <c r="AL144" s="116">
        <v>0.0</v>
      </c>
      <c r="AM144" s="116">
        <v>0.0</v>
      </c>
      <c r="AN144" s="116">
        <v>0.0</v>
      </c>
      <c r="AO144" s="116">
        <v>0.0</v>
      </c>
    </row>
    <row r="145" ht="15.75" customHeight="1">
      <c r="A145" s="135" t="s">
        <v>172</v>
      </c>
      <c r="B145" s="135" t="s">
        <v>173</v>
      </c>
      <c r="C145" s="105" t="s">
        <v>63</v>
      </c>
      <c r="D145" s="114">
        <v>44460.0</v>
      </c>
      <c r="E145" s="107">
        <v>5.0</v>
      </c>
      <c r="F145" s="107">
        <v>5.0</v>
      </c>
      <c r="G145" s="107">
        <v>0.0</v>
      </c>
      <c r="H145" s="108">
        <v>60.0</v>
      </c>
      <c r="I145" s="109">
        <v>25.0</v>
      </c>
      <c r="J145" s="108">
        <v>90.0</v>
      </c>
      <c r="K145" s="108">
        <v>36.0</v>
      </c>
      <c r="L145" s="108">
        <v>68.0</v>
      </c>
      <c r="M145" s="108">
        <v>20.0</v>
      </c>
      <c r="N145" s="109">
        <v>20.0</v>
      </c>
      <c r="O145" s="109">
        <v>10.0</v>
      </c>
      <c r="P145" s="108">
        <v>30.0</v>
      </c>
      <c r="Q145" s="109">
        <v>20.0</v>
      </c>
      <c r="R145" s="108">
        <v>300.0</v>
      </c>
      <c r="S145" s="109">
        <v>1.0</v>
      </c>
      <c r="T145" s="109">
        <v>5.0</v>
      </c>
      <c r="U145" s="109">
        <v>3.0</v>
      </c>
      <c r="V145" s="115">
        <v>0.0</v>
      </c>
      <c r="W145" s="115">
        <v>0.0</v>
      </c>
      <c r="X145" s="115">
        <v>0.0</v>
      </c>
      <c r="Y145" s="115">
        <v>0.0</v>
      </c>
      <c r="Z145" s="115">
        <v>0.0</v>
      </c>
      <c r="AA145" s="115">
        <v>0.0</v>
      </c>
      <c r="AB145" s="115">
        <v>0.0</v>
      </c>
      <c r="AC145" s="115">
        <v>0.0</v>
      </c>
      <c r="AD145" s="115">
        <v>0.0</v>
      </c>
      <c r="AE145" s="115">
        <v>0.0</v>
      </c>
      <c r="AF145" s="116">
        <v>0.0</v>
      </c>
      <c r="AG145" s="116">
        <v>0.0</v>
      </c>
      <c r="AH145" s="116">
        <v>0.0</v>
      </c>
      <c r="AI145" s="116">
        <v>0.0</v>
      </c>
      <c r="AJ145" s="116">
        <v>0.0</v>
      </c>
      <c r="AK145" s="116">
        <v>0.0</v>
      </c>
      <c r="AL145" s="116">
        <v>0.0</v>
      </c>
      <c r="AM145" s="116">
        <v>0.0</v>
      </c>
      <c r="AN145" s="116">
        <v>0.0</v>
      </c>
      <c r="AO145" s="116">
        <v>0.0</v>
      </c>
    </row>
    <row r="146" ht="15.75" customHeight="1">
      <c r="A146" s="135" t="s">
        <v>172</v>
      </c>
      <c r="B146" s="135" t="s">
        <v>173</v>
      </c>
      <c r="C146" s="105" t="s">
        <v>45</v>
      </c>
      <c r="D146" s="114">
        <v>44490.0</v>
      </c>
      <c r="E146" s="107">
        <v>4.0</v>
      </c>
      <c r="F146" s="107">
        <v>1.0</v>
      </c>
      <c r="G146" s="107">
        <v>0.0</v>
      </c>
      <c r="H146" s="108">
        <v>60.0</v>
      </c>
      <c r="I146" s="108">
        <v>10.0</v>
      </c>
      <c r="J146" s="108">
        <v>50.0</v>
      </c>
      <c r="K146" s="108">
        <v>36.0</v>
      </c>
      <c r="L146" s="108">
        <v>38.0</v>
      </c>
      <c r="M146" s="108">
        <v>10.0</v>
      </c>
      <c r="N146" s="108">
        <v>10.0</v>
      </c>
      <c r="O146" s="108">
        <v>0.0</v>
      </c>
      <c r="P146" s="108">
        <v>10.0</v>
      </c>
      <c r="Q146" s="108">
        <v>0.0</v>
      </c>
      <c r="R146" s="108">
        <v>100.0</v>
      </c>
      <c r="S146" s="109">
        <v>1.0</v>
      </c>
      <c r="T146" s="108">
        <v>2.0</v>
      </c>
      <c r="U146" s="109">
        <v>2.0</v>
      </c>
      <c r="V146" s="115">
        <v>0.0</v>
      </c>
      <c r="W146" s="115">
        <v>0.0</v>
      </c>
      <c r="X146" s="115">
        <v>0.0</v>
      </c>
      <c r="Y146" s="115">
        <v>0.0</v>
      </c>
      <c r="Z146" s="115">
        <v>0.0</v>
      </c>
      <c r="AA146" s="115">
        <v>0.0</v>
      </c>
      <c r="AB146" s="115">
        <v>0.0</v>
      </c>
      <c r="AC146" s="115">
        <v>0.0</v>
      </c>
      <c r="AD146" s="115">
        <v>0.0</v>
      </c>
      <c r="AE146" s="115">
        <v>0.0</v>
      </c>
      <c r="AF146" s="116">
        <v>0.0</v>
      </c>
      <c r="AG146" s="116">
        <v>0.0</v>
      </c>
      <c r="AH146" s="116">
        <v>0.0</v>
      </c>
      <c r="AI146" s="116">
        <v>0.0</v>
      </c>
      <c r="AJ146" s="116">
        <v>0.0</v>
      </c>
      <c r="AK146" s="116">
        <v>0.0</v>
      </c>
      <c r="AL146" s="116">
        <v>0.0</v>
      </c>
      <c r="AM146" s="116">
        <v>0.0</v>
      </c>
      <c r="AN146" s="116">
        <v>0.0</v>
      </c>
      <c r="AO146" s="116">
        <v>0.0</v>
      </c>
    </row>
    <row r="147" ht="15.75" customHeight="1">
      <c r="A147" s="135" t="s">
        <v>172</v>
      </c>
      <c r="B147" s="135" t="s">
        <v>173</v>
      </c>
      <c r="C147" s="105" t="s">
        <v>47</v>
      </c>
      <c r="D147" s="114">
        <v>44490.0</v>
      </c>
      <c r="E147" s="107">
        <v>3.0</v>
      </c>
      <c r="F147" s="107">
        <v>2.0</v>
      </c>
      <c r="G147" s="107">
        <v>0.0</v>
      </c>
      <c r="H147" s="108">
        <v>60.0</v>
      </c>
      <c r="I147" s="108">
        <v>35.0</v>
      </c>
      <c r="J147" s="108">
        <v>70.0</v>
      </c>
      <c r="K147" s="108">
        <v>32.0</v>
      </c>
      <c r="L147" s="108">
        <v>60.0</v>
      </c>
      <c r="M147" s="108">
        <v>40.0</v>
      </c>
      <c r="N147" s="108">
        <v>20.0</v>
      </c>
      <c r="O147" s="108">
        <v>20.0</v>
      </c>
      <c r="P147" s="108">
        <v>20.0</v>
      </c>
      <c r="Q147" s="108">
        <v>25.0</v>
      </c>
      <c r="R147" s="108">
        <v>200.0</v>
      </c>
      <c r="S147" s="109">
        <v>2.0</v>
      </c>
      <c r="T147" s="109">
        <v>8.0</v>
      </c>
      <c r="U147" s="109">
        <v>3.0</v>
      </c>
      <c r="V147" s="115">
        <v>0.0</v>
      </c>
      <c r="W147" s="115">
        <v>0.0</v>
      </c>
      <c r="X147" s="115">
        <v>0.0</v>
      </c>
      <c r="Y147" s="115">
        <v>0.0</v>
      </c>
      <c r="Z147" s="115">
        <v>0.0</v>
      </c>
      <c r="AA147" s="115">
        <v>0.0</v>
      </c>
      <c r="AB147" s="115">
        <v>0.0</v>
      </c>
      <c r="AC147" s="115">
        <v>0.0</v>
      </c>
      <c r="AD147" s="115">
        <v>0.0</v>
      </c>
      <c r="AE147" s="115">
        <v>0.0</v>
      </c>
      <c r="AF147" s="116">
        <v>0.0</v>
      </c>
      <c r="AG147" s="116">
        <v>0.0</v>
      </c>
      <c r="AH147" s="116">
        <v>0.0</v>
      </c>
      <c r="AI147" s="116">
        <v>0.0</v>
      </c>
      <c r="AJ147" s="116">
        <v>0.0</v>
      </c>
      <c r="AK147" s="116">
        <v>0.0</v>
      </c>
      <c r="AL147" s="116">
        <v>0.0</v>
      </c>
      <c r="AM147" s="116">
        <v>0.0</v>
      </c>
      <c r="AN147" s="116">
        <v>0.0</v>
      </c>
      <c r="AO147" s="116">
        <v>0.0</v>
      </c>
    </row>
    <row r="148" ht="15.75" customHeight="1">
      <c r="A148" s="135" t="s">
        <v>172</v>
      </c>
      <c r="B148" s="135" t="s">
        <v>173</v>
      </c>
      <c r="C148" s="105" t="s">
        <v>48</v>
      </c>
      <c r="D148" s="114">
        <v>44490.0</v>
      </c>
      <c r="E148" s="107">
        <v>2.0</v>
      </c>
      <c r="F148" s="107">
        <v>1.0</v>
      </c>
      <c r="G148" s="107">
        <v>0.0</v>
      </c>
      <c r="H148" s="108">
        <v>100.0</v>
      </c>
      <c r="I148" s="108">
        <v>20.0</v>
      </c>
      <c r="J148" s="108">
        <v>60.0</v>
      </c>
      <c r="K148" s="108">
        <v>40.0</v>
      </c>
      <c r="L148" s="108">
        <v>66.0</v>
      </c>
      <c r="M148" s="108">
        <v>30.0</v>
      </c>
      <c r="N148" s="108">
        <v>20.0</v>
      </c>
      <c r="O148" s="108">
        <v>10.0</v>
      </c>
      <c r="P148" s="108">
        <v>10.0</v>
      </c>
      <c r="Q148" s="108">
        <v>10.0</v>
      </c>
      <c r="R148" s="108">
        <v>200.0</v>
      </c>
      <c r="S148" s="109">
        <v>1.0</v>
      </c>
      <c r="T148" s="109">
        <v>6.0</v>
      </c>
      <c r="U148" s="109">
        <v>4.0</v>
      </c>
      <c r="V148" s="115">
        <v>0.0</v>
      </c>
      <c r="W148" s="115">
        <v>0.0</v>
      </c>
      <c r="X148" s="115">
        <v>0.0</v>
      </c>
      <c r="Y148" s="115">
        <v>0.0</v>
      </c>
      <c r="Z148" s="115">
        <v>0.0</v>
      </c>
      <c r="AA148" s="115">
        <v>0.0</v>
      </c>
      <c r="AB148" s="115">
        <v>0.0</v>
      </c>
      <c r="AC148" s="115">
        <v>0.0</v>
      </c>
      <c r="AD148" s="115">
        <v>0.0</v>
      </c>
      <c r="AE148" s="115">
        <v>0.0</v>
      </c>
      <c r="AF148" s="116">
        <v>0.0</v>
      </c>
      <c r="AG148" s="116">
        <v>0.0</v>
      </c>
      <c r="AH148" s="116">
        <v>0.0</v>
      </c>
      <c r="AI148" s="116">
        <v>0.0</v>
      </c>
      <c r="AJ148" s="116">
        <v>0.0</v>
      </c>
      <c r="AK148" s="116">
        <v>0.0</v>
      </c>
      <c r="AL148" s="116">
        <v>0.0</v>
      </c>
      <c r="AM148" s="116">
        <v>0.0</v>
      </c>
      <c r="AN148" s="116">
        <v>0.0</v>
      </c>
      <c r="AO148" s="116">
        <v>0.0</v>
      </c>
    </row>
    <row r="149" ht="15.75" customHeight="1">
      <c r="A149" s="135" t="s">
        <v>172</v>
      </c>
      <c r="B149" s="135" t="s">
        <v>173</v>
      </c>
      <c r="C149" s="105" t="s">
        <v>49</v>
      </c>
      <c r="D149" s="114">
        <v>44490.0</v>
      </c>
      <c r="E149" s="107">
        <v>7.0</v>
      </c>
      <c r="F149" s="107">
        <v>17.0</v>
      </c>
      <c r="G149" s="107">
        <v>0.0</v>
      </c>
      <c r="H149" s="108">
        <v>100.0</v>
      </c>
      <c r="I149" s="108">
        <v>20.0</v>
      </c>
      <c r="J149" s="108">
        <v>90.0</v>
      </c>
      <c r="K149" s="108">
        <v>60.0</v>
      </c>
      <c r="L149" s="108">
        <v>100.0</v>
      </c>
      <c r="M149" s="108">
        <v>80.0</v>
      </c>
      <c r="N149" s="108">
        <v>40.0</v>
      </c>
      <c r="O149" s="109">
        <v>40.0</v>
      </c>
      <c r="P149" s="108">
        <v>60.0</v>
      </c>
      <c r="Q149" s="108">
        <v>0.0</v>
      </c>
      <c r="R149" s="108">
        <v>300.0</v>
      </c>
      <c r="S149" s="109">
        <v>2.0</v>
      </c>
      <c r="T149" s="109">
        <v>16.0</v>
      </c>
      <c r="U149" s="109">
        <v>5.0</v>
      </c>
      <c r="V149" s="115">
        <v>0.0</v>
      </c>
      <c r="W149" s="115">
        <v>0.0</v>
      </c>
      <c r="X149" s="115">
        <v>0.0</v>
      </c>
      <c r="Y149" s="115">
        <v>0.0</v>
      </c>
      <c r="Z149" s="115">
        <v>0.0</v>
      </c>
      <c r="AA149" s="115">
        <v>0.0</v>
      </c>
      <c r="AB149" s="115">
        <v>0.0</v>
      </c>
      <c r="AC149" s="115">
        <v>0.0</v>
      </c>
      <c r="AD149" s="115">
        <v>0.0</v>
      </c>
      <c r="AE149" s="115">
        <v>0.0</v>
      </c>
      <c r="AF149" s="116">
        <v>0.0</v>
      </c>
      <c r="AG149" s="116">
        <v>0.0</v>
      </c>
      <c r="AH149" s="116">
        <v>0.0</v>
      </c>
      <c r="AI149" s="116">
        <v>0.0</v>
      </c>
      <c r="AJ149" s="116">
        <v>0.0</v>
      </c>
      <c r="AK149" s="116">
        <v>0.0</v>
      </c>
      <c r="AL149" s="116">
        <v>0.0</v>
      </c>
      <c r="AM149" s="116">
        <v>0.0</v>
      </c>
      <c r="AN149" s="116">
        <v>0.0</v>
      </c>
      <c r="AO149" s="116">
        <v>0.0</v>
      </c>
    </row>
    <row r="150" ht="15.75" customHeight="1">
      <c r="A150" s="135" t="s">
        <v>172</v>
      </c>
      <c r="B150" s="135" t="s">
        <v>173</v>
      </c>
      <c r="C150" s="105" t="s">
        <v>50</v>
      </c>
      <c r="D150" s="114">
        <v>44490.0</v>
      </c>
      <c r="E150" s="107">
        <v>6.0</v>
      </c>
      <c r="F150" s="107">
        <v>3.0</v>
      </c>
      <c r="G150" s="107">
        <v>0.0</v>
      </c>
      <c r="H150" s="108">
        <v>100.0</v>
      </c>
      <c r="I150" s="109">
        <v>15.0</v>
      </c>
      <c r="J150" s="108">
        <v>100.0</v>
      </c>
      <c r="K150" s="108">
        <v>24.0</v>
      </c>
      <c r="L150" s="108">
        <v>96.0</v>
      </c>
      <c r="M150" s="108">
        <v>60.0</v>
      </c>
      <c r="N150" s="109">
        <v>40.0</v>
      </c>
      <c r="O150" s="109">
        <v>30.0</v>
      </c>
      <c r="P150" s="108">
        <v>20.0</v>
      </c>
      <c r="Q150" s="109">
        <v>0.0</v>
      </c>
      <c r="R150" s="108">
        <v>300.0</v>
      </c>
      <c r="S150" s="109">
        <v>1.0</v>
      </c>
      <c r="T150" s="109">
        <v>11.0</v>
      </c>
      <c r="U150" s="109">
        <v>3.0</v>
      </c>
      <c r="V150" s="115">
        <v>0.0</v>
      </c>
      <c r="W150" s="115">
        <v>0.0</v>
      </c>
      <c r="X150" s="115">
        <v>0.0</v>
      </c>
      <c r="Y150" s="115">
        <v>0.0</v>
      </c>
      <c r="Z150" s="115">
        <v>0.0</v>
      </c>
      <c r="AA150" s="115">
        <v>0.0</v>
      </c>
      <c r="AB150" s="115">
        <v>0.0</v>
      </c>
      <c r="AC150" s="115">
        <v>0.0</v>
      </c>
      <c r="AD150" s="115">
        <v>0.0</v>
      </c>
      <c r="AE150" s="115">
        <v>0.0</v>
      </c>
      <c r="AF150" s="116">
        <v>0.0</v>
      </c>
      <c r="AG150" s="116">
        <v>0.0</v>
      </c>
      <c r="AH150" s="116">
        <v>0.0</v>
      </c>
      <c r="AI150" s="116">
        <v>0.0</v>
      </c>
      <c r="AJ150" s="116">
        <v>0.0</v>
      </c>
      <c r="AK150" s="116">
        <v>0.0</v>
      </c>
      <c r="AL150" s="116">
        <v>0.0</v>
      </c>
      <c r="AM150" s="116">
        <v>0.0</v>
      </c>
      <c r="AN150" s="116">
        <v>0.0</v>
      </c>
      <c r="AO150" s="116">
        <v>0.0</v>
      </c>
    </row>
    <row r="151" ht="15.75" customHeight="1">
      <c r="A151" s="135" t="s">
        <v>172</v>
      </c>
      <c r="B151" s="135" t="s">
        <v>173</v>
      </c>
      <c r="C151" s="105" t="s">
        <v>51</v>
      </c>
      <c r="D151" s="114">
        <v>44490.0</v>
      </c>
      <c r="E151" s="107">
        <v>3.0</v>
      </c>
      <c r="F151" s="107">
        <v>7.0</v>
      </c>
      <c r="G151" s="107">
        <v>0.0</v>
      </c>
      <c r="H151" s="108">
        <v>120.0</v>
      </c>
      <c r="I151" s="109">
        <v>25.0</v>
      </c>
      <c r="J151" s="108">
        <v>70.0</v>
      </c>
      <c r="K151" s="108">
        <v>40.0</v>
      </c>
      <c r="L151" s="108">
        <v>74.0</v>
      </c>
      <c r="M151" s="108">
        <v>50.0</v>
      </c>
      <c r="N151" s="109">
        <v>20.0</v>
      </c>
      <c r="O151" s="109">
        <v>40.0</v>
      </c>
      <c r="P151" s="108">
        <v>40.0</v>
      </c>
      <c r="Q151" s="109">
        <v>15.0</v>
      </c>
      <c r="R151" s="108">
        <v>300.0</v>
      </c>
      <c r="S151" s="109">
        <v>2.0</v>
      </c>
      <c r="T151" s="109">
        <v>11.0</v>
      </c>
      <c r="U151" s="109">
        <v>4.0</v>
      </c>
      <c r="V151" s="115">
        <v>0.0</v>
      </c>
      <c r="W151" s="115">
        <v>0.0</v>
      </c>
      <c r="X151" s="115">
        <v>0.0</v>
      </c>
      <c r="Y151" s="115">
        <v>0.0</v>
      </c>
      <c r="Z151" s="115">
        <v>0.0</v>
      </c>
      <c r="AA151" s="115">
        <v>0.0</v>
      </c>
      <c r="AB151" s="115">
        <v>0.0</v>
      </c>
      <c r="AC151" s="115">
        <v>0.0</v>
      </c>
      <c r="AD151" s="115">
        <v>0.0</v>
      </c>
      <c r="AE151" s="115">
        <v>0.0</v>
      </c>
      <c r="AF151" s="116">
        <v>0.0</v>
      </c>
      <c r="AG151" s="116">
        <v>0.0</v>
      </c>
      <c r="AH151" s="116">
        <v>0.0</v>
      </c>
      <c r="AI151" s="116">
        <v>0.0</v>
      </c>
      <c r="AJ151" s="116">
        <v>0.0</v>
      </c>
      <c r="AK151" s="116">
        <v>0.0</v>
      </c>
      <c r="AL151" s="116">
        <v>0.0</v>
      </c>
      <c r="AM151" s="116">
        <v>0.0</v>
      </c>
      <c r="AN151" s="116">
        <v>0.0</v>
      </c>
      <c r="AO151" s="116">
        <v>0.0</v>
      </c>
    </row>
    <row r="152" ht="15.75" customHeight="1">
      <c r="A152" s="135" t="s">
        <v>172</v>
      </c>
      <c r="B152" s="135" t="s">
        <v>173</v>
      </c>
      <c r="C152" s="105" t="s">
        <v>52</v>
      </c>
      <c r="D152" s="114">
        <v>44490.0</v>
      </c>
      <c r="E152" s="107">
        <v>2.0</v>
      </c>
      <c r="F152" s="107">
        <v>3.0</v>
      </c>
      <c r="G152" s="107">
        <v>0.0</v>
      </c>
      <c r="H152" s="108">
        <v>80.0</v>
      </c>
      <c r="I152" s="109">
        <v>20.0</v>
      </c>
      <c r="J152" s="108">
        <v>40.0</v>
      </c>
      <c r="K152" s="108">
        <v>0.0</v>
      </c>
      <c r="L152" s="108">
        <v>36.0</v>
      </c>
      <c r="M152" s="108">
        <v>40.0</v>
      </c>
      <c r="N152" s="109">
        <v>30.0</v>
      </c>
      <c r="O152" s="109">
        <v>20.0</v>
      </c>
      <c r="P152" s="108">
        <v>40.0</v>
      </c>
      <c r="Q152" s="109">
        <v>30.0</v>
      </c>
      <c r="R152" s="108">
        <v>200.0</v>
      </c>
      <c r="S152" s="109">
        <v>2.0</v>
      </c>
      <c r="T152" s="109">
        <v>7.0</v>
      </c>
      <c r="U152" s="109">
        <v>2.0</v>
      </c>
      <c r="V152" s="115">
        <v>0.0</v>
      </c>
      <c r="W152" s="115">
        <v>0.0</v>
      </c>
      <c r="X152" s="115">
        <v>0.0</v>
      </c>
      <c r="Y152" s="115">
        <v>0.0</v>
      </c>
      <c r="Z152" s="115">
        <v>0.0</v>
      </c>
      <c r="AA152" s="115">
        <v>0.0</v>
      </c>
      <c r="AB152" s="115">
        <v>0.0</v>
      </c>
      <c r="AC152" s="115">
        <v>0.0</v>
      </c>
      <c r="AD152" s="115">
        <v>0.0</v>
      </c>
      <c r="AE152" s="115">
        <v>0.0</v>
      </c>
      <c r="AF152" s="116">
        <v>0.0</v>
      </c>
      <c r="AG152" s="116">
        <v>0.0</v>
      </c>
      <c r="AH152" s="116">
        <v>0.0</v>
      </c>
      <c r="AI152" s="116">
        <v>0.0</v>
      </c>
      <c r="AJ152" s="116">
        <v>0.0</v>
      </c>
      <c r="AK152" s="116">
        <v>0.0</v>
      </c>
      <c r="AL152" s="116">
        <v>0.0</v>
      </c>
      <c r="AM152" s="116">
        <v>0.0</v>
      </c>
      <c r="AN152" s="116">
        <v>0.0</v>
      </c>
      <c r="AO152" s="116">
        <v>0.0</v>
      </c>
    </row>
    <row r="153" ht="15.75" customHeight="1">
      <c r="A153" s="135" t="s">
        <v>172</v>
      </c>
      <c r="B153" s="135" t="s">
        <v>173</v>
      </c>
      <c r="C153" s="105" t="s">
        <v>53</v>
      </c>
      <c r="D153" s="114">
        <v>44490.0</v>
      </c>
      <c r="E153" s="107">
        <v>1.0</v>
      </c>
      <c r="F153" s="107">
        <v>8.0</v>
      </c>
      <c r="G153" s="107">
        <v>0.0</v>
      </c>
      <c r="H153" s="108">
        <v>80.0</v>
      </c>
      <c r="I153" s="109">
        <v>20.0</v>
      </c>
      <c r="J153" s="108">
        <v>70.0</v>
      </c>
      <c r="K153" s="108">
        <v>40.0</v>
      </c>
      <c r="L153" s="108">
        <v>60.0</v>
      </c>
      <c r="M153" s="108">
        <v>30.0</v>
      </c>
      <c r="N153" s="109">
        <v>10.0</v>
      </c>
      <c r="O153" s="109">
        <v>20.0</v>
      </c>
      <c r="P153" s="108">
        <v>30.0</v>
      </c>
      <c r="Q153" s="109">
        <v>20.0</v>
      </c>
      <c r="R153" s="108">
        <v>300.0</v>
      </c>
      <c r="S153" s="109">
        <v>1.0</v>
      </c>
      <c r="T153" s="109">
        <v>6.0</v>
      </c>
      <c r="U153" s="109">
        <v>4.0</v>
      </c>
      <c r="V153" s="115">
        <v>0.0</v>
      </c>
      <c r="W153" s="115">
        <v>0.0</v>
      </c>
      <c r="X153" s="115">
        <v>0.0</v>
      </c>
      <c r="Y153" s="115">
        <v>0.0</v>
      </c>
      <c r="Z153" s="115">
        <v>0.0</v>
      </c>
      <c r="AA153" s="115">
        <v>0.0</v>
      </c>
      <c r="AB153" s="115">
        <v>0.0</v>
      </c>
      <c r="AC153" s="115">
        <v>0.0</v>
      </c>
      <c r="AD153" s="115">
        <v>0.0</v>
      </c>
      <c r="AE153" s="115">
        <v>0.0</v>
      </c>
      <c r="AF153" s="116">
        <v>0.0</v>
      </c>
      <c r="AG153" s="116">
        <v>0.0</v>
      </c>
      <c r="AH153" s="116">
        <v>0.0</v>
      </c>
      <c r="AI153" s="116">
        <v>0.0</v>
      </c>
      <c r="AJ153" s="116">
        <v>0.0</v>
      </c>
      <c r="AK153" s="116">
        <v>0.0</v>
      </c>
      <c r="AL153" s="116">
        <v>0.0</v>
      </c>
      <c r="AM153" s="116">
        <v>0.0</v>
      </c>
      <c r="AN153" s="116">
        <v>0.0</v>
      </c>
      <c r="AO153" s="116">
        <v>0.0</v>
      </c>
    </row>
    <row r="154" ht="15.75" customHeight="1">
      <c r="A154" s="135" t="s">
        <v>172</v>
      </c>
      <c r="B154" s="135" t="s">
        <v>173</v>
      </c>
      <c r="C154" s="105" t="s">
        <v>54</v>
      </c>
      <c r="D154" s="114">
        <v>44490.0</v>
      </c>
      <c r="E154" s="107">
        <v>1.0</v>
      </c>
      <c r="F154" s="107">
        <v>1.0</v>
      </c>
      <c r="G154" s="107">
        <v>0.0</v>
      </c>
      <c r="H154" s="108">
        <v>40.0</v>
      </c>
      <c r="I154" s="109">
        <v>10.0</v>
      </c>
      <c r="J154" s="108">
        <v>30.0</v>
      </c>
      <c r="K154" s="108">
        <v>20.0</v>
      </c>
      <c r="L154" s="108">
        <v>26.0</v>
      </c>
      <c r="M154" s="108">
        <v>20.0</v>
      </c>
      <c r="N154" s="109">
        <v>10.0</v>
      </c>
      <c r="O154" s="109">
        <v>10.0</v>
      </c>
      <c r="P154" s="108">
        <v>10.0</v>
      </c>
      <c r="Q154" s="109">
        <v>40.0</v>
      </c>
      <c r="R154" s="108">
        <v>200.0</v>
      </c>
      <c r="S154" s="109">
        <v>1.0</v>
      </c>
      <c r="T154" s="109">
        <v>4.0</v>
      </c>
      <c r="U154" s="109">
        <v>1.0</v>
      </c>
      <c r="V154" s="115">
        <v>0.0</v>
      </c>
      <c r="W154" s="115">
        <v>0.0</v>
      </c>
      <c r="X154" s="115">
        <v>0.0</v>
      </c>
      <c r="Y154" s="115">
        <v>0.0</v>
      </c>
      <c r="Z154" s="115">
        <v>0.0</v>
      </c>
      <c r="AA154" s="115">
        <v>0.0</v>
      </c>
      <c r="AB154" s="115">
        <v>0.0</v>
      </c>
      <c r="AC154" s="115">
        <v>0.0</v>
      </c>
      <c r="AD154" s="115">
        <v>0.0</v>
      </c>
      <c r="AE154" s="115">
        <v>0.0</v>
      </c>
      <c r="AF154" s="116">
        <v>0.0</v>
      </c>
      <c r="AG154" s="116">
        <v>0.0</v>
      </c>
      <c r="AH154" s="116">
        <v>0.0</v>
      </c>
      <c r="AI154" s="116">
        <v>0.0</v>
      </c>
      <c r="AJ154" s="116">
        <v>0.0</v>
      </c>
      <c r="AK154" s="116">
        <v>0.0</v>
      </c>
      <c r="AL154" s="116">
        <v>0.0</v>
      </c>
      <c r="AM154" s="116">
        <v>0.0</v>
      </c>
      <c r="AN154" s="116">
        <v>0.0</v>
      </c>
      <c r="AO154" s="116">
        <v>0.0</v>
      </c>
    </row>
    <row r="155" ht="15.75" customHeight="1">
      <c r="A155" s="135" t="s">
        <v>172</v>
      </c>
      <c r="B155" s="135" t="s">
        <v>173</v>
      </c>
      <c r="C155" s="105" t="s">
        <v>55</v>
      </c>
      <c r="D155" s="114">
        <v>44490.0</v>
      </c>
      <c r="E155" s="107">
        <v>2.0</v>
      </c>
      <c r="F155" s="107">
        <v>1.0</v>
      </c>
      <c r="G155" s="107">
        <v>0.0</v>
      </c>
      <c r="H155" s="108">
        <v>60.0</v>
      </c>
      <c r="I155" s="109">
        <v>25.0</v>
      </c>
      <c r="J155" s="108">
        <v>50.0</v>
      </c>
      <c r="K155" s="108">
        <v>32.0</v>
      </c>
      <c r="L155" s="108">
        <v>60.0</v>
      </c>
      <c r="M155" s="108">
        <v>30.0</v>
      </c>
      <c r="N155" s="109">
        <v>20.0</v>
      </c>
      <c r="O155" s="109">
        <v>10.0</v>
      </c>
      <c r="P155" s="108">
        <v>40.0</v>
      </c>
      <c r="Q155" s="109">
        <v>20.0</v>
      </c>
      <c r="R155" s="108">
        <v>200.0</v>
      </c>
      <c r="S155" s="109">
        <v>1.0</v>
      </c>
      <c r="T155" s="109">
        <v>6.0</v>
      </c>
      <c r="U155" s="109">
        <v>3.0</v>
      </c>
      <c r="V155" s="115">
        <v>0.0</v>
      </c>
      <c r="W155" s="115">
        <v>0.0</v>
      </c>
      <c r="X155" s="115">
        <v>0.0</v>
      </c>
      <c r="Y155" s="115">
        <v>0.0</v>
      </c>
      <c r="Z155" s="115">
        <v>0.0</v>
      </c>
      <c r="AA155" s="115">
        <v>0.0</v>
      </c>
      <c r="AB155" s="115">
        <v>0.0</v>
      </c>
      <c r="AC155" s="115">
        <v>0.0</v>
      </c>
      <c r="AD155" s="115">
        <v>0.0</v>
      </c>
      <c r="AE155" s="115">
        <v>0.0</v>
      </c>
      <c r="AF155" s="116">
        <v>0.0</v>
      </c>
      <c r="AG155" s="116">
        <v>0.0</v>
      </c>
      <c r="AH155" s="116">
        <v>0.0</v>
      </c>
      <c r="AI155" s="116">
        <v>0.0</v>
      </c>
      <c r="AJ155" s="116">
        <v>0.0</v>
      </c>
      <c r="AK155" s="116">
        <v>0.0</v>
      </c>
      <c r="AL155" s="116">
        <v>0.0</v>
      </c>
      <c r="AM155" s="116">
        <v>0.0</v>
      </c>
      <c r="AN155" s="116">
        <v>0.0</v>
      </c>
      <c r="AO155" s="116">
        <v>0.0</v>
      </c>
    </row>
    <row r="156" ht="15.75" customHeight="1">
      <c r="A156" s="135" t="s">
        <v>172</v>
      </c>
      <c r="B156" s="135" t="s">
        <v>173</v>
      </c>
      <c r="C156" s="105" t="s">
        <v>56</v>
      </c>
      <c r="D156" s="114">
        <v>44490.0</v>
      </c>
      <c r="E156" s="107">
        <v>4.0</v>
      </c>
      <c r="F156" s="107">
        <v>7.0</v>
      </c>
      <c r="G156" s="107">
        <v>0.0</v>
      </c>
      <c r="H156" s="108">
        <v>80.0</v>
      </c>
      <c r="I156" s="109">
        <v>25.0</v>
      </c>
      <c r="J156" s="108">
        <v>100.0</v>
      </c>
      <c r="K156" s="108">
        <v>100.0</v>
      </c>
      <c r="L156" s="108">
        <v>100.0</v>
      </c>
      <c r="M156" s="108">
        <v>80.0</v>
      </c>
      <c r="N156" s="109">
        <v>30.0</v>
      </c>
      <c r="O156" s="109">
        <v>40.0</v>
      </c>
      <c r="P156" s="108">
        <v>60.0</v>
      </c>
      <c r="Q156" s="109">
        <v>40.0</v>
      </c>
      <c r="R156" s="108">
        <v>200.0</v>
      </c>
      <c r="S156" s="109">
        <v>2.0</v>
      </c>
      <c r="T156" s="109">
        <v>1.0</v>
      </c>
      <c r="U156" s="109">
        <v>4.0</v>
      </c>
      <c r="V156" s="115">
        <v>0.0</v>
      </c>
      <c r="W156" s="115">
        <v>0.0</v>
      </c>
      <c r="X156" s="115">
        <v>0.0</v>
      </c>
      <c r="Y156" s="115">
        <v>0.0</v>
      </c>
      <c r="Z156" s="115">
        <v>0.0</v>
      </c>
      <c r="AA156" s="115">
        <v>0.0</v>
      </c>
      <c r="AB156" s="115">
        <v>0.0</v>
      </c>
      <c r="AC156" s="115">
        <v>0.0</v>
      </c>
      <c r="AD156" s="115">
        <v>0.0</v>
      </c>
      <c r="AE156" s="115">
        <v>0.0</v>
      </c>
      <c r="AF156" s="116">
        <v>0.0</v>
      </c>
      <c r="AG156" s="116">
        <v>0.0</v>
      </c>
      <c r="AH156" s="116">
        <v>0.0</v>
      </c>
      <c r="AI156" s="116">
        <v>0.0</v>
      </c>
      <c r="AJ156" s="116">
        <v>0.0</v>
      </c>
      <c r="AK156" s="116">
        <v>0.0</v>
      </c>
      <c r="AL156" s="116">
        <v>0.0</v>
      </c>
      <c r="AM156" s="116">
        <v>0.0</v>
      </c>
      <c r="AN156" s="116">
        <v>0.0</v>
      </c>
      <c r="AO156" s="116">
        <v>0.0</v>
      </c>
    </row>
    <row r="157" ht="15.75" customHeight="1">
      <c r="A157" s="135" t="s">
        <v>172</v>
      </c>
      <c r="B157" s="135" t="s">
        <v>173</v>
      </c>
      <c r="C157" s="105" t="s">
        <v>59</v>
      </c>
      <c r="D157" s="114">
        <v>44490.0</v>
      </c>
      <c r="E157" s="107">
        <v>3.0</v>
      </c>
      <c r="F157" s="107">
        <v>2.0</v>
      </c>
      <c r="G157" s="107">
        <v>0.0</v>
      </c>
      <c r="H157" s="108">
        <v>60.0</v>
      </c>
      <c r="I157" s="109">
        <v>20.0</v>
      </c>
      <c r="J157" s="108">
        <v>30.0</v>
      </c>
      <c r="K157" s="108">
        <v>40.0</v>
      </c>
      <c r="L157" s="108">
        <v>30.0</v>
      </c>
      <c r="M157" s="108">
        <v>20.0</v>
      </c>
      <c r="N157" s="109">
        <v>20.0</v>
      </c>
      <c r="O157" s="109">
        <v>10.0</v>
      </c>
      <c r="P157" s="108">
        <v>30.0</v>
      </c>
      <c r="Q157" s="109">
        <v>10.0</v>
      </c>
      <c r="R157" s="108">
        <v>200.0</v>
      </c>
      <c r="S157" s="109">
        <v>1.0</v>
      </c>
      <c r="T157" s="109">
        <v>5.0</v>
      </c>
      <c r="U157" s="109">
        <v>2.0</v>
      </c>
      <c r="V157" s="115">
        <v>0.0</v>
      </c>
      <c r="W157" s="115">
        <v>0.0</v>
      </c>
      <c r="X157" s="115">
        <v>0.0</v>
      </c>
      <c r="Y157" s="115">
        <v>0.0</v>
      </c>
      <c r="Z157" s="115">
        <v>0.0</v>
      </c>
      <c r="AA157" s="115">
        <v>0.0</v>
      </c>
      <c r="AB157" s="115">
        <v>0.0</v>
      </c>
      <c r="AC157" s="115">
        <v>0.0</v>
      </c>
      <c r="AD157" s="115">
        <v>0.0</v>
      </c>
      <c r="AE157" s="115">
        <v>0.0</v>
      </c>
      <c r="AF157" s="116">
        <v>0.0</v>
      </c>
      <c r="AG157" s="116">
        <v>0.0</v>
      </c>
      <c r="AH157" s="116">
        <v>0.0</v>
      </c>
      <c r="AI157" s="116">
        <v>0.0</v>
      </c>
      <c r="AJ157" s="116">
        <v>0.0</v>
      </c>
      <c r="AK157" s="116">
        <v>0.0</v>
      </c>
      <c r="AL157" s="116">
        <v>0.0</v>
      </c>
      <c r="AM157" s="116">
        <v>0.0</v>
      </c>
      <c r="AN157" s="116">
        <v>0.0</v>
      </c>
      <c r="AO157" s="116">
        <v>0.0</v>
      </c>
    </row>
    <row r="158" ht="15.75" customHeight="1">
      <c r="A158" s="135" t="s">
        <v>172</v>
      </c>
      <c r="B158" s="135" t="s">
        <v>173</v>
      </c>
      <c r="C158" s="105" t="s">
        <v>60</v>
      </c>
      <c r="D158" s="114">
        <v>44490.0</v>
      </c>
      <c r="E158" s="107">
        <v>4.0</v>
      </c>
      <c r="F158" s="107">
        <v>2.0</v>
      </c>
      <c r="G158" s="107">
        <v>0.0</v>
      </c>
      <c r="H158" s="108">
        <v>60.0</v>
      </c>
      <c r="I158" s="108">
        <v>20.0</v>
      </c>
      <c r="J158" s="108">
        <v>80.0</v>
      </c>
      <c r="K158" s="108">
        <v>48.0</v>
      </c>
      <c r="L158" s="108">
        <v>80.0</v>
      </c>
      <c r="M158" s="108">
        <v>30.0</v>
      </c>
      <c r="N158" s="108">
        <v>20.0</v>
      </c>
      <c r="O158" s="108">
        <v>10.0</v>
      </c>
      <c r="P158" s="108">
        <v>30.0</v>
      </c>
      <c r="Q158" s="108">
        <v>0.0</v>
      </c>
      <c r="R158" s="108">
        <v>200.0</v>
      </c>
      <c r="S158" s="109">
        <v>1.0</v>
      </c>
      <c r="T158" s="109">
        <v>6.0</v>
      </c>
      <c r="U158" s="109">
        <v>3.0</v>
      </c>
      <c r="V158" s="110">
        <v>0.0</v>
      </c>
      <c r="W158" s="115">
        <v>0.0</v>
      </c>
      <c r="X158" s="110">
        <v>0.0</v>
      </c>
      <c r="Y158" s="110">
        <v>0.0</v>
      </c>
      <c r="Z158" s="110">
        <v>0.0</v>
      </c>
      <c r="AA158" s="115">
        <v>0.0</v>
      </c>
      <c r="AB158" s="110">
        <v>0.0</v>
      </c>
      <c r="AC158" s="115">
        <v>0.0</v>
      </c>
      <c r="AD158" s="110">
        <v>0.0</v>
      </c>
      <c r="AE158" s="110">
        <v>0.0</v>
      </c>
      <c r="AF158" s="109">
        <v>0.0</v>
      </c>
      <c r="AG158" s="109">
        <v>0.0</v>
      </c>
      <c r="AH158" s="109">
        <v>0.0</v>
      </c>
      <c r="AI158" s="109">
        <v>0.0</v>
      </c>
      <c r="AJ158" s="109">
        <v>0.0</v>
      </c>
      <c r="AK158" s="109">
        <v>0.0</v>
      </c>
      <c r="AL158" s="109">
        <v>0.0</v>
      </c>
      <c r="AM158" s="116">
        <v>0.0</v>
      </c>
      <c r="AN158" s="109">
        <v>0.0</v>
      </c>
      <c r="AO158" s="109">
        <v>0.0</v>
      </c>
    </row>
    <row r="159" ht="15.75" customHeight="1">
      <c r="A159" s="135" t="s">
        <v>172</v>
      </c>
      <c r="B159" s="135" t="s">
        <v>173</v>
      </c>
      <c r="C159" s="105" t="s">
        <v>61</v>
      </c>
      <c r="D159" s="114">
        <v>44490.0</v>
      </c>
      <c r="E159" s="107">
        <v>1.0</v>
      </c>
      <c r="F159" s="107">
        <v>3.0</v>
      </c>
      <c r="G159" s="107">
        <v>0.0</v>
      </c>
      <c r="H159" s="108">
        <v>80.0</v>
      </c>
      <c r="I159" s="109">
        <v>20.0</v>
      </c>
      <c r="J159" s="108">
        <v>60.0</v>
      </c>
      <c r="K159" s="108">
        <v>20.0</v>
      </c>
      <c r="L159" s="108">
        <v>50.0</v>
      </c>
      <c r="M159" s="108">
        <v>40.0</v>
      </c>
      <c r="N159" s="109">
        <v>20.0</v>
      </c>
      <c r="O159" s="109">
        <v>10.0</v>
      </c>
      <c r="P159" s="108">
        <v>20.0</v>
      </c>
      <c r="Q159" s="109">
        <v>40.0</v>
      </c>
      <c r="R159" s="108">
        <v>200.0</v>
      </c>
      <c r="S159" s="109">
        <v>2.0</v>
      </c>
      <c r="T159" s="109">
        <v>7.0</v>
      </c>
      <c r="U159" s="109">
        <v>3.0</v>
      </c>
      <c r="V159" s="115">
        <v>0.0</v>
      </c>
      <c r="W159" s="115">
        <v>0.0</v>
      </c>
      <c r="X159" s="115">
        <v>0.0</v>
      </c>
      <c r="Y159" s="115">
        <v>0.0</v>
      </c>
      <c r="Z159" s="115">
        <v>0.0</v>
      </c>
      <c r="AA159" s="115">
        <v>0.0</v>
      </c>
      <c r="AB159" s="115">
        <v>0.0</v>
      </c>
      <c r="AC159" s="115">
        <v>0.0</v>
      </c>
      <c r="AD159" s="115">
        <v>0.0</v>
      </c>
      <c r="AE159" s="115">
        <v>0.0</v>
      </c>
      <c r="AF159" s="116">
        <v>0.0</v>
      </c>
      <c r="AG159" s="116">
        <v>0.0</v>
      </c>
      <c r="AH159" s="116">
        <v>0.0</v>
      </c>
      <c r="AI159" s="116">
        <v>0.0</v>
      </c>
      <c r="AJ159" s="116">
        <v>0.0</v>
      </c>
      <c r="AK159" s="116">
        <v>0.0</v>
      </c>
      <c r="AL159" s="116">
        <v>0.0</v>
      </c>
      <c r="AM159" s="116">
        <v>0.0</v>
      </c>
      <c r="AN159" s="116">
        <v>0.0</v>
      </c>
      <c r="AO159" s="116">
        <v>0.0</v>
      </c>
    </row>
    <row r="160" ht="15.75" customHeight="1">
      <c r="A160" s="135" t="s">
        <v>172</v>
      </c>
      <c r="B160" s="135" t="s">
        <v>173</v>
      </c>
      <c r="C160" s="105" t="s">
        <v>62</v>
      </c>
      <c r="D160" s="114">
        <v>44490.0</v>
      </c>
      <c r="E160" s="107">
        <v>2.0</v>
      </c>
      <c r="F160" s="107">
        <v>0.0</v>
      </c>
      <c r="G160" s="107">
        <v>0.0</v>
      </c>
      <c r="H160" s="108">
        <v>40.0</v>
      </c>
      <c r="I160" s="109">
        <v>10.0</v>
      </c>
      <c r="J160" s="108">
        <v>20.0</v>
      </c>
      <c r="K160" s="108">
        <v>16.0</v>
      </c>
      <c r="L160" s="108">
        <v>20.0</v>
      </c>
      <c r="M160" s="108">
        <v>20.0</v>
      </c>
      <c r="N160" s="109">
        <v>10.0</v>
      </c>
      <c r="O160" s="109">
        <v>10.0</v>
      </c>
      <c r="P160" s="108">
        <v>20.0</v>
      </c>
      <c r="Q160" s="109">
        <v>0.0</v>
      </c>
      <c r="R160" s="108">
        <v>100.0</v>
      </c>
      <c r="S160" s="109">
        <v>1.0</v>
      </c>
      <c r="T160" s="109">
        <v>4.0</v>
      </c>
      <c r="U160" s="109">
        <v>2.0</v>
      </c>
      <c r="V160" s="115">
        <v>0.0</v>
      </c>
      <c r="W160" s="115">
        <v>0.0</v>
      </c>
      <c r="X160" s="115">
        <v>0.0</v>
      </c>
      <c r="Y160" s="115">
        <v>0.0</v>
      </c>
      <c r="Z160" s="115">
        <v>0.0</v>
      </c>
      <c r="AA160" s="115">
        <v>0.0</v>
      </c>
      <c r="AB160" s="115">
        <v>0.0</v>
      </c>
      <c r="AC160" s="115">
        <v>0.0</v>
      </c>
      <c r="AD160" s="115">
        <v>0.0</v>
      </c>
      <c r="AE160" s="115">
        <v>0.0</v>
      </c>
      <c r="AF160" s="116">
        <v>0.0</v>
      </c>
      <c r="AG160" s="116">
        <v>0.0</v>
      </c>
      <c r="AH160" s="116">
        <v>0.0</v>
      </c>
      <c r="AI160" s="116">
        <v>0.0</v>
      </c>
      <c r="AJ160" s="116">
        <v>0.0</v>
      </c>
      <c r="AK160" s="116">
        <v>0.0</v>
      </c>
      <c r="AL160" s="116">
        <v>0.0</v>
      </c>
      <c r="AM160" s="116">
        <v>0.0</v>
      </c>
      <c r="AN160" s="116">
        <v>0.0</v>
      </c>
      <c r="AO160" s="116">
        <v>0.0</v>
      </c>
    </row>
    <row r="161" ht="15.75" customHeight="1">
      <c r="A161" s="135" t="s">
        <v>172</v>
      </c>
      <c r="B161" s="135" t="s">
        <v>173</v>
      </c>
      <c r="C161" s="105" t="s">
        <v>63</v>
      </c>
      <c r="D161" s="114">
        <v>44490.0</v>
      </c>
      <c r="E161" s="107">
        <v>5.0</v>
      </c>
      <c r="F161" s="107">
        <v>5.0</v>
      </c>
      <c r="G161" s="107">
        <v>0.0</v>
      </c>
      <c r="H161" s="108">
        <v>100.0</v>
      </c>
      <c r="I161" s="109">
        <v>20.0</v>
      </c>
      <c r="J161" s="108">
        <v>50.0</v>
      </c>
      <c r="K161" s="108">
        <v>48.0</v>
      </c>
      <c r="L161" s="108">
        <v>48.0</v>
      </c>
      <c r="M161" s="108">
        <v>50.0</v>
      </c>
      <c r="N161" s="109">
        <v>30.0</v>
      </c>
      <c r="O161" s="109">
        <v>40.0</v>
      </c>
      <c r="P161" s="108">
        <v>40.0</v>
      </c>
      <c r="Q161" s="109">
        <v>60.0</v>
      </c>
      <c r="R161" s="108">
        <v>300.0</v>
      </c>
      <c r="S161" s="109">
        <v>3.0</v>
      </c>
      <c r="T161" s="109">
        <v>12.0</v>
      </c>
      <c r="U161" s="109">
        <v>2.0</v>
      </c>
      <c r="V161" s="115">
        <v>0.0</v>
      </c>
      <c r="W161" s="115">
        <v>0.0</v>
      </c>
      <c r="X161" s="115">
        <v>0.0</v>
      </c>
      <c r="Y161" s="115">
        <v>0.0</v>
      </c>
      <c r="Z161" s="115">
        <v>0.0</v>
      </c>
      <c r="AA161" s="115">
        <v>0.0</v>
      </c>
      <c r="AB161" s="115">
        <v>0.0</v>
      </c>
      <c r="AC161" s="115">
        <v>0.0</v>
      </c>
      <c r="AD161" s="115">
        <v>0.0</v>
      </c>
      <c r="AE161" s="115">
        <v>0.0</v>
      </c>
      <c r="AF161" s="116">
        <v>0.0</v>
      </c>
      <c r="AG161" s="116">
        <v>0.0</v>
      </c>
      <c r="AH161" s="116">
        <v>0.0</v>
      </c>
      <c r="AI161" s="116">
        <v>0.0</v>
      </c>
      <c r="AJ161" s="116">
        <v>0.0</v>
      </c>
      <c r="AK161" s="116">
        <v>0.0</v>
      </c>
      <c r="AL161" s="116">
        <v>0.0</v>
      </c>
      <c r="AM161" s="116">
        <v>0.0</v>
      </c>
      <c r="AN161" s="116">
        <v>0.0</v>
      </c>
      <c r="AO161" s="116">
        <v>0.0</v>
      </c>
    </row>
    <row r="162" ht="15.75" customHeight="1">
      <c r="A162" s="135" t="s">
        <v>172</v>
      </c>
      <c r="B162" s="135" t="s">
        <v>173</v>
      </c>
      <c r="C162" s="105" t="s">
        <v>45</v>
      </c>
      <c r="D162" s="114">
        <v>44521.0</v>
      </c>
      <c r="E162" s="107">
        <v>3.0</v>
      </c>
      <c r="F162" s="107">
        <v>1.0</v>
      </c>
      <c r="G162" s="107">
        <v>0.0</v>
      </c>
      <c r="H162" s="108">
        <v>40.0</v>
      </c>
      <c r="I162" s="109">
        <v>20.0</v>
      </c>
      <c r="J162" s="108">
        <v>30.0</v>
      </c>
      <c r="K162" s="108">
        <v>28.0</v>
      </c>
      <c r="L162" s="108">
        <v>30.0</v>
      </c>
      <c r="M162" s="108">
        <v>20.0</v>
      </c>
      <c r="N162" s="109">
        <v>10.0</v>
      </c>
      <c r="O162" s="109">
        <v>10.0</v>
      </c>
      <c r="P162" s="108">
        <v>20.0</v>
      </c>
      <c r="Q162" s="109">
        <v>0.0</v>
      </c>
      <c r="R162" s="108">
        <v>100.0</v>
      </c>
      <c r="S162" s="109">
        <v>1.0</v>
      </c>
      <c r="T162" s="109">
        <v>0.0</v>
      </c>
      <c r="U162" s="109">
        <v>2.0</v>
      </c>
      <c r="V162" s="115">
        <v>0.0</v>
      </c>
      <c r="W162" s="115">
        <v>0.0</v>
      </c>
      <c r="X162" s="115">
        <v>0.0</v>
      </c>
      <c r="Y162" s="115">
        <v>0.0</v>
      </c>
      <c r="Z162" s="115">
        <v>0.0</v>
      </c>
      <c r="AA162" s="115">
        <v>0.0</v>
      </c>
      <c r="AB162" s="115">
        <v>0.0</v>
      </c>
      <c r="AC162" s="115">
        <v>0.0</v>
      </c>
      <c r="AD162" s="115">
        <v>0.0</v>
      </c>
      <c r="AE162" s="115">
        <v>0.0</v>
      </c>
      <c r="AF162" s="116">
        <v>0.0</v>
      </c>
      <c r="AG162" s="116">
        <v>0.0</v>
      </c>
      <c r="AH162" s="116">
        <v>0.0</v>
      </c>
      <c r="AI162" s="116">
        <v>0.0</v>
      </c>
      <c r="AJ162" s="116">
        <v>0.0</v>
      </c>
      <c r="AK162" s="116">
        <v>0.0</v>
      </c>
      <c r="AL162" s="116">
        <v>0.0</v>
      </c>
      <c r="AM162" s="116">
        <v>0.0</v>
      </c>
      <c r="AN162" s="116">
        <v>0.0</v>
      </c>
      <c r="AO162" s="116">
        <v>0.0</v>
      </c>
    </row>
    <row r="163" ht="15.75" customHeight="1">
      <c r="A163" s="135" t="s">
        <v>172</v>
      </c>
      <c r="B163" s="135" t="s">
        <v>173</v>
      </c>
      <c r="C163" s="105" t="s">
        <v>47</v>
      </c>
      <c r="D163" s="114">
        <v>44521.0</v>
      </c>
      <c r="E163" s="107">
        <v>5.0</v>
      </c>
      <c r="F163" s="107">
        <v>2.0</v>
      </c>
      <c r="G163" s="107">
        <v>0.0</v>
      </c>
      <c r="H163" s="108">
        <v>80.0</v>
      </c>
      <c r="I163" s="109">
        <v>40.0</v>
      </c>
      <c r="J163" s="108">
        <v>40.0</v>
      </c>
      <c r="K163" s="108">
        <v>32.0</v>
      </c>
      <c r="L163" s="108">
        <v>42.0</v>
      </c>
      <c r="M163" s="108">
        <v>20.0</v>
      </c>
      <c r="N163" s="109">
        <v>10.0</v>
      </c>
      <c r="O163" s="109">
        <v>0.0</v>
      </c>
      <c r="P163" s="108">
        <v>20.0</v>
      </c>
      <c r="Q163" s="109">
        <v>38.0</v>
      </c>
      <c r="R163" s="108">
        <v>200.0</v>
      </c>
      <c r="S163" s="109">
        <v>2.0</v>
      </c>
      <c r="T163" s="109">
        <v>3.0</v>
      </c>
      <c r="U163" s="109">
        <v>2.0</v>
      </c>
      <c r="V163" s="115">
        <v>0.0</v>
      </c>
      <c r="W163" s="115">
        <v>0.0</v>
      </c>
      <c r="X163" s="115">
        <v>0.0</v>
      </c>
      <c r="Y163" s="115">
        <v>0.0</v>
      </c>
      <c r="Z163" s="115">
        <v>0.0</v>
      </c>
      <c r="AA163" s="115">
        <v>0.0</v>
      </c>
      <c r="AB163" s="115">
        <v>0.0</v>
      </c>
      <c r="AC163" s="115">
        <v>0.0</v>
      </c>
      <c r="AD163" s="115">
        <v>0.0</v>
      </c>
      <c r="AE163" s="115">
        <v>0.0</v>
      </c>
      <c r="AF163" s="116">
        <v>0.0</v>
      </c>
      <c r="AG163" s="116">
        <v>0.0</v>
      </c>
      <c r="AH163" s="116">
        <v>0.0</v>
      </c>
      <c r="AI163" s="116">
        <v>0.0</v>
      </c>
      <c r="AJ163" s="116">
        <v>0.0</v>
      </c>
      <c r="AK163" s="116">
        <v>0.0</v>
      </c>
      <c r="AL163" s="116">
        <v>0.0</v>
      </c>
      <c r="AM163" s="116">
        <v>0.0</v>
      </c>
      <c r="AN163" s="116">
        <v>0.0</v>
      </c>
      <c r="AO163" s="116">
        <v>0.0</v>
      </c>
    </row>
    <row r="164" ht="15.75" customHeight="1">
      <c r="A164" s="135" t="s">
        <v>172</v>
      </c>
      <c r="B164" s="135" t="s">
        <v>173</v>
      </c>
      <c r="C164" s="105" t="s">
        <v>48</v>
      </c>
      <c r="D164" s="114">
        <v>44521.0</v>
      </c>
      <c r="E164" s="107">
        <v>4.0</v>
      </c>
      <c r="F164" s="107">
        <v>1.0</v>
      </c>
      <c r="G164" s="107">
        <v>0.0</v>
      </c>
      <c r="H164" s="108">
        <v>40.0</v>
      </c>
      <c r="I164" s="109">
        <v>10.0</v>
      </c>
      <c r="J164" s="108">
        <v>40.0</v>
      </c>
      <c r="K164" s="108">
        <v>16.0</v>
      </c>
      <c r="L164" s="108">
        <v>38.0</v>
      </c>
      <c r="M164" s="108">
        <v>10.0</v>
      </c>
      <c r="N164" s="109">
        <v>10.0</v>
      </c>
      <c r="O164" s="109">
        <v>0.0</v>
      </c>
      <c r="P164" s="108">
        <v>20.0</v>
      </c>
      <c r="Q164" s="109">
        <v>18.0</v>
      </c>
      <c r="R164" s="108">
        <v>200.0</v>
      </c>
      <c r="S164" s="109">
        <v>1.0</v>
      </c>
      <c r="T164" s="109">
        <v>2.0</v>
      </c>
      <c r="U164" s="109">
        <v>4.0</v>
      </c>
      <c r="V164" s="115">
        <v>0.0</v>
      </c>
      <c r="W164" s="115">
        <v>0.0</v>
      </c>
      <c r="X164" s="115">
        <v>0.0</v>
      </c>
      <c r="Y164" s="115">
        <v>0.0</v>
      </c>
      <c r="Z164" s="115">
        <v>0.0</v>
      </c>
      <c r="AA164" s="115">
        <v>0.0</v>
      </c>
      <c r="AB164" s="115">
        <v>0.0</v>
      </c>
      <c r="AC164" s="115">
        <v>0.0</v>
      </c>
      <c r="AD164" s="115">
        <v>0.0</v>
      </c>
      <c r="AE164" s="115">
        <v>0.0</v>
      </c>
      <c r="AF164" s="116">
        <v>0.0</v>
      </c>
      <c r="AG164" s="116">
        <v>0.0</v>
      </c>
      <c r="AH164" s="116">
        <v>0.0</v>
      </c>
      <c r="AI164" s="116">
        <v>0.0</v>
      </c>
      <c r="AJ164" s="116">
        <v>0.0</v>
      </c>
      <c r="AK164" s="116">
        <v>0.0</v>
      </c>
      <c r="AL164" s="116">
        <v>0.0</v>
      </c>
      <c r="AM164" s="116">
        <v>0.0</v>
      </c>
      <c r="AN164" s="116">
        <v>0.0</v>
      </c>
      <c r="AO164" s="116">
        <v>0.0</v>
      </c>
    </row>
    <row r="165" ht="15.75" customHeight="1">
      <c r="A165" s="135" t="s">
        <v>172</v>
      </c>
      <c r="B165" s="135" t="s">
        <v>173</v>
      </c>
      <c r="C165" s="105" t="s">
        <v>49</v>
      </c>
      <c r="D165" s="114">
        <v>44521.0</v>
      </c>
      <c r="E165" s="107">
        <v>10.0</v>
      </c>
      <c r="F165" s="107">
        <v>20.0</v>
      </c>
      <c r="G165" s="107">
        <v>0.0</v>
      </c>
      <c r="H165" s="108">
        <v>120.0</v>
      </c>
      <c r="I165" s="109">
        <v>50.0</v>
      </c>
      <c r="J165" s="108">
        <v>40.0</v>
      </c>
      <c r="K165" s="108">
        <v>0.0</v>
      </c>
      <c r="L165" s="108">
        <v>16.0</v>
      </c>
      <c r="M165" s="108">
        <v>60.0</v>
      </c>
      <c r="N165" s="109">
        <v>30.0</v>
      </c>
      <c r="O165" s="109">
        <v>50.0</v>
      </c>
      <c r="P165" s="108">
        <v>50.0</v>
      </c>
      <c r="Q165" s="109">
        <v>30.0</v>
      </c>
      <c r="R165" s="108">
        <v>400.0</v>
      </c>
      <c r="S165" s="109">
        <v>3.0</v>
      </c>
      <c r="T165" s="109">
        <v>13.0</v>
      </c>
      <c r="U165" s="109">
        <v>5.0</v>
      </c>
      <c r="V165" s="115">
        <v>0.0</v>
      </c>
      <c r="W165" s="115">
        <v>0.0</v>
      </c>
      <c r="X165" s="115">
        <v>0.0</v>
      </c>
      <c r="Y165" s="115">
        <v>0.0</v>
      </c>
      <c r="Z165" s="115">
        <v>0.0</v>
      </c>
      <c r="AA165" s="115">
        <v>0.0</v>
      </c>
      <c r="AB165" s="115">
        <v>0.0</v>
      </c>
      <c r="AC165" s="115">
        <v>0.0</v>
      </c>
      <c r="AD165" s="115">
        <v>0.0</v>
      </c>
      <c r="AE165" s="115">
        <v>0.0</v>
      </c>
      <c r="AF165" s="116">
        <v>0.0</v>
      </c>
      <c r="AG165" s="116">
        <v>0.0</v>
      </c>
      <c r="AH165" s="116">
        <v>0.0</v>
      </c>
      <c r="AI165" s="116">
        <v>0.0</v>
      </c>
      <c r="AJ165" s="116">
        <v>0.0</v>
      </c>
      <c r="AK165" s="116">
        <v>0.0</v>
      </c>
      <c r="AL165" s="116">
        <v>0.0</v>
      </c>
      <c r="AM165" s="116">
        <v>0.0</v>
      </c>
      <c r="AN165" s="116">
        <v>0.0</v>
      </c>
      <c r="AO165" s="116">
        <v>0.0</v>
      </c>
    </row>
    <row r="166" ht="15.75" customHeight="1">
      <c r="A166" s="135" t="s">
        <v>172</v>
      </c>
      <c r="B166" s="135" t="s">
        <v>173</v>
      </c>
      <c r="C166" s="105" t="s">
        <v>50</v>
      </c>
      <c r="D166" s="114">
        <v>44521.0</v>
      </c>
      <c r="E166" s="107">
        <v>6.0</v>
      </c>
      <c r="F166" s="107">
        <v>3.0</v>
      </c>
      <c r="G166" s="107">
        <v>0.0</v>
      </c>
      <c r="H166" s="108">
        <v>80.0</v>
      </c>
      <c r="I166" s="108">
        <v>30.0</v>
      </c>
      <c r="J166" s="108">
        <v>60.0</v>
      </c>
      <c r="K166" s="108">
        <v>64.0</v>
      </c>
      <c r="L166" s="108">
        <v>62.0</v>
      </c>
      <c r="M166" s="108">
        <v>60.0</v>
      </c>
      <c r="N166" s="108">
        <v>40.0</v>
      </c>
      <c r="O166" s="108">
        <v>30.0</v>
      </c>
      <c r="P166" s="108">
        <v>30.0</v>
      </c>
      <c r="Q166" s="108">
        <v>25.0</v>
      </c>
      <c r="R166" s="108">
        <v>300.0</v>
      </c>
      <c r="S166" s="109">
        <v>2.0</v>
      </c>
      <c r="T166" s="109">
        <v>13.0</v>
      </c>
      <c r="U166" s="109">
        <v>4.0</v>
      </c>
      <c r="V166" s="110">
        <v>0.0</v>
      </c>
      <c r="W166" s="115">
        <v>0.0</v>
      </c>
      <c r="X166" s="110">
        <v>0.0</v>
      </c>
      <c r="Y166" s="110">
        <v>0.0</v>
      </c>
      <c r="Z166" s="110">
        <v>0.0</v>
      </c>
      <c r="AA166" s="115">
        <v>0.0</v>
      </c>
      <c r="AB166" s="110">
        <v>0.0</v>
      </c>
      <c r="AC166" s="115">
        <v>0.0</v>
      </c>
      <c r="AD166" s="110">
        <v>0.0</v>
      </c>
      <c r="AE166" s="110">
        <v>0.0</v>
      </c>
      <c r="AF166" s="109">
        <v>0.0</v>
      </c>
      <c r="AG166" s="109">
        <v>0.0</v>
      </c>
      <c r="AH166" s="109">
        <v>0.0</v>
      </c>
      <c r="AI166" s="109">
        <v>0.0</v>
      </c>
      <c r="AJ166" s="109">
        <v>0.0</v>
      </c>
      <c r="AK166" s="109">
        <v>0.0</v>
      </c>
      <c r="AL166" s="109">
        <v>0.0</v>
      </c>
      <c r="AM166" s="116">
        <v>0.0</v>
      </c>
      <c r="AN166" s="109">
        <v>0.0</v>
      </c>
      <c r="AO166" s="109">
        <v>0.0</v>
      </c>
    </row>
    <row r="167" ht="15.75" customHeight="1">
      <c r="A167" s="135" t="s">
        <v>172</v>
      </c>
      <c r="B167" s="135" t="s">
        <v>173</v>
      </c>
      <c r="C167" s="105" t="s">
        <v>51</v>
      </c>
      <c r="D167" s="114">
        <v>44521.0</v>
      </c>
      <c r="E167" s="107">
        <v>1.0</v>
      </c>
      <c r="F167" s="107">
        <v>8.0</v>
      </c>
      <c r="G167" s="107">
        <v>0.0</v>
      </c>
      <c r="H167" s="108">
        <v>100.0</v>
      </c>
      <c r="I167" s="108">
        <v>15.0</v>
      </c>
      <c r="J167" s="108">
        <v>50.0</v>
      </c>
      <c r="K167" s="108">
        <v>56.0</v>
      </c>
      <c r="L167" s="108">
        <v>48.0</v>
      </c>
      <c r="M167" s="108">
        <v>50.0</v>
      </c>
      <c r="N167" s="108">
        <v>10.0</v>
      </c>
      <c r="O167" s="108">
        <v>40.0</v>
      </c>
      <c r="P167" s="108">
        <v>50.0</v>
      </c>
      <c r="Q167" s="108">
        <v>38.0</v>
      </c>
      <c r="R167" s="108">
        <v>500.0</v>
      </c>
      <c r="S167" s="109">
        <v>2.0</v>
      </c>
      <c r="T167" s="109">
        <v>15.0</v>
      </c>
      <c r="U167" s="109">
        <v>6.0</v>
      </c>
      <c r="V167" s="110">
        <v>0.0</v>
      </c>
      <c r="W167" s="115">
        <v>0.0</v>
      </c>
      <c r="X167" s="110">
        <v>0.0</v>
      </c>
      <c r="Y167" s="110">
        <v>0.0</v>
      </c>
      <c r="Z167" s="110">
        <v>0.0</v>
      </c>
      <c r="AA167" s="115">
        <v>0.0</v>
      </c>
      <c r="AB167" s="110">
        <v>0.0</v>
      </c>
      <c r="AC167" s="115">
        <v>0.0</v>
      </c>
      <c r="AD167" s="110">
        <v>0.0</v>
      </c>
      <c r="AE167" s="110">
        <v>0.0</v>
      </c>
      <c r="AF167" s="109">
        <v>0.0</v>
      </c>
      <c r="AG167" s="109">
        <v>0.0</v>
      </c>
      <c r="AH167" s="109">
        <v>0.0</v>
      </c>
      <c r="AI167" s="109">
        <v>0.0</v>
      </c>
      <c r="AJ167" s="109">
        <v>0.0</v>
      </c>
      <c r="AK167" s="109">
        <v>0.0</v>
      </c>
      <c r="AL167" s="109">
        <v>0.0</v>
      </c>
      <c r="AM167" s="116">
        <v>0.0</v>
      </c>
      <c r="AN167" s="109">
        <v>0.0</v>
      </c>
      <c r="AO167" s="109">
        <v>0.0</v>
      </c>
    </row>
    <row r="168" ht="15.75" customHeight="1">
      <c r="A168" s="135" t="s">
        <v>172</v>
      </c>
      <c r="B168" s="135" t="s">
        <v>173</v>
      </c>
      <c r="C168" s="105" t="s">
        <v>52</v>
      </c>
      <c r="D168" s="114">
        <v>44521.0</v>
      </c>
      <c r="E168" s="107">
        <v>3.0</v>
      </c>
      <c r="F168" s="107">
        <v>4.0</v>
      </c>
      <c r="G168" s="107">
        <v>0.0</v>
      </c>
      <c r="H168" s="108">
        <v>40.0</v>
      </c>
      <c r="I168" s="109">
        <v>20.0</v>
      </c>
      <c r="J168" s="108">
        <v>40.0</v>
      </c>
      <c r="K168" s="108">
        <v>20.0</v>
      </c>
      <c r="L168" s="108">
        <v>30.0</v>
      </c>
      <c r="M168" s="108">
        <v>40.0</v>
      </c>
      <c r="N168" s="109">
        <v>20.0</v>
      </c>
      <c r="O168" s="109">
        <v>30.0</v>
      </c>
      <c r="P168" s="108">
        <v>40.0</v>
      </c>
      <c r="Q168" s="109">
        <v>30.0</v>
      </c>
      <c r="R168" s="108">
        <v>200.0</v>
      </c>
      <c r="S168" s="109">
        <v>2.0</v>
      </c>
      <c r="T168" s="109">
        <v>5.0</v>
      </c>
      <c r="U168" s="109">
        <v>3.0</v>
      </c>
      <c r="V168" s="115">
        <v>0.0</v>
      </c>
      <c r="W168" s="115">
        <v>0.0</v>
      </c>
      <c r="X168" s="115">
        <v>0.0</v>
      </c>
      <c r="Y168" s="115">
        <v>0.0</v>
      </c>
      <c r="Z168" s="115">
        <v>0.0</v>
      </c>
      <c r="AA168" s="115">
        <v>0.0</v>
      </c>
      <c r="AB168" s="115">
        <v>0.0</v>
      </c>
      <c r="AC168" s="115">
        <v>0.0</v>
      </c>
      <c r="AD168" s="115">
        <v>0.0</v>
      </c>
      <c r="AE168" s="115">
        <v>0.0</v>
      </c>
      <c r="AF168" s="116">
        <v>0.0</v>
      </c>
      <c r="AG168" s="116">
        <v>0.0</v>
      </c>
      <c r="AH168" s="116">
        <v>0.0</v>
      </c>
      <c r="AI168" s="116">
        <v>0.0</v>
      </c>
      <c r="AJ168" s="116">
        <v>0.0</v>
      </c>
      <c r="AK168" s="116">
        <v>0.0</v>
      </c>
      <c r="AL168" s="116">
        <v>0.0</v>
      </c>
      <c r="AM168" s="116">
        <v>0.0</v>
      </c>
      <c r="AN168" s="116">
        <v>0.0</v>
      </c>
      <c r="AO168" s="116">
        <v>0.0</v>
      </c>
    </row>
    <row r="169" ht="15.75" customHeight="1">
      <c r="A169" s="135" t="s">
        <v>172</v>
      </c>
      <c r="B169" s="135" t="s">
        <v>173</v>
      </c>
      <c r="C169" s="105" t="s">
        <v>53</v>
      </c>
      <c r="D169" s="114">
        <v>44521.0</v>
      </c>
      <c r="E169" s="107">
        <v>1.0</v>
      </c>
      <c r="F169" s="107">
        <v>8.0</v>
      </c>
      <c r="G169" s="107">
        <v>0.0</v>
      </c>
      <c r="H169" s="108">
        <v>60.0</v>
      </c>
      <c r="I169" s="109">
        <v>30.0</v>
      </c>
      <c r="J169" s="108">
        <v>40.0</v>
      </c>
      <c r="K169" s="108">
        <v>60.0</v>
      </c>
      <c r="L169" s="108">
        <v>60.0</v>
      </c>
      <c r="M169" s="108">
        <v>40.0</v>
      </c>
      <c r="N169" s="109">
        <v>20.0</v>
      </c>
      <c r="O169" s="109">
        <v>20.0</v>
      </c>
      <c r="P169" s="108">
        <v>20.0</v>
      </c>
      <c r="Q169" s="109">
        <v>15.0</v>
      </c>
      <c r="R169" s="108">
        <v>200.0</v>
      </c>
      <c r="S169" s="109">
        <v>1.0</v>
      </c>
      <c r="T169" s="109">
        <v>8.0</v>
      </c>
      <c r="U169" s="109">
        <v>4.0</v>
      </c>
      <c r="V169" s="115">
        <v>0.0</v>
      </c>
      <c r="W169" s="115">
        <v>0.0</v>
      </c>
      <c r="X169" s="115">
        <v>0.0</v>
      </c>
      <c r="Y169" s="115">
        <v>0.0</v>
      </c>
      <c r="Z169" s="115">
        <v>0.0</v>
      </c>
      <c r="AA169" s="115">
        <v>0.0</v>
      </c>
      <c r="AB169" s="115">
        <v>0.0</v>
      </c>
      <c r="AC169" s="115">
        <v>0.0</v>
      </c>
      <c r="AD169" s="115">
        <v>0.0</v>
      </c>
      <c r="AE169" s="115">
        <v>0.0</v>
      </c>
      <c r="AF169" s="116">
        <v>0.0</v>
      </c>
      <c r="AG169" s="116">
        <v>0.0</v>
      </c>
      <c r="AH169" s="116">
        <v>0.0</v>
      </c>
      <c r="AI169" s="116">
        <v>0.0</v>
      </c>
      <c r="AJ169" s="116">
        <v>0.0</v>
      </c>
      <c r="AK169" s="116">
        <v>0.0</v>
      </c>
      <c r="AL169" s="116">
        <v>0.0</v>
      </c>
      <c r="AM169" s="116">
        <v>0.0</v>
      </c>
      <c r="AN169" s="116">
        <v>0.0</v>
      </c>
      <c r="AO169" s="116">
        <v>0.0</v>
      </c>
    </row>
    <row r="170" ht="15.75" customHeight="1">
      <c r="A170" s="135" t="s">
        <v>172</v>
      </c>
      <c r="B170" s="135" t="s">
        <v>173</v>
      </c>
      <c r="C170" s="105" t="s">
        <v>54</v>
      </c>
      <c r="D170" s="114">
        <v>44521.0</v>
      </c>
      <c r="E170" s="107">
        <v>2.0</v>
      </c>
      <c r="F170" s="107">
        <v>1.0</v>
      </c>
      <c r="G170" s="107">
        <v>0.0</v>
      </c>
      <c r="H170" s="108">
        <v>40.0</v>
      </c>
      <c r="I170" s="109">
        <v>15.0</v>
      </c>
      <c r="J170" s="108">
        <v>30.0</v>
      </c>
      <c r="K170" s="108">
        <v>12.0</v>
      </c>
      <c r="L170" s="108">
        <v>20.0</v>
      </c>
      <c r="M170" s="108">
        <v>10.0</v>
      </c>
      <c r="N170" s="109">
        <v>10.0</v>
      </c>
      <c r="O170" s="109">
        <v>10.0</v>
      </c>
      <c r="P170" s="108">
        <v>10.0</v>
      </c>
      <c r="Q170" s="109">
        <v>0.0</v>
      </c>
      <c r="R170" s="108">
        <v>100.0</v>
      </c>
      <c r="S170" s="109">
        <v>1.0</v>
      </c>
      <c r="T170" s="109">
        <v>4.0</v>
      </c>
      <c r="U170" s="109">
        <v>1.0</v>
      </c>
      <c r="V170" s="115">
        <v>0.0</v>
      </c>
      <c r="W170" s="115">
        <v>0.0</v>
      </c>
      <c r="X170" s="115">
        <v>0.0</v>
      </c>
      <c r="Y170" s="115">
        <v>0.0</v>
      </c>
      <c r="Z170" s="115">
        <v>0.0</v>
      </c>
      <c r="AA170" s="115">
        <v>0.0</v>
      </c>
      <c r="AB170" s="115">
        <v>0.0</v>
      </c>
      <c r="AC170" s="115">
        <v>0.0</v>
      </c>
      <c r="AD170" s="115">
        <v>0.0</v>
      </c>
      <c r="AE170" s="115">
        <v>0.0</v>
      </c>
      <c r="AF170" s="116">
        <v>0.0</v>
      </c>
      <c r="AG170" s="116">
        <v>0.0</v>
      </c>
      <c r="AH170" s="116">
        <v>0.0</v>
      </c>
      <c r="AI170" s="116">
        <v>0.0</v>
      </c>
      <c r="AJ170" s="116">
        <v>0.0</v>
      </c>
      <c r="AK170" s="116">
        <v>0.0</v>
      </c>
      <c r="AL170" s="116">
        <v>0.0</v>
      </c>
      <c r="AM170" s="116">
        <v>0.0</v>
      </c>
      <c r="AN170" s="116">
        <v>0.0</v>
      </c>
      <c r="AO170" s="116">
        <v>0.0</v>
      </c>
    </row>
    <row r="171" ht="15.75" customHeight="1">
      <c r="A171" s="135" t="s">
        <v>172</v>
      </c>
      <c r="B171" s="135" t="s">
        <v>173</v>
      </c>
      <c r="C171" s="105" t="s">
        <v>55</v>
      </c>
      <c r="D171" s="114">
        <v>44521.0</v>
      </c>
      <c r="E171" s="107">
        <v>2.0</v>
      </c>
      <c r="F171" s="107">
        <v>1.0</v>
      </c>
      <c r="G171" s="107">
        <v>0.0</v>
      </c>
      <c r="H171" s="108">
        <v>80.0</v>
      </c>
      <c r="I171" s="109">
        <v>20.0</v>
      </c>
      <c r="J171" s="108">
        <v>60.0</v>
      </c>
      <c r="K171" s="108">
        <v>32.0</v>
      </c>
      <c r="L171" s="108">
        <v>44.0</v>
      </c>
      <c r="M171" s="108">
        <v>20.0</v>
      </c>
      <c r="N171" s="109">
        <v>10.0</v>
      </c>
      <c r="O171" s="109">
        <v>20.0</v>
      </c>
      <c r="P171" s="108">
        <v>10.0</v>
      </c>
      <c r="Q171" s="109">
        <v>0.0</v>
      </c>
      <c r="R171" s="108">
        <v>100.0</v>
      </c>
      <c r="S171" s="109">
        <v>1.0</v>
      </c>
      <c r="T171" s="109">
        <v>5.0</v>
      </c>
      <c r="U171" s="109">
        <v>2.0</v>
      </c>
      <c r="V171" s="115">
        <v>0.0</v>
      </c>
      <c r="W171" s="115">
        <v>0.0</v>
      </c>
      <c r="X171" s="115">
        <v>0.0</v>
      </c>
      <c r="Y171" s="115">
        <v>0.0</v>
      </c>
      <c r="Z171" s="115">
        <v>0.0</v>
      </c>
      <c r="AA171" s="115">
        <v>0.0</v>
      </c>
      <c r="AB171" s="115">
        <v>0.0</v>
      </c>
      <c r="AC171" s="115">
        <v>0.0</v>
      </c>
      <c r="AD171" s="115">
        <v>0.0</v>
      </c>
      <c r="AE171" s="115">
        <v>0.0</v>
      </c>
      <c r="AF171" s="116">
        <v>0.0</v>
      </c>
      <c r="AG171" s="116">
        <v>0.0</v>
      </c>
      <c r="AH171" s="116">
        <v>0.0</v>
      </c>
      <c r="AI171" s="116">
        <v>0.0</v>
      </c>
      <c r="AJ171" s="116">
        <v>0.0</v>
      </c>
      <c r="AK171" s="116">
        <v>0.0</v>
      </c>
      <c r="AL171" s="116">
        <v>0.0</v>
      </c>
      <c r="AM171" s="116">
        <v>0.0</v>
      </c>
      <c r="AN171" s="116">
        <v>0.0</v>
      </c>
      <c r="AO171" s="116">
        <v>0.0</v>
      </c>
    </row>
    <row r="172" ht="15.75" customHeight="1">
      <c r="A172" s="135" t="s">
        <v>172</v>
      </c>
      <c r="B172" s="135" t="s">
        <v>173</v>
      </c>
      <c r="C172" s="105" t="s">
        <v>56</v>
      </c>
      <c r="D172" s="114">
        <v>44521.0</v>
      </c>
      <c r="E172" s="107">
        <v>4.0</v>
      </c>
      <c r="F172" s="107">
        <v>8.0</v>
      </c>
      <c r="G172" s="107">
        <v>0.0</v>
      </c>
      <c r="H172" s="108">
        <v>80.0</v>
      </c>
      <c r="I172" s="109">
        <v>30.0</v>
      </c>
      <c r="J172" s="108">
        <v>60.0</v>
      </c>
      <c r="K172" s="108">
        <v>56.0</v>
      </c>
      <c r="L172" s="108">
        <v>66.0</v>
      </c>
      <c r="M172" s="108">
        <v>30.0</v>
      </c>
      <c r="N172" s="109">
        <v>10.0</v>
      </c>
      <c r="O172" s="109">
        <v>20.0</v>
      </c>
      <c r="P172" s="108">
        <v>40.0</v>
      </c>
      <c r="Q172" s="109">
        <v>5.0</v>
      </c>
      <c r="R172" s="108">
        <v>200.0</v>
      </c>
      <c r="S172" s="109">
        <v>1.0</v>
      </c>
      <c r="T172" s="109">
        <v>6.0</v>
      </c>
      <c r="U172" s="109">
        <v>3.0</v>
      </c>
      <c r="V172" s="115">
        <v>0.0</v>
      </c>
      <c r="W172" s="115">
        <v>0.0</v>
      </c>
      <c r="X172" s="115">
        <v>0.0</v>
      </c>
      <c r="Y172" s="115">
        <v>0.0</v>
      </c>
      <c r="Z172" s="115">
        <v>0.0</v>
      </c>
      <c r="AA172" s="115">
        <v>0.0</v>
      </c>
      <c r="AB172" s="115">
        <v>0.0</v>
      </c>
      <c r="AC172" s="115">
        <v>0.0</v>
      </c>
      <c r="AD172" s="115">
        <v>0.0</v>
      </c>
      <c r="AE172" s="115">
        <v>0.0</v>
      </c>
      <c r="AF172" s="116">
        <v>0.0</v>
      </c>
      <c r="AG172" s="116">
        <v>0.0</v>
      </c>
      <c r="AH172" s="116">
        <v>0.0</v>
      </c>
      <c r="AI172" s="116">
        <v>0.0</v>
      </c>
      <c r="AJ172" s="116">
        <v>0.0</v>
      </c>
      <c r="AK172" s="116">
        <v>0.0</v>
      </c>
      <c r="AL172" s="116">
        <v>0.0</v>
      </c>
      <c r="AM172" s="116">
        <v>0.0</v>
      </c>
      <c r="AN172" s="116">
        <v>0.0</v>
      </c>
      <c r="AO172" s="116">
        <v>0.0</v>
      </c>
    </row>
    <row r="173" ht="15.75" customHeight="1">
      <c r="A173" s="135" t="s">
        <v>172</v>
      </c>
      <c r="B173" s="135" t="s">
        <v>173</v>
      </c>
      <c r="C173" s="105" t="s">
        <v>59</v>
      </c>
      <c r="D173" s="114">
        <v>44521.0</v>
      </c>
      <c r="E173" s="107">
        <v>4.0</v>
      </c>
      <c r="F173" s="107">
        <v>2.0</v>
      </c>
      <c r="G173" s="107">
        <v>0.0</v>
      </c>
      <c r="H173" s="108">
        <v>60.0</v>
      </c>
      <c r="I173" s="109">
        <v>25.0</v>
      </c>
      <c r="J173" s="108">
        <v>40.0</v>
      </c>
      <c r="K173" s="108">
        <v>36.0</v>
      </c>
      <c r="L173" s="108">
        <v>36.0</v>
      </c>
      <c r="M173" s="108">
        <v>30.0</v>
      </c>
      <c r="N173" s="109">
        <v>20.0</v>
      </c>
      <c r="O173" s="109">
        <v>20.0</v>
      </c>
      <c r="P173" s="108">
        <v>30.0</v>
      </c>
      <c r="Q173" s="109">
        <v>15.0</v>
      </c>
      <c r="R173" s="108">
        <v>100.0</v>
      </c>
      <c r="S173" s="109">
        <v>2.0</v>
      </c>
      <c r="T173" s="109">
        <v>7.0</v>
      </c>
      <c r="U173" s="109">
        <v>2.0</v>
      </c>
      <c r="V173" s="115">
        <v>0.0</v>
      </c>
      <c r="W173" s="115">
        <v>0.0</v>
      </c>
      <c r="X173" s="115">
        <v>0.0</v>
      </c>
      <c r="Y173" s="115">
        <v>0.0</v>
      </c>
      <c r="Z173" s="115">
        <v>0.0</v>
      </c>
      <c r="AA173" s="115">
        <v>0.0</v>
      </c>
      <c r="AB173" s="115">
        <v>0.0</v>
      </c>
      <c r="AC173" s="115">
        <v>0.0</v>
      </c>
      <c r="AD173" s="115">
        <v>0.0</v>
      </c>
      <c r="AE173" s="115">
        <v>0.0</v>
      </c>
      <c r="AF173" s="116">
        <v>0.0</v>
      </c>
      <c r="AG173" s="116">
        <v>0.0</v>
      </c>
      <c r="AH173" s="116">
        <v>0.0</v>
      </c>
      <c r="AI173" s="116">
        <v>0.0</v>
      </c>
      <c r="AJ173" s="116">
        <v>0.0</v>
      </c>
      <c r="AK173" s="116">
        <v>0.0</v>
      </c>
      <c r="AL173" s="116">
        <v>0.0</v>
      </c>
      <c r="AM173" s="116">
        <v>0.0</v>
      </c>
      <c r="AN173" s="116">
        <v>0.0</v>
      </c>
      <c r="AO173" s="116">
        <v>0.0</v>
      </c>
    </row>
    <row r="174" ht="15.75" customHeight="1">
      <c r="A174" s="135" t="s">
        <v>172</v>
      </c>
      <c r="B174" s="135" t="s">
        <v>173</v>
      </c>
      <c r="C174" s="105" t="s">
        <v>60</v>
      </c>
      <c r="D174" s="114">
        <v>44521.0</v>
      </c>
      <c r="E174" s="107">
        <v>2.0</v>
      </c>
      <c r="F174" s="107">
        <v>2.0</v>
      </c>
      <c r="G174" s="107">
        <v>0.0</v>
      </c>
      <c r="H174" s="108">
        <v>60.0</v>
      </c>
      <c r="I174" s="109">
        <v>30.0</v>
      </c>
      <c r="J174" s="108">
        <v>40.0</v>
      </c>
      <c r="K174" s="108">
        <v>44.0</v>
      </c>
      <c r="L174" s="108">
        <v>44.0</v>
      </c>
      <c r="M174" s="108">
        <v>20.0</v>
      </c>
      <c r="N174" s="109">
        <v>20.0</v>
      </c>
      <c r="O174" s="109">
        <v>20.0</v>
      </c>
      <c r="P174" s="108">
        <v>30.0</v>
      </c>
      <c r="Q174" s="109">
        <v>0.0</v>
      </c>
      <c r="R174" s="108">
        <v>200.0</v>
      </c>
      <c r="S174" s="109">
        <v>1.0</v>
      </c>
      <c r="T174" s="109">
        <v>6.0</v>
      </c>
      <c r="U174" s="109">
        <v>3.0</v>
      </c>
      <c r="V174" s="115">
        <v>0.0</v>
      </c>
      <c r="W174" s="115">
        <v>0.0</v>
      </c>
      <c r="X174" s="115">
        <v>0.0</v>
      </c>
      <c r="Y174" s="115">
        <v>0.0</v>
      </c>
      <c r="Z174" s="115">
        <v>0.0</v>
      </c>
      <c r="AA174" s="115">
        <v>0.0</v>
      </c>
      <c r="AB174" s="115">
        <v>0.0</v>
      </c>
      <c r="AC174" s="115">
        <v>0.0</v>
      </c>
      <c r="AD174" s="115">
        <v>0.0</v>
      </c>
      <c r="AE174" s="115">
        <v>0.0</v>
      </c>
      <c r="AF174" s="116">
        <v>0.0</v>
      </c>
      <c r="AG174" s="116">
        <v>0.0</v>
      </c>
      <c r="AH174" s="116">
        <v>0.0</v>
      </c>
      <c r="AI174" s="116">
        <v>0.0</v>
      </c>
      <c r="AJ174" s="116">
        <v>0.0</v>
      </c>
      <c r="AK174" s="116">
        <v>0.0</v>
      </c>
      <c r="AL174" s="116">
        <v>0.0</v>
      </c>
      <c r="AM174" s="116">
        <v>0.0</v>
      </c>
      <c r="AN174" s="116">
        <v>0.0</v>
      </c>
      <c r="AO174" s="116">
        <v>0.0</v>
      </c>
    </row>
    <row r="175" ht="15.75" customHeight="1">
      <c r="A175" s="135" t="s">
        <v>172</v>
      </c>
      <c r="B175" s="135" t="s">
        <v>173</v>
      </c>
      <c r="C175" s="105" t="s">
        <v>61</v>
      </c>
      <c r="D175" s="114">
        <v>44521.0</v>
      </c>
      <c r="E175" s="107">
        <v>1.0</v>
      </c>
      <c r="F175" s="107">
        <v>2.0</v>
      </c>
      <c r="G175" s="107">
        <v>0.0</v>
      </c>
      <c r="H175" s="108">
        <v>60.0</v>
      </c>
      <c r="I175" s="109">
        <v>15.0</v>
      </c>
      <c r="J175" s="108">
        <v>40.0</v>
      </c>
      <c r="K175" s="108">
        <v>20.0</v>
      </c>
      <c r="L175" s="108">
        <v>50.0</v>
      </c>
      <c r="M175" s="108">
        <v>30.0</v>
      </c>
      <c r="N175" s="109">
        <v>20.0</v>
      </c>
      <c r="O175" s="109">
        <v>20.0</v>
      </c>
      <c r="P175" s="108">
        <v>20.0</v>
      </c>
      <c r="Q175" s="109">
        <v>0.0</v>
      </c>
      <c r="R175" s="108">
        <v>200.0</v>
      </c>
      <c r="S175" s="109">
        <v>1.0</v>
      </c>
      <c r="T175" s="109">
        <v>7.0</v>
      </c>
      <c r="U175" s="109">
        <v>3.0</v>
      </c>
      <c r="V175" s="115">
        <v>0.0</v>
      </c>
      <c r="W175" s="115">
        <v>0.0</v>
      </c>
      <c r="X175" s="115">
        <v>0.0</v>
      </c>
      <c r="Y175" s="115">
        <v>0.0</v>
      </c>
      <c r="Z175" s="115">
        <v>0.0</v>
      </c>
      <c r="AA175" s="115">
        <v>0.0</v>
      </c>
      <c r="AB175" s="115">
        <v>0.0</v>
      </c>
      <c r="AC175" s="115">
        <v>0.0</v>
      </c>
      <c r="AD175" s="115">
        <v>0.0</v>
      </c>
      <c r="AE175" s="115">
        <v>0.0</v>
      </c>
      <c r="AF175" s="116">
        <v>0.0</v>
      </c>
      <c r="AG175" s="116">
        <v>0.0</v>
      </c>
      <c r="AH175" s="116">
        <v>0.0</v>
      </c>
      <c r="AI175" s="116">
        <v>0.0</v>
      </c>
      <c r="AJ175" s="116">
        <v>0.0</v>
      </c>
      <c r="AK175" s="116">
        <v>0.0</v>
      </c>
      <c r="AL175" s="116">
        <v>0.0</v>
      </c>
      <c r="AM175" s="116">
        <v>0.0</v>
      </c>
      <c r="AN175" s="116">
        <v>0.0</v>
      </c>
      <c r="AO175" s="116">
        <v>0.0</v>
      </c>
    </row>
    <row r="176" ht="15.75" customHeight="1">
      <c r="A176" s="135" t="s">
        <v>172</v>
      </c>
      <c r="B176" s="135" t="s">
        <v>173</v>
      </c>
      <c r="C176" s="105" t="s">
        <v>62</v>
      </c>
      <c r="D176" s="114">
        <v>44521.0</v>
      </c>
      <c r="E176" s="107">
        <v>2.0</v>
      </c>
      <c r="F176" s="107">
        <v>0.0</v>
      </c>
      <c r="G176" s="107">
        <v>0.0</v>
      </c>
      <c r="H176" s="108">
        <v>40.0</v>
      </c>
      <c r="I176" s="109">
        <v>15.0</v>
      </c>
      <c r="J176" s="108">
        <v>20.0</v>
      </c>
      <c r="K176" s="108">
        <v>20.0</v>
      </c>
      <c r="L176" s="108">
        <v>16.0</v>
      </c>
      <c r="M176" s="108">
        <v>20.0</v>
      </c>
      <c r="N176" s="109">
        <v>10.0</v>
      </c>
      <c r="O176" s="109">
        <v>10.0</v>
      </c>
      <c r="P176" s="108">
        <v>30.0</v>
      </c>
      <c r="Q176" s="109">
        <v>0.0</v>
      </c>
      <c r="R176" s="108">
        <v>100.0</v>
      </c>
      <c r="S176" s="109">
        <v>1.0</v>
      </c>
      <c r="T176" s="109">
        <v>4.0</v>
      </c>
      <c r="U176" s="109">
        <v>2.0</v>
      </c>
      <c r="V176" s="115">
        <v>0.0</v>
      </c>
      <c r="W176" s="115">
        <v>0.0</v>
      </c>
      <c r="X176" s="115">
        <v>0.0</v>
      </c>
      <c r="Y176" s="115">
        <v>0.0</v>
      </c>
      <c r="Z176" s="115">
        <v>0.0</v>
      </c>
      <c r="AA176" s="115">
        <v>0.0</v>
      </c>
      <c r="AB176" s="115">
        <v>0.0</v>
      </c>
      <c r="AC176" s="115">
        <v>0.0</v>
      </c>
      <c r="AD176" s="115">
        <v>0.0</v>
      </c>
      <c r="AE176" s="115">
        <v>0.0</v>
      </c>
      <c r="AF176" s="116">
        <v>0.0</v>
      </c>
      <c r="AG176" s="116">
        <v>0.0</v>
      </c>
      <c r="AH176" s="116">
        <v>0.0</v>
      </c>
      <c r="AI176" s="116">
        <v>0.0</v>
      </c>
      <c r="AJ176" s="116">
        <v>0.0</v>
      </c>
      <c r="AK176" s="116">
        <v>0.0</v>
      </c>
      <c r="AL176" s="116">
        <v>0.0</v>
      </c>
      <c r="AM176" s="116">
        <v>0.0</v>
      </c>
      <c r="AN176" s="116">
        <v>0.0</v>
      </c>
      <c r="AO176" s="116">
        <v>0.0</v>
      </c>
    </row>
    <row r="177" ht="15.75" customHeight="1">
      <c r="A177" s="135" t="s">
        <v>172</v>
      </c>
      <c r="B177" s="135" t="s">
        <v>173</v>
      </c>
      <c r="C177" s="105" t="s">
        <v>63</v>
      </c>
      <c r="D177" s="114">
        <v>44521.0</v>
      </c>
      <c r="E177" s="107">
        <v>5.0</v>
      </c>
      <c r="F177" s="107">
        <v>5.0</v>
      </c>
      <c r="G177" s="107">
        <v>0.0</v>
      </c>
      <c r="H177" s="108">
        <v>100.0</v>
      </c>
      <c r="I177" s="109">
        <v>30.0</v>
      </c>
      <c r="J177" s="108">
        <v>80.0</v>
      </c>
      <c r="K177" s="108">
        <v>68.0</v>
      </c>
      <c r="L177" s="108">
        <v>68.0</v>
      </c>
      <c r="M177" s="108">
        <v>50.0</v>
      </c>
      <c r="N177" s="109">
        <v>30.0</v>
      </c>
      <c r="O177" s="109">
        <v>20.0</v>
      </c>
      <c r="P177" s="108">
        <v>50.0</v>
      </c>
      <c r="Q177" s="109">
        <v>40.0</v>
      </c>
      <c r="R177" s="108">
        <v>300.0</v>
      </c>
      <c r="S177" s="109">
        <v>2.0</v>
      </c>
      <c r="T177" s="109">
        <v>10.0</v>
      </c>
      <c r="U177" s="109">
        <v>3.0</v>
      </c>
      <c r="V177" s="115">
        <v>0.0</v>
      </c>
      <c r="W177" s="115">
        <v>0.0</v>
      </c>
      <c r="X177" s="115">
        <v>0.0</v>
      </c>
      <c r="Y177" s="115">
        <v>0.0</v>
      </c>
      <c r="Z177" s="115">
        <v>0.0</v>
      </c>
      <c r="AA177" s="115">
        <v>0.0</v>
      </c>
      <c r="AB177" s="115">
        <v>0.0</v>
      </c>
      <c r="AC177" s="115">
        <v>0.0</v>
      </c>
      <c r="AD177" s="115">
        <v>0.0</v>
      </c>
      <c r="AE177" s="115">
        <v>0.0</v>
      </c>
      <c r="AF177" s="116">
        <v>0.0</v>
      </c>
      <c r="AG177" s="116">
        <v>0.0</v>
      </c>
      <c r="AH177" s="116">
        <v>0.0</v>
      </c>
      <c r="AI177" s="116">
        <v>0.0</v>
      </c>
      <c r="AJ177" s="116">
        <v>0.0</v>
      </c>
      <c r="AK177" s="116">
        <v>0.0</v>
      </c>
      <c r="AL177" s="116">
        <v>0.0</v>
      </c>
      <c r="AM177" s="116">
        <v>0.0</v>
      </c>
      <c r="AN177" s="116">
        <v>0.0</v>
      </c>
      <c r="AO177" s="116">
        <v>0.0</v>
      </c>
    </row>
    <row r="178" ht="15.75" customHeight="1">
      <c r="A178" s="135" t="s">
        <v>172</v>
      </c>
      <c r="B178" s="135" t="s">
        <v>173</v>
      </c>
      <c r="C178" s="105" t="s">
        <v>45</v>
      </c>
      <c r="D178" s="114">
        <v>44551.0</v>
      </c>
      <c r="E178" s="107">
        <v>1.0</v>
      </c>
      <c r="F178" s="107">
        <v>0.0</v>
      </c>
      <c r="G178" s="107">
        <v>0.0</v>
      </c>
      <c r="H178" s="108">
        <v>20.0</v>
      </c>
      <c r="I178" s="109">
        <v>20.0</v>
      </c>
      <c r="J178" s="108">
        <v>20.0</v>
      </c>
      <c r="K178" s="108">
        <v>16.0</v>
      </c>
      <c r="L178" s="108">
        <v>20.0</v>
      </c>
      <c r="M178" s="108">
        <v>20.0</v>
      </c>
      <c r="N178" s="109">
        <v>10.0</v>
      </c>
      <c r="O178" s="109">
        <v>10.0</v>
      </c>
      <c r="P178" s="108">
        <v>10.0</v>
      </c>
      <c r="Q178" s="109">
        <v>0.0</v>
      </c>
      <c r="R178" s="108">
        <v>100.0</v>
      </c>
      <c r="S178" s="109">
        <v>1.0</v>
      </c>
      <c r="T178" s="109">
        <v>4.0</v>
      </c>
      <c r="U178" s="109">
        <v>2.0</v>
      </c>
      <c r="V178" s="115">
        <v>0.0</v>
      </c>
      <c r="W178" s="115">
        <v>0.0</v>
      </c>
      <c r="X178" s="115">
        <v>0.0</v>
      </c>
      <c r="Y178" s="115">
        <v>0.0</v>
      </c>
      <c r="Z178" s="115">
        <v>0.0</v>
      </c>
      <c r="AA178" s="115">
        <v>0.0</v>
      </c>
      <c r="AB178" s="115">
        <v>0.0</v>
      </c>
      <c r="AC178" s="115">
        <v>0.0</v>
      </c>
      <c r="AD178" s="115">
        <v>0.0</v>
      </c>
      <c r="AE178" s="115">
        <v>0.0</v>
      </c>
      <c r="AF178" s="116">
        <v>0.0</v>
      </c>
      <c r="AG178" s="116">
        <v>0.0</v>
      </c>
      <c r="AH178" s="116">
        <v>0.0</v>
      </c>
      <c r="AI178" s="116">
        <v>0.0</v>
      </c>
      <c r="AJ178" s="116">
        <v>0.0</v>
      </c>
      <c r="AK178" s="116">
        <v>0.0</v>
      </c>
      <c r="AL178" s="116">
        <v>0.0</v>
      </c>
      <c r="AM178" s="116">
        <v>0.0</v>
      </c>
      <c r="AN178" s="116">
        <v>0.0</v>
      </c>
      <c r="AO178" s="116">
        <v>0.0</v>
      </c>
    </row>
    <row r="179" ht="15.75" customHeight="1">
      <c r="A179" s="135" t="s">
        <v>172</v>
      </c>
      <c r="B179" s="135" t="s">
        <v>173</v>
      </c>
      <c r="C179" s="105" t="s">
        <v>47</v>
      </c>
      <c r="D179" s="114">
        <v>44551.0</v>
      </c>
      <c r="E179" s="107">
        <v>3.0</v>
      </c>
      <c r="F179" s="107">
        <v>1.0</v>
      </c>
      <c r="G179" s="107">
        <v>0.0</v>
      </c>
      <c r="H179" s="108">
        <v>80.0</v>
      </c>
      <c r="I179" s="109">
        <v>20.0</v>
      </c>
      <c r="J179" s="108">
        <v>60.0</v>
      </c>
      <c r="K179" s="108">
        <v>48.0</v>
      </c>
      <c r="L179" s="108">
        <v>52.0</v>
      </c>
      <c r="M179" s="108">
        <v>30.0</v>
      </c>
      <c r="N179" s="109">
        <v>10.0</v>
      </c>
      <c r="O179" s="109">
        <v>20.0</v>
      </c>
      <c r="P179" s="108">
        <v>30.0</v>
      </c>
      <c r="Q179" s="109">
        <v>19.0</v>
      </c>
      <c r="R179" s="108">
        <v>1100.0</v>
      </c>
      <c r="S179" s="109">
        <v>2.0</v>
      </c>
      <c r="T179" s="109">
        <v>6.0</v>
      </c>
      <c r="U179" s="109">
        <v>19.0</v>
      </c>
      <c r="V179" s="115">
        <v>0.0</v>
      </c>
      <c r="W179" s="115">
        <v>0.0</v>
      </c>
      <c r="X179" s="115">
        <v>0.0</v>
      </c>
      <c r="Y179" s="115">
        <v>0.0</v>
      </c>
      <c r="Z179" s="115">
        <v>0.0</v>
      </c>
      <c r="AA179" s="115">
        <v>0.0</v>
      </c>
      <c r="AB179" s="115">
        <v>0.0</v>
      </c>
      <c r="AC179" s="115">
        <v>0.0</v>
      </c>
      <c r="AD179" s="115">
        <v>0.0</v>
      </c>
      <c r="AE179" s="115">
        <v>0.0</v>
      </c>
      <c r="AF179" s="116">
        <v>0.0</v>
      </c>
      <c r="AG179" s="116">
        <v>0.0</v>
      </c>
      <c r="AH179" s="116">
        <v>0.0</v>
      </c>
      <c r="AI179" s="116">
        <v>0.0</v>
      </c>
      <c r="AJ179" s="116">
        <v>0.0</v>
      </c>
      <c r="AK179" s="116">
        <v>0.0</v>
      </c>
      <c r="AL179" s="116">
        <v>0.0</v>
      </c>
      <c r="AM179" s="116">
        <v>0.0</v>
      </c>
      <c r="AN179" s="116">
        <v>0.0</v>
      </c>
      <c r="AO179" s="116">
        <v>0.0</v>
      </c>
    </row>
    <row r="180" ht="15.75" customHeight="1">
      <c r="A180" s="135" t="s">
        <v>172</v>
      </c>
      <c r="B180" s="135" t="s">
        <v>173</v>
      </c>
      <c r="C180" s="105" t="s">
        <v>48</v>
      </c>
      <c r="D180" s="114">
        <v>44551.0</v>
      </c>
      <c r="E180" s="107">
        <v>1.0</v>
      </c>
      <c r="F180" s="107">
        <v>3.0</v>
      </c>
      <c r="G180" s="107">
        <v>0.0</v>
      </c>
      <c r="H180" s="108">
        <v>60.0</v>
      </c>
      <c r="I180" s="108">
        <v>15.0</v>
      </c>
      <c r="J180" s="108">
        <v>40.0</v>
      </c>
      <c r="K180" s="108">
        <v>32.0</v>
      </c>
      <c r="L180" s="108">
        <v>26.0</v>
      </c>
      <c r="M180" s="108">
        <v>20.0</v>
      </c>
      <c r="N180" s="108">
        <v>10.0</v>
      </c>
      <c r="O180" s="108">
        <v>10.0</v>
      </c>
      <c r="P180" s="108">
        <v>20.0</v>
      </c>
      <c r="Q180" s="108">
        <v>20.0</v>
      </c>
      <c r="R180" s="108">
        <v>1000.0</v>
      </c>
      <c r="S180" s="109">
        <v>1.0</v>
      </c>
      <c r="T180" s="109">
        <v>4.0</v>
      </c>
      <c r="U180" s="109">
        <v>14.0</v>
      </c>
      <c r="V180" s="115">
        <v>0.0</v>
      </c>
      <c r="W180" s="115">
        <v>0.0</v>
      </c>
      <c r="X180" s="115">
        <v>0.0</v>
      </c>
      <c r="Y180" s="115">
        <v>0.0</v>
      </c>
      <c r="Z180" s="115">
        <v>0.0</v>
      </c>
      <c r="AA180" s="115">
        <v>0.0</v>
      </c>
      <c r="AB180" s="115">
        <v>0.0</v>
      </c>
      <c r="AC180" s="115">
        <v>0.0</v>
      </c>
      <c r="AD180" s="115">
        <v>0.0</v>
      </c>
      <c r="AE180" s="115">
        <v>0.0</v>
      </c>
      <c r="AF180" s="116">
        <v>0.0</v>
      </c>
      <c r="AG180" s="116">
        <v>0.0</v>
      </c>
      <c r="AH180" s="116">
        <v>0.0</v>
      </c>
      <c r="AI180" s="116">
        <v>0.0</v>
      </c>
      <c r="AJ180" s="116">
        <v>0.0</v>
      </c>
      <c r="AK180" s="116">
        <v>0.0</v>
      </c>
      <c r="AL180" s="116">
        <v>0.0</v>
      </c>
      <c r="AM180" s="116">
        <v>0.0</v>
      </c>
      <c r="AN180" s="116">
        <v>0.0</v>
      </c>
      <c r="AO180" s="116">
        <v>0.0</v>
      </c>
    </row>
    <row r="181" ht="15.75" customHeight="1">
      <c r="A181" s="135" t="s">
        <v>172</v>
      </c>
      <c r="B181" s="135" t="s">
        <v>173</v>
      </c>
      <c r="C181" s="105" t="s">
        <v>49</v>
      </c>
      <c r="D181" s="114">
        <v>44551.0</v>
      </c>
      <c r="E181" s="107">
        <v>8.0</v>
      </c>
      <c r="F181" s="107">
        <v>16.0</v>
      </c>
      <c r="G181" s="107">
        <v>0.0</v>
      </c>
      <c r="H181" s="108">
        <v>120.0</v>
      </c>
      <c r="I181" s="109">
        <v>70.0</v>
      </c>
      <c r="J181" s="108">
        <v>90.0</v>
      </c>
      <c r="K181" s="108">
        <v>60.0</v>
      </c>
      <c r="L181" s="108">
        <v>100.0</v>
      </c>
      <c r="M181" s="108">
        <v>90.0</v>
      </c>
      <c r="N181" s="109">
        <v>50.0</v>
      </c>
      <c r="O181" s="109">
        <v>50.0</v>
      </c>
      <c r="P181" s="108">
        <v>50.0</v>
      </c>
      <c r="Q181" s="109">
        <v>40.0</v>
      </c>
      <c r="R181" s="108">
        <v>410.0</v>
      </c>
      <c r="S181" s="109">
        <v>3.0</v>
      </c>
      <c r="T181" s="109">
        <v>19.0</v>
      </c>
      <c r="U181" s="109">
        <v>5.0</v>
      </c>
      <c r="V181" s="115">
        <v>0.0</v>
      </c>
      <c r="W181" s="115">
        <v>0.0</v>
      </c>
      <c r="X181" s="115">
        <v>0.0</v>
      </c>
      <c r="Y181" s="115">
        <v>0.0</v>
      </c>
      <c r="Z181" s="115">
        <v>0.0</v>
      </c>
      <c r="AA181" s="115">
        <v>0.0</v>
      </c>
      <c r="AB181" s="115">
        <v>0.0</v>
      </c>
      <c r="AC181" s="115">
        <v>0.0</v>
      </c>
      <c r="AD181" s="115">
        <v>0.0</v>
      </c>
      <c r="AE181" s="115">
        <v>0.0</v>
      </c>
      <c r="AF181" s="116">
        <v>0.0</v>
      </c>
      <c r="AG181" s="116">
        <v>0.0</v>
      </c>
      <c r="AH181" s="116">
        <v>0.0</v>
      </c>
      <c r="AI181" s="116">
        <v>0.0</v>
      </c>
      <c r="AJ181" s="116">
        <v>0.0</v>
      </c>
      <c r="AK181" s="116">
        <v>0.0</v>
      </c>
      <c r="AL181" s="116">
        <v>0.0</v>
      </c>
      <c r="AM181" s="116">
        <v>0.0</v>
      </c>
      <c r="AN181" s="116">
        <v>0.0</v>
      </c>
      <c r="AO181" s="116">
        <v>0.0</v>
      </c>
    </row>
    <row r="182" ht="15.75" customHeight="1">
      <c r="A182" s="135" t="s">
        <v>172</v>
      </c>
      <c r="B182" s="135" t="s">
        <v>173</v>
      </c>
      <c r="C182" s="105" t="s">
        <v>50</v>
      </c>
      <c r="D182" s="114">
        <v>44551.0</v>
      </c>
      <c r="E182" s="107">
        <v>3.0</v>
      </c>
      <c r="F182" s="107">
        <v>7.0</v>
      </c>
      <c r="G182" s="107">
        <v>0.0</v>
      </c>
      <c r="H182" s="108">
        <v>80.0</v>
      </c>
      <c r="I182" s="109">
        <v>20.0</v>
      </c>
      <c r="J182" s="108">
        <v>70.0</v>
      </c>
      <c r="K182" s="108">
        <v>64.0</v>
      </c>
      <c r="L182" s="108">
        <v>70.0</v>
      </c>
      <c r="M182" s="108">
        <v>10.0</v>
      </c>
      <c r="N182" s="109">
        <v>0.0</v>
      </c>
      <c r="O182" s="109">
        <v>10.0</v>
      </c>
      <c r="P182" s="108">
        <v>30.0</v>
      </c>
      <c r="Q182" s="109">
        <v>40.0</v>
      </c>
      <c r="R182" s="108">
        <v>200.0</v>
      </c>
      <c r="S182" s="109">
        <v>1.0</v>
      </c>
      <c r="T182" s="109">
        <v>2.0</v>
      </c>
      <c r="U182" s="109">
        <v>3.0</v>
      </c>
      <c r="V182" s="115">
        <v>0.0</v>
      </c>
      <c r="W182" s="115">
        <v>0.0</v>
      </c>
      <c r="X182" s="115">
        <v>0.0</v>
      </c>
      <c r="Y182" s="115">
        <v>0.0</v>
      </c>
      <c r="Z182" s="115">
        <v>0.0</v>
      </c>
      <c r="AA182" s="115">
        <v>0.0</v>
      </c>
      <c r="AB182" s="115">
        <v>0.0</v>
      </c>
      <c r="AC182" s="115">
        <v>0.0</v>
      </c>
      <c r="AD182" s="115">
        <v>0.0</v>
      </c>
      <c r="AE182" s="115">
        <v>0.0</v>
      </c>
      <c r="AF182" s="116">
        <v>0.0</v>
      </c>
      <c r="AG182" s="116">
        <v>0.0</v>
      </c>
      <c r="AH182" s="116">
        <v>0.0</v>
      </c>
      <c r="AI182" s="116">
        <v>0.0</v>
      </c>
      <c r="AJ182" s="116">
        <v>0.0</v>
      </c>
      <c r="AK182" s="116">
        <v>0.0</v>
      </c>
      <c r="AL182" s="116">
        <v>0.0</v>
      </c>
      <c r="AM182" s="116">
        <v>0.0</v>
      </c>
      <c r="AN182" s="116">
        <v>0.0</v>
      </c>
      <c r="AO182" s="116">
        <v>0.0</v>
      </c>
    </row>
    <row r="183" ht="15.75" customHeight="1">
      <c r="A183" s="135" t="s">
        <v>172</v>
      </c>
      <c r="B183" s="135" t="s">
        <v>173</v>
      </c>
      <c r="C183" s="105" t="s">
        <v>51</v>
      </c>
      <c r="D183" s="114">
        <v>44551.0</v>
      </c>
      <c r="E183" s="107">
        <v>1.0</v>
      </c>
      <c r="F183" s="107">
        <v>1.0</v>
      </c>
      <c r="G183" s="107">
        <v>0.0</v>
      </c>
      <c r="H183" s="108">
        <v>60.0</v>
      </c>
      <c r="I183" s="109">
        <v>25.0</v>
      </c>
      <c r="J183" s="108">
        <v>60.0</v>
      </c>
      <c r="K183" s="108">
        <v>52.0</v>
      </c>
      <c r="L183" s="108">
        <v>68.0</v>
      </c>
      <c r="M183" s="108">
        <v>0.0</v>
      </c>
      <c r="N183" s="109">
        <v>0.0</v>
      </c>
      <c r="O183" s="109">
        <v>0.0</v>
      </c>
      <c r="P183" s="108">
        <v>0.0</v>
      </c>
      <c r="Q183" s="109">
        <v>8.0</v>
      </c>
      <c r="R183" s="108">
        <v>700.0</v>
      </c>
      <c r="S183" s="109">
        <v>1.0</v>
      </c>
      <c r="T183" s="109">
        <v>0.0</v>
      </c>
      <c r="U183" s="109">
        <v>14.0</v>
      </c>
      <c r="V183" s="115">
        <v>0.0</v>
      </c>
      <c r="W183" s="115">
        <v>0.0</v>
      </c>
      <c r="X183" s="115">
        <v>0.0</v>
      </c>
      <c r="Y183" s="115">
        <v>0.0</v>
      </c>
      <c r="Z183" s="115">
        <v>0.0</v>
      </c>
      <c r="AA183" s="115">
        <v>0.0</v>
      </c>
      <c r="AB183" s="115">
        <v>0.0</v>
      </c>
      <c r="AC183" s="115">
        <v>0.0</v>
      </c>
      <c r="AD183" s="115">
        <v>0.0</v>
      </c>
      <c r="AE183" s="115">
        <v>0.0</v>
      </c>
      <c r="AF183" s="116">
        <v>0.0</v>
      </c>
      <c r="AG183" s="116">
        <v>0.0</v>
      </c>
      <c r="AH183" s="116">
        <v>0.0</v>
      </c>
      <c r="AI183" s="116">
        <v>0.0</v>
      </c>
      <c r="AJ183" s="116">
        <v>0.0</v>
      </c>
      <c r="AK183" s="116">
        <v>0.0</v>
      </c>
      <c r="AL183" s="116">
        <v>0.0</v>
      </c>
      <c r="AM183" s="116">
        <v>0.0</v>
      </c>
      <c r="AN183" s="116">
        <v>0.0</v>
      </c>
      <c r="AO183" s="116">
        <v>0.0</v>
      </c>
    </row>
    <row r="184" ht="15.75" customHeight="1">
      <c r="A184" s="135" t="s">
        <v>172</v>
      </c>
      <c r="B184" s="135" t="s">
        <v>173</v>
      </c>
      <c r="C184" s="105" t="s">
        <v>52</v>
      </c>
      <c r="D184" s="114">
        <v>44551.0</v>
      </c>
      <c r="E184" s="107">
        <v>2.0</v>
      </c>
      <c r="F184" s="107">
        <v>3.0</v>
      </c>
      <c r="G184" s="107">
        <v>0.0</v>
      </c>
      <c r="H184" s="108">
        <v>100.0</v>
      </c>
      <c r="I184" s="108">
        <v>20.0</v>
      </c>
      <c r="J184" s="108">
        <v>60.0</v>
      </c>
      <c r="K184" s="108">
        <v>44.0</v>
      </c>
      <c r="L184" s="108">
        <v>66.0</v>
      </c>
      <c r="M184" s="108">
        <v>40.0</v>
      </c>
      <c r="N184" s="108">
        <v>30.0</v>
      </c>
      <c r="O184" s="108">
        <v>30.0</v>
      </c>
      <c r="P184" s="108">
        <v>40.0</v>
      </c>
      <c r="Q184" s="108">
        <v>40.0</v>
      </c>
      <c r="R184" s="108">
        <v>100.0</v>
      </c>
      <c r="S184" s="109">
        <v>3.0</v>
      </c>
      <c r="T184" s="109">
        <v>10.0</v>
      </c>
      <c r="U184" s="109">
        <v>3.0</v>
      </c>
      <c r="V184" s="115">
        <v>0.0</v>
      </c>
      <c r="W184" s="115">
        <v>0.0</v>
      </c>
      <c r="X184" s="115">
        <v>0.0</v>
      </c>
      <c r="Y184" s="115">
        <v>0.0</v>
      </c>
      <c r="Z184" s="115">
        <v>0.0</v>
      </c>
      <c r="AA184" s="115">
        <v>0.0</v>
      </c>
      <c r="AB184" s="115">
        <v>0.0</v>
      </c>
      <c r="AC184" s="115">
        <v>0.0</v>
      </c>
      <c r="AD184" s="115">
        <v>0.0</v>
      </c>
      <c r="AE184" s="115">
        <v>0.0</v>
      </c>
      <c r="AF184" s="116">
        <v>0.0</v>
      </c>
      <c r="AG184" s="116">
        <v>0.0</v>
      </c>
      <c r="AH184" s="116">
        <v>0.0</v>
      </c>
      <c r="AI184" s="116">
        <v>0.0</v>
      </c>
      <c r="AJ184" s="116">
        <v>0.0</v>
      </c>
      <c r="AK184" s="116">
        <v>0.0</v>
      </c>
      <c r="AL184" s="116">
        <v>0.0</v>
      </c>
      <c r="AM184" s="116">
        <v>0.0</v>
      </c>
      <c r="AN184" s="116">
        <v>0.0</v>
      </c>
      <c r="AO184" s="116">
        <v>0.0</v>
      </c>
    </row>
    <row r="185" ht="15.75" customHeight="1">
      <c r="A185" s="135" t="s">
        <v>172</v>
      </c>
      <c r="B185" s="135" t="s">
        <v>173</v>
      </c>
      <c r="C185" s="105" t="s">
        <v>53</v>
      </c>
      <c r="D185" s="114">
        <v>44551.0</v>
      </c>
      <c r="E185" s="107">
        <v>1.0</v>
      </c>
      <c r="F185" s="107">
        <v>8.0</v>
      </c>
      <c r="G185" s="107">
        <v>0.0</v>
      </c>
      <c r="H185" s="108">
        <v>60.0</v>
      </c>
      <c r="I185" s="109">
        <v>30.0</v>
      </c>
      <c r="J185" s="108">
        <v>50.0</v>
      </c>
      <c r="K185" s="108">
        <v>32.0</v>
      </c>
      <c r="L185" s="108">
        <v>32.0</v>
      </c>
      <c r="M185" s="108">
        <v>30.0</v>
      </c>
      <c r="N185" s="109">
        <v>20.0</v>
      </c>
      <c r="O185" s="109">
        <v>30.0</v>
      </c>
      <c r="P185" s="108">
        <v>50.0</v>
      </c>
      <c r="Q185" s="109">
        <v>15.0</v>
      </c>
      <c r="R185" s="108">
        <v>200.0</v>
      </c>
      <c r="S185" s="109">
        <v>1.0</v>
      </c>
      <c r="T185" s="109">
        <v>8.0</v>
      </c>
      <c r="U185" s="109">
        <v>3.0</v>
      </c>
      <c r="V185" s="115">
        <v>0.0</v>
      </c>
      <c r="W185" s="115">
        <v>0.0</v>
      </c>
      <c r="X185" s="115">
        <v>0.0</v>
      </c>
      <c r="Y185" s="115">
        <v>0.0</v>
      </c>
      <c r="Z185" s="115">
        <v>0.0</v>
      </c>
      <c r="AA185" s="115">
        <v>0.0</v>
      </c>
      <c r="AB185" s="115">
        <v>0.0</v>
      </c>
      <c r="AC185" s="115">
        <v>0.0</v>
      </c>
      <c r="AD185" s="115">
        <v>0.0</v>
      </c>
      <c r="AE185" s="115">
        <v>0.0</v>
      </c>
      <c r="AF185" s="116">
        <v>0.0</v>
      </c>
      <c r="AG185" s="116">
        <v>0.0</v>
      </c>
      <c r="AH185" s="116">
        <v>0.0</v>
      </c>
      <c r="AI185" s="116">
        <v>0.0</v>
      </c>
      <c r="AJ185" s="116">
        <v>0.0</v>
      </c>
      <c r="AK185" s="116">
        <v>0.0</v>
      </c>
      <c r="AL185" s="116">
        <v>0.0</v>
      </c>
      <c r="AM185" s="116">
        <v>0.0</v>
      </c>
      <c r="AN185" s="116">
        <v>0.0</v>
      </c>
      <c r="AO185" s="116">
        <v>0.0</v>
      </c>
    </row>
    <row r="186" ht="15.75" customHeight="1">
      <c r="A186" s="135" t="s">
        <v>172</v>
      </c>
      <c r="B186" s="135" t="s">
        <v>173</v>
      </c>
      <c r="C186" s="105" t="s">
        <v>54</v>
      </c>
      <c r="D186" s="114">
        <v>44551.0</v>
      </c>
      <c r="E186" s="107">
        <v>2.0</v>
      </c>
      <c r="F186" s="107">
        <v>0.0</v>
      </c>
      <c r="G186" s="107">
        <v>0.0</v>
      </c>
      <c r="H186" s="108">
        <v>40.0</v>
      </c>
      <c r="I186" s="109">
        <v>10.0</v>
      </c>
      <c r="J186" s="108">
        <v>20.0</v>
      </c>
      <c r="K186" s="108">
        <v>20.0</v>
      </c>
      <c r="L186" s="108">
        <v>24.0</v>
      </c>
      <c r="M186" s="108">
        <v>10.0</v>
      </c>
      <c r="N186" s="109">
        <v>0.0</v>
      </c>
      <c r="O186" s="109">
        <v>0.0</v>
      </c>
      <c r="P186" s="108">
        <v>10.0</v>
      </c>
      <c r="Q186" s="109">
        <v>0.0</v>
      </c>
      <c r="R186" s="108">
        <v>100.0</v>
      </c>
      <c r="S186" s="109">
        <v>1.0</v>
      </c>
      <c r="T186" s="109">
        <v>1.0</v>
      </c>
      <c r="U186" s="109">
        <v>0.0</v>
      </c>
      <c r="V186" s="115">
        <v>0.0</v>
      </c>
      <c r="W186" s="115">
        <v>0.0</v>
      </c>
      <c r="X186" s="115">
        <v>0.0</v>
      </c>
      <c r="Y186" s="115">
        <v>0.0</v>
      </c>
      <c r="Z186" s="115">
        <v>0.0</v>
      </c>
      <c r="AA186" s="115">
        <v>0.0</v>
      </c>
      <c r="AB186" s="115">
        <v>0.0</v>
      </c>
      <c r="AC186" s="115">
        <v>0.0</v>
      </c>
      <c r="AD186" s="115">
        <v>0.0</v>
      </c>
      <c r="AE186" s="115">
        <v>0.0</v>
      </c>
      <c r="AF186" s="116">
        <v>0.0</v>
      </c>
      <c r="AG186" s="116">
        <v>0.0</v>
      </c>
      <c r="AH186" s="116">
        <v>0.0</v>
      </c>
      <c r="AI186" s="116">
        <v>0.0</v>
      </c>
      <c r="AJ186" s="116">
        <v>0.0</v>
      </c>
      <c r="AK186" s="116">
        <v>0.0</v>
      </c>
      <c r="AL186" s="116">
        <v>0.0</v>
      </c>
      <c r="AM186" s="116">
        <v>0.0</v>
      </c>
      <c r="AN186" s="116">
        <v>0.0</v>
      </c>
      <c r="AO186" s="116">
        <v>0.0</v>
      </c>
    </row>
    <row r="187" ht="15.75" customHeight="1">
      <c r="A187" s="135" t="s">
        <v>172</v>
      </c>
      <c r="B187" s="135" t="s">
        <v>173</v>
      </c>
      <c r="C187" s="105" t="s">
        <v>55</v>
      </c>
      <c r="D187" s="114">
        <v>44551.0</v>
      </c>
      <c r="E187" s="107">
        <v>1.0</v>
      </c>
      <c r="F187" s="107">
        <v>1.0</v>
      </c>
      <c r="G187" s="107">
        <v>0.0</v>
      </c>
      <c r="H187" s="108">
        <v>40.0</v>
      </c>
      <c r="I187" s="109">
        <v>20.0</v>
      </c>
      <c r="J187" s="108">
        <v>30.0</v>
      </c>
      <c r="K187" s="108">
        <v>28.0</v>
      </c>
      <c r="L187" s="108">
        <v>44.0</v>
      </c>
      <c r="M187" s="108">
        <v>20.0</v>
      </c>
      <c r="N187" s="109">
        <v>10.0</v>
      </c>
      <c r="O187" s="109">
        <v>10.0</v>
      </c>
      <c r="P187" s="108">
        <v>10.0</v>
      </c>
      <c r="Q187" s="109">
        <v>20.0</v>
      </c>
      <c r="R187" s="108">
        <v>200.0</v>
      </c>
      <c r="S187" s="109">
        <v>1.0</v>
      </c>
      <c r="T187" s="109">
        <v>4.0</v>
      </c>
      <c r="U187" s="109">
        <v>2.0</v>
      </c>
      <c r="V187" s="115">
        <v>0.0</v>
      </c>
      <c r="W187" s="115">
        <v>0.0</v>
      </c>
      <c r="X187" s="115">
        <v>0.0</v>
      </c>
      <c r="Y187" s="115">
        <v>0.0</v>
      </c>
      <c r="Z187" s="115">
        <v>0.0</v>
      </c>
      <c r="AA187" s="115">
        <v>0.0</v>
      </c>
      <c r="AB187" s="115">
        <v>0.0</v>
      </c>
      <c r="AC187" s="115">
        <v>0.0</v>
      </c>
      <c r="AD187" s="115">
        <v>0.0</v>
      </c>
      <c r="AE187" s="115">
        <v>0.0</v>
      </c>
      <c r="AF187" s="116">
        <v>0.0</v>
      </c>
      <c r="AG187" s="116">
        <v>0.0</v>
      </c>
      <c r="AH187" s="116">
        <v>0.0</v>
      </c>
      <c r="AI187" s="116">
        <v>0.0</v>
      </c>
      <c r="AJ187" s="116">
        <v>0.0</v>
      </c>
      <c r="AK187" s="116">
        <v>0.0</v>
      </c>
      <c r="AL187" s="116">
        <v>0.0</v>
      </c>
      <c r="AM187" s="116">
        <v>0.0</v>
      </c>
      <c r="AN187" s="116">
        <v>0.0</v>
      </c>
      <c r="AO187" s="116">
        <v>0.0</v>
      </c>
    </row>
    <row r="188" ht="15.75" customHeight="1">
      <c r="A188" s="135" t="s">
        <v>172</v>
      </c>
      <c r="B188" s="135" t="s">
        <v>173</v>
      </c>
      <c r="C188" s="105" t="s">
        <v>56</v>
      </c>
      <c r="D188" s="114">
        <v>44551.0</v>
      </c>
      <c r="E188" s="107">
        <v>4.0</v>
      </c>
      <c r="F188" s="107">
        <v>7.0</v>
      </c>
      <c r="G188" s="107">
        <v>0.0</v>
      </c>
      <c r="H188" s="108">
        <v>120.0</v>
      </c>
      <c r="I188" s="108">
        <v>40.0</v>
      </c>
      <c r="J188" s="108">
        <v>70.0</v>
      </c>
      <c r="K188" s="108">
        <v>60.0</v>
      </c>
      <c r="L188" s="108">
        <v>66.0</v>
      </c>
      <c r="M188" s="108">
        <v>50.0</v>
      </c>
      <c r="N188" s="108">
        <v>20.0</v>
      </c>
      <c r="O188" s="108">
        <v>40.0</v>
      </c>
      <c r="P188" s="108">
        <v>0.0</v>
      </c>
      <c r="Q188" s="108">
        <v>20.0</v>
      </c>
      <c r="R188" s="108">
        <v>400.0</v>
      </c>
      <c r="S188" s="109">
        <v>2.0</v>
      </c>
      <c r="T188" s="109">
        <v>7.0</v>
      </c>
      <c r="U188" s="109">
        <v>5.0</v>
      </c>
      <c r="V188" s="115">
        <v>0.0</v>
      </c>
      <c r="W188" s="115">
        <v>0.0</v>
      </c>
      <c r="X188" s="115">
        <v>0.0</v>
      </c>
      <c r="Y188" s="115">
        <v>0.0</v>
      </c>
      <c r="Z188" s="115">
        <v>0.0</v>
      </c>
      <c r="AA188" s="115">
        <v>0.0</v>
      </c>
      <c r="AB188" s="115">
        <v>0.0</v>
      </c>
      <c r="AC188" s="115">
        <v>0.0</v>
      </c>
      <c r="AD188" s="115">
        <v>0.0</v>
      </c>
      <c r="AE188" s="115">
        <v>0.0</v>
      </c>
      <c r="AF188" s="116">
        <v>0.0</v>
      </c>
      <c r="AG188" s="116">
        <v>0.0</v>
      </c>
      <c r="AH188" s="116">
        <v>0.0</v>
      </c>
      <c r="AI188" s="116">
        <v>0.0</v>
      </c>
      <c r="AJ188" s="116">
        <v>0.0</v>
      </c>
      <c r="AK188" s="116">
        <v>0.0</v>
      </c>
      <c r="AL188" s="116">
        <v>0.0</v>
      </c>
      <c r="AM188" s="116">
        <v>0.0</v>
      </c>
      <c r="AN188" s="116">
        <v>0.0</v>
      </c>
      <c r="AO188" s="116">
        <v>0.0</v>
      </c>
    </row>
    <row r="189" ht="15.75" customHeight="1">
      <c r="A189" s="135" t="s">
        <v>172</v>
      </c>
      <c r="B189" s="135" t="s">
        <v>173</v>
      </c>
      <c r="C189" s="105" t="s">
        <v>59</v>
      </c>
      <c r="D189" s="114">
        <v>44551.0</v>
      </c>
      <c r="E189" s="107">
        <v>2.0</v>
      </c>
      <c r="F189" s="107">
        <v>2.0</v>
      </c>
      <c r="G189" s="107">
        <v>0.0</v>
      </c>
      <c r="H189" s="108">
        <v>60.0</v>
      </c>
      <c r="I189" s="109">
        <v>20.0</v>
      </c>
      <c r="J189" s="108">
        <v>30.0</v>
      </c>
      <c r="K189" s="108">
        <v>24.0</v>
      </c>
      <c r="L189" s="108">
        <v>32.0</v>
      </c>
      <c r="M189" s="108">
        <v>10.0</v>
      </c>
      <c r="N189" s="109">
        <v>10.0</v>
      </c>
      <c r="O189" s="109">
        <v>0.0</v>
      </c>
      <c r="P189" s="108">
        <v>10.0</v>
      </c>
      <c r="Q189" s="109">
        <v>20.0</v>
      </c>
      <c r="R189" s="108">
        <v>200.0</v>
      </c>
      <c r="S189" s="109">
        <v>2.0</v>
      </c>
      <c r="T189" s="109">
        <v>2.0</v>
      </c>
      <c r="U189" s="109">
        <v>3.0</v>
      </c>
      <c r="V189" s="115">
        <v>0.0</v>
      </c>
      <c r="W189" s="115">
        <v>0.0</v>
      </c>
      <c r="X189" s="115">
        <v>0.0</v>
      </c>
      <c r="Y189" s="115">
        <v>0.0</v>
      </c>
      <c r="Z189" s="115">
        <v>0.0</v>
      </c>
      <c r="AA189" s="115">
        <v>0.0</v>
      </c>
      <c r="AB189" s="115">
        <v>0.0</v>
      </c>
      <c r="AC189" s="115">
        <v>0.0</v>
      </c>
      <c r="AD189" s="115">
        <v>0.0</v>
      </c>
      <c r="AE189" s="115">
        <v>0.0</v>
      </c>
      <c r="AF189" s="116">
        <v>0.0</v>
      </c>
      <c r="AG189" s="116">
        <v>0.0</v>
      </c>
      <c r="AH189" s="116">
        <v>0.0</v>
      </c>
      <c r="AI189" s="116">
        <v>0.0</v>
      </c>
      <c r="AJ189" s="116">
        <v>0.0</v>
      </c>
      <c r="AK189" s="116">
        <v>0.0</v>
      </c>
      <c r="AL189" s="116">
        <v>0.0</v>
      </c>
      <c r="AM189" s="116">
        <v>0.0</v>
      </c>
      <c r="AN189" s="116">
        <v>0.0</v>
      </c>
      <c r="AO189" s="116">
        <v>0.0</v>
      </c>
    </row>
    <row r="190" ht="15.75" customHeight="1">
      <c r="A190" s="135" t="s">
        <v>172</v>
      </c>
      <c r="B190" s="135" t="s">
        <v>173</v>
      </c>
      <c r="C190" s="105" t="s">
        <v>60</v>
      </c>
      <c r="D190" s="114">
        <v>44551.0</v>
      </c>
      <c r="E190" s="107">
        <v>2.0</v>
      </c>
      <c r="F190" s="107">
        <v>1.0</v>
      </c>
      <c r="G190" s="107">
        <v>0.0</v>
      </c>
      <c r="H190" s="108">
        <v>60.0</v>
      </c>
      <c r="I190" s="109">
        <v>15.0</v>
      </c>
      <c r="J190" s="108">
        <v>40.0</v>
      </c>
      <c r="K190" s="108">
        <v>28.0</v>
      </c>
      <c r="L190" s="108">
        <v>32.0</v>
      </c>
      <c r="M190" s="108">
        <v>10.0</v>
      </c>
      <c r="N190" s="109">
        <v>10.0</v>
      </c>
      <c r="O190" s="109">
        <v>10.0</v>
      </c>
      <c r="P190" s="108">
        <v>30.0</v>
      </c>
      <c r="Q190" s="109">
        <v>0.0</v>
      </c>
      <c r="R190" s="108">
        <v>200.0</v>
      </c>
      <c r="S190" s="109">
        <v>1.0</v>
      </c>
      <c r="T190" s="109">
        <v>2.0</v>
      </c>
      <c r="U190" s="109">
        <v>3.0</v>
      </c>
      <c r="V190" s="115">
        <v>0.0</v>
      </c>
      <c r="W190" s="115">
        <v>0.0</v>
      </c>
      <c r="X190" s="115">
        <v>0.0</v>
      </c>
      <c r="Y190" s="115">
        <v>0.0</v>
      </c>
      <c r="Z190" s="115">
        <v>0.0</v>
      </c>
      <c r="AA190" s="115">
        <v>0.0</v>
      </c>
      <c r="AB190" s="115">
        <v>0.0</v>
      </c>
      <c r="AC190" s="115">
        <v>0.0</v>
      </c>
      <c r="AD190" s="115">
        <v>0.0</v>
      </c>
      <c r="AE190" s="115">
        <v>0.0</v>
      </c>
      <c r="AF190" s="116">
        <v>0.0</v>
      </c>
      <c r="AG190" s="116">
        <v>0.0</v>
      </c>
      <c r="AH190" s="116">
        <v>0.0</v>
      </c>
      <c r="AI190" s="116">
        <v>0.0</v>
      </c>
      <c r="AJ190" s="116">
        <v>0.0</v>
      </c>
      <c r="AK190" s="116">
        <v>0.0</v>
      </c>
      <c r="AL190" s="116">
        <v>0.0</v>
      </c>
      <c r="AM190" s="116">
        <v>0.0</v>
      </c>
      <c r="AN190" s="116">
        <v>0.0</v>
      </c>
      <c r="AO190" s="116">
        <v>0.0</v>
      </c>
    </row>
    <row r="191" ht="15.75" customHeight="1">
      <c r="A191" s="135" t="s">
        <v>172</v>
      </c>
      <c r="B191" s="135" t="s">
        <v>173</v>
      </c>
      <c r="C191" s="105" t="s">
        <v>61</v>
      </c>
      <c r="D191" s="114">
        <v>44551.0</v>
      </c>
      <c r="E191" s="107">
        <v>2.0</v>
      </c>
      <c r="F191" s="107">
        <v>1.0</v>
      </c>
      <c r="G191" s="107">
        <v>0.0</v>
      </c>
      <c r="H191" s="108">
        <v>80.0</v>
      </c>
      <c r="I191" s="109">
        <v>50.0</v>
      </c>
      <c r="J191" s="108">
        <v>60.0</v>
      </c>
      <c r="K191" s="108">
        <v>60.0</v>
      </c>
      <c r="L191" s="108">
        <v>66.0</v>
      </c>
      <c r="M191" s="108">
        <v>20.0</v>
      </c>
      <c r="N191" s="109">
        <v>20.0</v>
      </c>
      <c r="O191" s="109">
        <v>20.0</v>
      </c>
      <c r="P191" s="108">
        <v>30.0</v>
      </c>
      <c r="Q191" s="109">
        <v>0.0</v>
      </c>
      <c r="R191" s="108">
        <v>200.0</v>
      </c>
      <c r="S191" s="109">
        <v>1.0</v>
      </c>
      <c r="T191" s="109">
        <v>2.0</v>
      </c>
      <c r="U191" s="109">
        <v>2.0</v>
      </c>
      <c r="V191" s="115">
        <v>0.0</v>
      </c>
      <c r="W191" s="115">
        <v>0.0</v>
      </c>
      <c r="X191" s="115">
        <v>0.0</v>
      </c>
      <c r="Y191" s="115">
        <v>0.0</v>
      </c>
      <c r="Z191" s="115">
        <v>0.0</v>
      </c>
      <c r="AA191" s="115">
        <v>0.0</v>
      </c>
      <c r="AB191" s="115">
        <v>0.0</v>
      </c>
      <c r="AC191" s="115">
        <v>0.0</v>
      </c>
      <c r="AD191" s="115">
        <v>0.0</v>
      </c>
      <c r="AE191" s="115">
        <v>0.0</v>
      </c>
      <c r="AF191" s="116">
        <v>0.0</v>
      </c>
      <c r="AG191" s="116">
        <v>0.0</v>
      </c>
      <c r="AH191" s="116">
        <v>0.0</v>
      </c>
      <c r="AI191" s="116">
        <v>0.0</v>
      </c>
      <c r="AJ191" s="116">
        <v>0.0</v>
      </c>
      <c r="AK191" s="116">
        <v>0.0</v>
      </c>
      <c r="AL191" s="116">
        <v>0.0</v>
      </c>
      <c r="AM191" s="116">
        <v>0.0</v>
      </c>
      <c r="AN191" s="116">
        <v>0.0</v>
      </c>
      <c r="AO191" s="116">
        <v>0.0</v>
      </c>
      <c r="AP191" s="111"/>
    </row>
    <row r="192" ht="15.75" customHeight="1">
      <c r="A192" s="135" t="s">
        <v>172</v>
      </c>
      <c r="B192" s="135" t="s">
        <v>173</v>
      </c>
      <c r="C192" s="105" t="s">
        <v>62</v>
      </c>
      <c r="D192" s="114">
        <v>44551.0</v>
      </c>
      <c r="E192" s="107">
        <v>1.0</v>
      </c>
      <c r="F192" s="107">
        <v>0.0</v>
      </c>
      <c r="G192" s="107">
        <v>0.0</v>
      </c>
      <c r="H192" s="108">
        <v>40.0</v>
      </c>
      <c r="I192" s="109">
        <v>15.0</v>
      </c>
      <c r="J192" s="108">
        <v>20.0</v>
      </c>
      <c r="K192" s="108">
        <v>20.0</v>
      </c>
      <c r="L192" s="108">
        <v>18.0</v>
      </c>
      <c r="M192" s="108">
        <v>0.0</v>
      </c>
      <c r="N192" s="109">
        <v>10.0</v>
      </c>
      <c r="O192" s="109">
        <v>10.0</v>
      </c>
      <c r="P192" s="108">
        <v>20.0</v>
      </c>
      <c r="Q192" s="109">
        <v>0.0</v>
      </c>
      <c r="R192" s="108">
        <v>100.0</v>
      </c>
      <c r="S192" s="109">
        <v>1.0</v>
      </c>
      <c r="T192" s="109">
        <v>2.0</v>
      </c>
      <c r="U192" s="109">
        <v>2.0</v>
      </c>
      <c r="V192" s="115">
        <v>0.0</v>
      </c>
      <c r="W192" s="115">
        <v>0.0</v>
      </c>
      <c r="X192" s="115">
        <v>0.0</v>
      </c>
      <c r="Y192" s="115">
        <v>0.0</v>
      </c>
      <c r="Z192" s="115">
        <v>0.0</v>
      </c>
      <c r="AA192" s="115">
        <v>0.0</v>
      </c>
      <c r="AB192" s="115">
        <v>0.0</v>
      </c>
      <c r="AC192" s="115">
        <v>0.0</v>
      </c>
      <c r="AD192" s="115">
        <v>0.0</v>
      </c>
      <c r="AE192" s="115">
        <v>0.0</v>
      </c>
      <c r="AF192" s="116">
        <v>0.0</v>
      </c>
      <c r="AG192" s="116">
        <v>0.0</v>
      </c>
      <c r="AH192" s="116">
        <v>0.0</v>
      </c>
      <c r="AI192" s="116">
        <v>0.0</v>
      </c>
      <c r="AJ192" s="116">
        <v>0.0</v>
      </c>
      <c r="AK192" s="116">
        <v>0.0</v>
      </c>
      <c r="AL192" s="116">
        <v>0.0</v>
      </c>
      <c r="AM192" s="116">
        <v>0.0</v>
      </c>
      <c r="AN192" s="116">
        <v>0.0</v>
      </c>
      <c r="AO192" s="116">
        <v>0.0</v>
      </c>
      <c r="AP192" s="111"/>
    </row>
    <row r="193" ht="15.75" customHeight="1">
      <c r="A193" s="135" t="s">
        <v>172</v>
      </c>
      <c r="B193" s="135" t="s">
        <v>173</v>
      </c>
      <c r="C193" s="105" t="s">
        <v>63</v>
      </c>
      <c r="D193" s="114">
        <v>44551.0</v>
      </c>
      <c r="E193" s="107">
        <v>5.0</v>
      </c>
      <c r="F193" s="107">
        <v>2.0</v>
      </c>
      <c r="G193" s="107">
        <v>0.0</v>
      </c>
      <c r="H193" s="108">
        <v>140.0</v>
      </c>
      <c r="I193" s="109">
        <v>40.0</v>
      </c>
      <c r="J193" s="108">
        <v>70.0</v>
      </c>
      <c r="K193" s="108">
        <v>40.0</v>
      </c>
      <c r="L193" s="108">
        <v>88.0</v>
      </c>
      <c r="M193" s="108">
        <v>30.0</v>
      </c>
      <c r="N193" s="109">
        <v>30.0</v>
      </c>
      <c r="O193" s="109">
        <v>10.0</v>
      </c>
      <c r="P193" s="108">
        <v>50.0</v>
      </c>
      <c r="Q193" s="109">
        <v>20.0</v>
      </c>
      <c r="R193" s="108">
        <v>300.0</v>
      </c>
      <c r="S193" s="109">
        <v>1.0</v>
      </c>
      <c r="T193" s="109">
        <v>7.0</v>
      </c>
      <c r="U193" s="109">
        <v>4.0</v>
      </c>
      <c r="V193" s="115">
        <v>0.0</v>
      </c>
      <c r="W193" s="115">
        <v>0.0</v>
      </c>
      <c r="X193" s="115">
        <v>0.0</v>
      </c>
      <c r="Y193" s="115">
        <v>0.0</v>
      </c>
      <c r="Z193" s="115">
        <v>0.0</v>
      </c>
      <c r="AA193" s="115">
        <v>0.0</v>
      </c>
      <c r="AB193" s="115">
        <v>0.0</v>
      </c>
      <c r="AC193" s="115">
        <v>0.0</v>
      </c>
      <c r="AD193" s="115">
        <v>0.0</v>
      </c>
      <c r="AE193" s="115">
        <v>0.0</v>
      </c>
      <c r="AF193" s="116">
        <v>0.0</v>
      </c>
      <c r="AG193" s="116">
        <v>0.0</v>
      </c>
      <c r="AH193" s="116">
        <v>0.0</v>
      </c>
      <c r="AI193" s="116">
        <v>0.0</v>
      </c>
      <c r="AJ193" s="116">
        <v>0.0</v>
      </c>
      <c r="AK193" s="116">
        <v>0.0</v>
      </c>
      <c r="AL193" s="116">
        <v>0.0</v>
      </c>
      <c r="AM193" s="116">
        <v>0.0</v>
      </c>
      <c r="AN193" s="116">
        <v>0.0</v>
      </c>
      <c r="AO193" s="116">
        <v>0.0</v>
      </c>
      <c r="AP193" s="111"/>
    </row>
    <row r="194" ht="15.75" customHeight="1">
      <c r="A194" s="117"/>
      <c r="B194" s="118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  <c r="AL194" s="111"/>
      <c r="AM194" s="111"/>
      <c r="AN194" s="111"/>
      <c r="AO194" s="111"/>
      <c r="AP194" s="111"/>
    </row>
    <row r="195" ht="15.75" customHeight="1">
      <c r="A195" s="118"/>
      <c r="B195" s="118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</row>
    <row r="196" ht="15.75" customHeight="1">
      <c r="A196" s="118"/>
      <c r="B196" s="118"/>
    </row>
    <row r="197" ht="15.75" customHeight="1">
      <c r="A197" s="118"/>
      <c r="B197" s="118"/>
    </row>
    <row r="198" ht="15.75" customHeight="1">
      <c r="A198" s="118"/>
      <c r="B198" s="118"/>
    </row>
    <row r="199" ht="15.75" customHeight="1">
      <c r="A199" s="118"/>
      <c r="B199" s="118"/>
    </row>
    <row r="200" ht="15.75" customHeight="1">
      <c r="A200" s="118"/>
      <c r="B200" s="118"/>
    </row>
    <row r="201" ht="15.75" customHeight="1">
      <c r="A201" s="118"/>
      <c r="B201" s="118"/>
    </row>
    <row r="202" ht="15.75" customHeight="1">
      <c r="A202" s="118"/>
      <c r="B202" s="118"/>
    </row>
    <row r="203" ht="15.75" customHeight="1">
      <c r="A203" s="118"/>
      <c r="B203" s="118"/>
    </row>
    <row r="204" ht="15.75" customHeight="1">
      <c r="A204" s="118"/>
      <c r="B204" s="118"/>
    </row>
    <row r="205" ht="15.75" customHeight="1">
      <c r="A205" s="118"/>
      <c r="B205" s="118"/>
    </row>
    <row r="206" ht="15.75" customHeight="1">
      <c r="A206" s="118"/>
      <c r="B206" s="118"/>
    </row>
    <row r="207" ht="15.75" customHeight="1">
      <c r="A207" s="118"/>
      <c r="B207" s="118"/>
    </row>
    <row r="208" ht="15.75" customHeight="1">
      <c r="A208" s="118"/>
      <c r="B208" s="118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1"/>
      <c r="AP208" s="111"/>
    </row>
    <row r="209" ht="15.75" customHeight="1">
      <c r="A209" s="118"/>
      <c r="B209" s="118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  <c r="AP209" s="111"/>
    </row>
    <row r="210" ht="15.75" customHeight="1">
      <c r="A210" s="118"/>
      <c r="B210" s="118"/>
      <c r="C210" s="118"/>
      <c r="D210" s="119"/>
      <c r="E210" s="120"/>
      <c r="F210" s="120"/>
      <c r="G210" s="120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2"/>
      <c r="T210" s="122"/>
      <c r="U210" s="122"/>
      <c r="V210" s="124"/>
      <c r="W210" s="125"/>
      <c r="X210" s="124"/>
      <c r="Y210" s="124"/>
      <c r="Z210" s="124"/>
      <c r="AA210" s="125"/>
      <c r="AB210" s="124"/>
      <c r="AC210" s="125"/>
      <c r="AD210" s="124"/>
      <c r="AE210" s="124"/>
      <c r="AF210" s="123"/>
      <c r="AG210" s="123"/>
      <c r="AH210" s="123"/>
      <c r="AI210" s="123"/>
      <c r="AJ210" s="123"/>
      <c r="AK210" s="123"/>
      <c r="AL210" s="123"/>
      <c r="AM210" s="122"/>
      <c r="AN210" s="123"/>
      <c r="AO210" s="123"/>
      <c r="AP210" s="111"/>
    </row>
    <row r="211" ht="15.75" customHeight="1">
      <c r="E211" s="126"/>
      <c r="F211" s="126"/>
      <c r="G211" s="126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</row>
    <row r="212" ht="15.75" customHeight="1">
      <c r="E212" s="126"/>
      <c r="F212" s="126"/>
      <c r="G212" s="126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</row>
    <row r="213" ht="15.75" customHeight="1">
      <c r="E213" s="126"/>
      <c r="F213" s="126"/>
      <c r="G213" s="126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</row>
    <row r="214" ht="15.75" customHeight="1">
      <c r="E214" s="126"/>
      <c r="F214" s="126"/>
      <c r="G214" s="126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</row>
    <row r="215" ht="15.75" customHeight="1">
      <c r="E215" s="126"/>
      <c r="F215" s="126"/>
      <c r="G215" s="126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</row>
    <row r="216" ht="15.75" customHeight="1">
      <c r="E216" s="126"/>
      <c r="F216" s="126"/>
      <c r="G216" s="126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</row>
    <row r="217" ht="15.75" customHeight="1">
      <c r="E217" s="126"/>
      <c r="F217" s="126"/>
      <c r="G217" s="126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</row>
    <row r="218" ht="15.75" customHeight="1">
      <c r="E218" s="126"/>
      <c r="F218" s="126"/>
      <c r="G218" s="126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</row>
    <row r="219" ht="15.75" customHeight="1">
      <c r="E219" s="126"/>
      <c r="F219" s="126"/>
      <c r="G219" s="126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</row>
    <row r="220" ht="15.75" customHeight="1">
      <c r="E220" s="126"/>
      <c r="F220" s="126"/>
      <c r="G220" s="126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</row>
    <row r="221" ht="15.75" customHeight="1">
      <c r="E221" s="126"/>
      <c r="F221" s="126"/>
      <c r="G221" s="126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</row>
    <row r="222" ht="15.75" customHeight="1">
      <c r="E222" s="126"/>
      <c r="F222" s="126"/>
      <c r="G222" s="126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</row>
    <row r="223" ht="15.75" customHeight="1">
      <c r="E223" s="126"/>
      <c r="F223" s="126"/>
      <c r="G223" s="126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</row>
    <row r="224" ht="15.75" customHeight="1">
      <c r="E224" s="126"/>
      <c r="F224" s="126"/>
      <c r="G224" s="126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</row>
    <row r="225" ht="15.75" customHeight="1">
      <c r="E225" s="126"/>
      <c r="F225" s="126"/>
      <c r="G225" s="126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</row>
    <row r="226" ht="15.75" customHeight="1">
      <c r="E226" s="126"/>
      <c r="F226" s="126"/>
      <c r="G226" s="126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</row>
    <row r="227" ht="15.75" customHeight="1">
      <c r="E227" s="126"/>
      <c r="F227" s="126"/>
      <c r="G227" s="126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</row>
    <row r="228" ht="15.75" customHeight="1">
      <c r="E228" s="126"/>
      <c r="F228" s="126"/>
      <c r="G228" s="126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</row>
    <row r="229" ht="15.75" customHeight="1">
      <c r="E229" s="126"/>
      <c r="F229" s="126"/>
      <c r="G229" s="126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</row>
    <row r="230" ht="15.75" customHeight="1">
      <c r="E230" s="126"/>
      <c r="F230" s="126"/>
      <c r="G230" s="126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</row>
    <row r="231" ht="15.75" customHeight="1">
      <c r="E231" s="126"/>
      <c r="F231" s="126"/>
      <c r="G231" s="126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</row>
    <row r="232" ht="15.75" customHeight="1">
      <c r="E232" s="126"/>
      <c r="F232" s="126"/>
      <c r="G232" s="126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</row>
    <row r="233" ht="15.75" customHeight="1">
      <c r="E233" s="126"/>
      <c r="F233" s="126"/>
      <c r="G233" s="126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</row>
    <row r="234" ht="15.75" customHeight="1">
      <c r="E234" s="126"/>
      <c r="F234" s="126"/>
      <c r="G234" s="126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</row>
    <row r="235" ht="15.75" customHeight="1">
      <c r="E235" s="126"/>
      <c r="F235" s="126"/>
      <c r="G235" s="126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</row>
    <row r="236" ht="15.75" customHeight="1">
      <c r="E236" s="126"/>
      <c r="F236" s="126"/>
      <c r="G236" s="126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</row>
    <row r="237" ht="15.75" customHeight="1">
      <c r="E237" s="126"/>
      <c r="F237" s="126"/>
      <c r="G237" s="126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</row>
    <row r="238" ht="15.75" customHeight="1">
      <c r="E238" s="126"/>
      <c r="F238" s="126"/>
      <c r="G238" s="126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</row>
    <row r="239" ht="15.75" customHeight="1">
      <c r="E239" s="126"/>
      <c r="F239" s="126"/>
      <c r="G239" s="126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</row>
    <row r="240" ht="15.75" customHeight="1">
      <c r="E240" s="126"/>
      <c r="F240" s="126"/>
      <c r="G240" s="126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</row>
    <row r="241" ht="15.75" customHeight="1">
      <c r="E241" s="126"/>
      <c r="F241" s="126"/>
      <c r="G241" s="126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</row>
    <row r="242" ht="15.75" customHeight="1">
      <c r="E242" s="126"/>
      <c r="F242" s="126"/>
      <c r="G242" s="126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</row>
    <row r="243" ht="15.75" customHeight="1">
      <c r="E243" s="126"/>
      <c r="F243" s="126"/>
      <c r="G243" s="126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3"/>
      <c r="AG243" s="123"/>
      <c r="AH243" s="123"/>
      <c r="AI243" s="123"/>
      <c r="AJ243" s="123"/>
      <c r="AK243" s="123"/>
      <c r="AL243" s="123"/>
      <c r="AM243" s="123"/>
      <c r="AN243" s="123"/>
      <c r="AO243" s="123"/>
    </row>
    <row r="244" ht="15.75" customHeight="1">
      <c r="E244" s="126"/>
      <c r="F244" s="126"/>
      <c r="G244" s="126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</row>
    <row r="245" ht="15.75" customHeight="1">
      <c r="E245" s="126"/>
      <c r="F245" s="126"/>
      <c r="G245" s="126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</row>
    <row r="246" ht="15.75" customHeight="1">
      <c r="E246" s="126"/>
      <c r="F246" s="126"/>
      <c r="G246" s="126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</row>
    <row r="247" ht="15.75" customHeight="1">
      <c r="E247" s="126"/>
      <c r="F247" s="126"/>
      <c r="G247" s="126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</row>
    <row r="248" ht="15.75" customHeight="1">
      <c r="E248" s="126"/>
      <c r="F248" s="126"/>
      <c r="G248" s="126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</row>
    <row r="249" ht="15.75" customHeight="1">
      <c r="E249" s="126"/>
      <c r="F249" s="126"/>
      <c r="G249" s="126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</row>
    <row r="250" ht="15.75" customHeight="1">
      <c r="E250" s="126"/>
      <c r="F250" s="126"/>
      <c r="G250" s="126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</row>
    <row r="251" ht="15.75" customHeight="1">
      <c r="E251" s="126"/>
      <c r="F251" s="126"/>
      <c r="G251" s="126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</row>
    <row r="252" ht="15.75" customHeight="1">
      <c r="E252" s="126"/>
      <c r="F252" s="126"/>
      <c r="G252" s="126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</row>
    <row r="253" ht="15.75" customHeight="1">
      <c r="E253" s="126"/>
      <c r="F253" s="126"/>
      <c r="G253" s="126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</row>
    <row r="254" ht="15.75" customHeight="1">
      <c r="E254" s="126"/>
      <c r="F254" s="126"/>
      <c r="G254" s="126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</row>
    <row r="255" ht="15.75" customHeight="1">
      <c r="E255" s="126"/>
      <c r="F255" s="126"/>
      <c r="G255" s="126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</row>
    <row r="256" ht="15.75" customHeight="1">
      <c r="E256" s="126"/>
      <c r="F256" s="126"/>
      <c r="G256" s="126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</row>
    <row r="257" ht="15.75" customHeight="1">
      <c r="E257" s="126"/>
      <c r="F257" s="126"/>
      <c r="G257" s="126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</row>
    <row r="258" ht="15.75" customHeight="1">
      <c r="E258" s="126"/>
      <c r="F258" s="126"/>
      <c r="G258" s="126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</row>
    <row r="259" ht="15.75" customHeight="1">
      <c r="E259" s="126"/>
      <c r="F259" s="126"/>
      <c r="G259" s="126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</row>
    <row r="260" ht="15.75" customHeight="1">
      <c r="E260" s="126"/>
      <c r="F260" s="126"/>
      <c r="G260" s="126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</row>
    <row r="261" ht="15.75" customHeight="1">
      <c r="E261" s="126"/>
      <c r="F261" s="126"/>
      <c r="G261" s="126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</row>
    <row r="262" ht="15.75" customHeight="1">
      <c r="E262" s="126"/>
      <c r="F262" s="126"/>
      <c r="G262" s="126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</row>
    <row r="263" ht="15.75" customHeight="1">
      <c r="E263" s="126"/>
      <c r="F263" s="126"/>
      <c r="G263" s="126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</row>
    <row r="264" ht="15.75" customHeight="1">
      <c r="E264" s="126"/>
      <c r="F264" s="126"/>
      <c r="G264" s="126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</row>
    <row r="265" ht="15.75" customHeight="1">
      <c r="E265" s="126"/>
      <c r="F265" s="126"/>
      <c r="G265" s="126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</row>
    <row r="266" ht="15.75" customHeight="1">
      <c r="E266" s="126"/>
      <c r="F266" s="126"/>
      <c r="G266" s="126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</row>
    <row r="267" ht="15.75" customHeight="1">
      <c r="E267" s="126"/>
      <c r="F267" s="126"/>
      <c r="G267" s="126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</row>
    <row r="268" ht="15.75" customHeight="1">
      <c r="E268" s="126"/>
      <c r="F268" s="126"/>
      <c r="G268" s="126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</row>
    <row r="269" ht="15.75" customHeight="1">
      <c r="E269" s="126"/>
      <c r="F269" s="126"/>
      <c r="G269" s="126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3"/>
      <c r="AG269" s="123"/>
      <c r="AH269" s="123"/>
      <c r="AI269" s="123"/>
      <c r="AJ269" s="123"/>
      <c r="AK269" s="123"/>
      <c r="AL269" s="123"/>
      <c r="AM269" s="123"/>
      <c r="AN269" s="123"/>
      <c r="AO269" s="123"/>
    </row>
    <row r="270" ht="15.75" customHeight="1">
      <c r="E270" s="126"/>
      <c r="F270" s="126"/>
      <c r="G270" s="126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3"/>
      <c r="AG270" s="123"/>
      <c r="AH270" s="123"/>
      <c r="AI270" s="123"/>
      <c r="AJ270" s="123"/>
      <c r="AK270" s="123"/>
      <c r="AL270" s="123"/>
      <c r="AM270" s="123"/>
      <c r="AN270" s="123"/>
      <c r="AO270" s="123"/>
    </row>
    <row r="271" ht="15.75" customHeight="1">
      <c r="E271" s="126"/>
      <c r="F271" s="126"/>
      <c r="G271" s="126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3"/>
      <c r="AG271" s="123"/>
      <c r="AH271" s="123"/>
      <c r="AI271" s="123"/>
      <c r="AJ271" s="123"/>
      <c r="AK271" s="123"/>
      <c r="AL271" s="123"/>
      <c r="AM271" s="123"/>
      <c r="AN271" s="123"/>
      <c r="AO271" s="123"/>
    </row>
    <row r="272" ht="15.75" customHeight="1">
      <c r="E272" s="126"/>
      <c r="F272" s="126"/>
      <c r="G272" s="126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3"/>
      <c r="AG272" s="123"/>
      <c r="AH272" s="123"/>
      <c r="AI272" s="123"/>
      <c r="AJ272" s="123"/>
      <c r="AK272" s="123"/>
      <c r="AL272" s="123"/>
      <c r="AM272" s="123"/>
      <c r="AN272" s="123"/>
      <c r="AO272" s="123"/>
    </row>
    <row r="273" ht="15.75" customHeight="1">
      <c r="E273" s="126"/>
      <c r="F273" s="126"/>
      <c r="G273" s="126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3"/>
      <c r="AG273" s="123"/>
      <c r="AH273" s="123"/>
      <c r="AI273" s="123"/>
      <c r="AJ273" s="123"/>
      <c r="AK273" s="123"/>
      <c r="AL273" s="123"/>
      <c r="AM273" s="123"/>
      <c r="AN273" s="123"/>
      <c r="AO273" s="123"/>
    </row>
    <row r="274" ht="15.75" customHeight="1">
      <c r="E274" s="126"/>
      <c r="F274" s="126"/>
      <c r="G274" s="126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3"/>
      <c r="AG274" s="123"/>
      <c r="AH274" s="123"/>
      <c r="AI274" s="123"/>
      <c r="AJ274" s="123"/>
      <c r="AK274" s="123"/>
      <c r="AL274" s="123"/>
      <c r="AM274" s="123"/>
      <c r="AN274" s="123"/>
      <c r="AO274" s="123"/>
    </row>
    <row r="275" ht="15.75" customHeight="1">
      <c r="E275" s="126"/>
      <c r="F275" s="126"/>
      <c r="G275" s="126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3"/>
      <c r="AG275" s="123"/>
      <c r="AH275" s="123"/>
      <c r="AI275" s="123"/>
      <c r="AJ275" s="123"/>
      <c r="AK275" s="123"/>
      <c r="AL275" s="123"/>
      <c r="AM275" s="123"/>
      <c r="AN275" s="123"/>
      <c r="AO275" s="123"/>
    </row>
    <row r="276" ht="15.75" customHeight="1">
      <c r="E276" s="126"/>
      <c r="F276" s="126"/>
      <c r="G276" s="126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3"/>
      <c r="AG276" s="123"/>
      <c r="AH276" s="123"/>
      <c r="AI276" s="123"/>
      <c r="AJ276" s="123"/>
      <c r="AK276" s="123"/>
      <c r="AL276" s="123"/>
      <c r="AM276" s="123"/>
      <c r="AN276" s="123"/>
      <c r="AO276" s="123"/>
    </row>
    <row r="277" ht="15.75" customHeight="1">
      <c r="E277" s="126"/>
      <c r="F277" s="126"/>
      <c r="G277" s="126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3"/>
      <c r="AG277" s="123"/>
      <c r="AH277" s="123"/>
      <c r="AI277" s="123"/>
      <c r="AJ277" s="123"/>
      <c r="AK277" s="123"/>
      <c r="AL277" s="123"/>
      <c r="AM277" s="123"/>
      <c r="AN277" s="123"/>
      <c r="AO277" s="123"/>
    </row>
    <row r="278" ht="15.75" customHeight="1">
      <c r="E278" s="126"/>
      <c r="F278" s="126"/>
      <c r="G278" s="126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3"/>
      <c r="AG278" s="123"/>
      <c r="AH278" s="123"/>
      <c r="AI278" s="123"/>
      <c r="AJ278" s="123"/>
      <c r="AK278" s="123"/>
      <c r="AL278" s="123"/>
      <c r="AM278" s="123"/>
      <c r="AN278" s="123"/>
      <c r="AO278" s="123"/>
    </row>
    <row r="279" ht="15.75" customHeight="1">
      <c r="E279" s="126"/>
      <c r="F279" s="126"/>
      <c r="G279" s="126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3"/>
      <c r="AG279" s="123"/>
      <c r="AH279" s="123"/>
      <c r="AI279" s="123"/>
      <c r="AJ279" s="123"/>
      <c r="AK279" s="123"/>
      <c r="AL279" s="123"/>
      <c r="AM279" s="123"/>
      <c r="AN279" s="123"/>
      <c r="AO279" s="123"/>
    </row>
    <row r="280" ht="15.75" customHeight="1">
      <c r="E280" s="126"/>
      <c r="F280" s="126"/>
      <c r="G280" s="126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3"/>
      <c r="AG280" s="123"/>
      <c r="AH280" s="123"/>
      <c r="AI280" s="123"/>
      <c r="AJ280" s="123"/>
      <c r="AK280" s="123"/>
      <c r="AL280" s="123"/>
      <c r="AM280" s="123"/>
      <c r="AN280" s="123"/>
      <c r="AO280" s="123"/>
    </row>
    <row r="281" ht="15.75" customHeight="1">
      <c r="E281" s="126"/>
      <c r="F281" s="126"/>
      <c r="G281" s="126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3"/>
      <c r="AG281" s="123"/>
      <c r="AH281" s="123"/>
      <c r="AI281" s="123"/>
      <c r="AJ281" s="123"/>
      <c r="AK281" s="123"/>
      <c r="AL281" s="123"/>
      <c r="AM281" s="123"/>
      <c r="AN281" s="123"/>
      <c r="AO281" s="123"/>
    </row>
    <row r="282" ht="15.75" customHeight="1">
      <c r="E282" s="126"/>
      <c r="F282" s="126"/>
      <c r="G282" s="126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3"/>
      <c r="AG282" s="123"/>
      <c r="AH282" s="123"/>
      <c r="AI282" s="123"/>
      <c r="AJ282" s="123"/>
      <c r="AK282" s="123"/>
      <c r="AL282" s="123"/>
      <c r="AM282" s="123"/>
      <c r="AN282" s="123"/>
      <c r="AO282" s="123"/>
    </row>
    <row r="283" ht="15.75" customHeight="1">
      <c r="E283" s="126"/>
      <c r="F283" s="126"/>
      <c r="G283" s="126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3"/>
      <c r="AG283" s="123"/>
      <c r="AH283" s="123"/>
      <c r="AI283" s="123"/>
      <c r="AJ283" s="123"/>
      <c r="AK283" s="123"/>
      <c r="AL283" s="123"/>
      <c r="AM283" s="123"/>
      <c r="AN283" s="123"/>
      <c r="AO283" s="123"/>
    </row>
    <row r="284" ht="15.75" customHeight="1">
      <c r="E284" s="126"/>
      <c r="F284" s="126"/>
      <c r="G284" s="126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3"/>
      <c r="AG284" s="123"/>
      <c r="AH284" s="123"/>
      <c r="AI284" s="123"/>
      <c r="AJ284" s="123"/>
      <c r="AK284" s="123"/>
      <c r="AL284" s="123"/>
      <c r="AM284" s="123"/>
      <c r="AN284" s="123"/>
      <c r="AO284" s="123"/>
    </row>
    <row r="285" ht="15.75" customHeight="1">
      <c r="E285" s="126"/>
      <c r="F285" s="126"/>
      <c r="G285" s="126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3"/>
      <c r="AG285" s="123"/>
      <c r="AH285" s="123"/>
      <c r="AI285" s="123"/>
      <c r="AJ285" s="123"/>
      <c r="AK285" s="123"/>
      <c r="AL285" s="123"/>
      <c r="AM285" s="123"/>
      <c r="AN285" s="123"/>
      <c r="AO285" s="123"/>
    </row>
    <row r="286" ht="15.75" customHeight="1">
      <c r="E286" s="126"/>
      <c r="F286" s="126"/>
      <c r="G286" s="126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4"/>
      <c r="W286" s="124"/>
      <c r="X286" s="124"/>
      <c r="Y286" s="124"/>
      <c r="Z286" s="124"/>
      <c r="AA286" s="124"/>
      <c r="AB286" s="124"/>
      <c r="AC286" s="124"/>
      <c r="AD286" s="124"/>
      <c r="AE286" s="124"/>
      <c r="AF286" s="123"/>
      <c r="AG286" s="123"/>
      <c r="AH286" s="123"/>
      <c r="AI286" s="123"/>
      <c r="AJ286" s="123"/>
      <c r="AK286" s="123"/>
      <c r="AL286" s="123"/>
      <c r="AM286" s="123"/>
      <c r="AN286" s="123"/>
      <c r="AO286" s="123"/>
    </row>
    <row r="287" ht="15.75" customHeight="1">
      <c r="E287" s="126"/>
      <c r="F287" s="126"/>
      <c r="G287" s="126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4"/>
      <c r="W287" s="124"/>
      <c r="X287" s="124"/>
      <c r="Y287" s="124"/>
      <c r="Z287" s="124"/>
      <c r="AA287" s="124"/>
      <c r="AB287" s="124"/>
      <c r="AC287" s="124"/>
      <c r="AD287" s="124"/>
      <c r="AE287" s="124"/>
      <c r="AF287" s="123"/>
      <c r="AG287" s="123"/>
      <c r="AH287" s="123"/>
      <c r="AI287" s="123"/>
      <c r="AJ287" s="123"/>
      <c r="AK287" s="123"/>
      <c r="AL287" s="123"/>
      <c r="AM287" s="123"/>
      <c r="AN287" s="123"/>
      <c r="AO287" s="123"/>
    </row>
    <row r="288" ht="15.75" customHeight="1">
      <c r="E288" s="126"/>
      <c r="F288" s="126"/>
      <c r="G288" s="126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4"/>
      <c r="W288" s="124"/>
      <c r="X288" s="124"/>
      <c r="Y288" s="124"/>
      <c r="Z288" s="124"/>
      <c r="AA288" s="124"/>
      <c r="AB288" s="124"/>
      <c r="AC288" s="124"/>
      <c r="AD288" s="124"/>
      <c r="AE288" s="124"/>
      <c r="AF288" s="123"/>
      <c r="AG288" s="123"/>
      <c r="AH288" s="123"/>
      <c r="AI288" s="123"/>
      <c r="AJ288" s="123"/>
      <c r="AK288" s="123"/>
      <c r="AL288" s="123"/>
      <c r="AM288" s="123"/>
      <c r="AN288" s="123"/>
      <c r="AO288" s="123"/>
    </row>
    <row r="289" ht="15.75" customHeight="1">
      <c r="E289" s="126"/>
      <c r="F289" s="126"/>
      <c r="G289" s="126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3"/>
      <c r="AG289" s="123"/>
      <c r="AH289" s="123"/>
      <c r="AI289" s="123"/>
      <c r="AJ289" s="123"/>
      <c r="AK289" s="123"/>
      <c r="AL289" s="123"/>
      <c r="AM289" s="123"/>
      <c r="AN289" s="123"/>
      <c r="AO289" s="123"/>
    </row>
    <row r="290" ht="15.75" customHeight="1">
      <c r="E290" s="126"/>
      <c r="F290" s="126"/>
      <c r="G290" s="126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4"/>
      <c r="W290" s="124"/>
      <c r="X290" s="124"/>
      <c r="Y290" s="124"/>
      <c r="Z290" s="124"/>
      <c r="AA290" s="124"/>
      <c r="AB290" s="124"/>
      <c r="AC290" s="124"/>
      <c r="AD290" s="124"/>
      <c r="AE290" s="124"/>
      <c r="AF290" s="123"/>
      <c r="AG290" s="123"/>
      <c r="AH290" s="123"/>
      <c r="AI290" s="123"/>
      <c r="AJ290" s="123"/>
      <c r="AK290" s="123"/>
      <c r="AL290" s="123"/>
      <c r="AM290" s="123"/>
      <c r="AN290" s="123"/>
      <c r="AO290" s="123"/>
    </row>
    <row r="291" ht="15.75" customHeight="1">
      <c r="E291" s="126"/>
      <c r="F291" s="126"/>
      <c r="G291" s="126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4"/>
      <c r="W291" s="124"/>
      <c r="X291" s="124"/>
      <c r="Y291" s="124"/>
      <c r="Z291" s="124"/>
      <c r="AA291" s="124"/>
      <c r="AB291" s="124"/>
      <c r="AC291" s="124"/>
      <c r="AD291" s="124"/>
      <c r="AE291" s="124"/>
      <c r="AF291" s="123"/>
      <c r="AG291" s="123"/>
      <c r="AH291" s="123"/>
      <c r="AI291" s="123"/>
      <c r="AJ291" s="123"/>
      <c r="AK291" s="123"/>
      <c r="AL291" s="123"/>
      <c r="AM291" s="123"/>
      <c r="AN291" s="123"/>
      <c r="AO291" s="123"/>
    </row>
    <row r="292" ht="15.75" customHeight="1">
      <c r="E292" s="126"/>
      <c r="F292" s="126"/>
      <c r="G292" s="126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4"/>
      <c r="W292" s="124"/>
      <c r="X292" s="124"/>
      <c r="Y292" s="124"/>
      <c r="Z292" s="124"/>
      <c r="AA292" s="124"/>
      <c r="AB292" s="124"/>
      <c r="AC292" s="124"/>
      <c r="AD292" s="124"/>
      <c r="AE292" s="124"/>
      <c r="AF292" s="123"/>
      <c r="AG292" s="123"/>
      <c r="AH292" s="123"/>
      <c r="AI292" s="123"/>
      <c r="AJ292" s="123"/>
      <c r="AK292" s="123"/>
      <c r="AL292" s="123"/>
      <c r="AM292" s="123"/>
      <c r="AN292" s="123"/>
      <c r="AO292" s="123"/>
    </row>
    <row r="293" ht="15.75" customHeight="1">
      <c r="E293" s="126"/>
      <c r="F293" s="126"/>
      <c r="G293" s="126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3"/>
      <c r="AG293" s="123"/>
      <c r="AH293" s="123"/>
      <c r="AI293" s="123"/>
      <c r="AJ293" s="123"/>
      <c r="AK293" s="123"/>
      <c r="AL293" s="123"/>
      <c r="AM293" s="123"/>
      <c r="AN293" s="123"/>
      <c r="AO293" s="123"/>
    </row>
    <row r="294" ht="15.75" customHeight="1">
      <c r="E294" s="126"/>
      <c r="F294" s="126"/>
      <c r="G294" s="126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3"/>
      <c r="AG294" s="123"/>
      <c r="AH294" s="123"/>
      <c r="AI294" s="123"/>
      <c r="AJ294" s="123"/>
      <c r="AK294" s="123"/>
      <c r="AL294" s="123"/>
      <c r="AM294" s="123"/>
      <c r="AN294" s="123"/>
      <c r="AO294" s="123"/>
    </row>
    <row r="295" ht="15.75" customHeight="1">
      <c r="E295" s="126"/>
      <c r="F295" s="126"/>
      <c r="G295" s="126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4"/>
      <c r="W295" s="124"/>
      <c r="X295" s="124"/>
      <c r="Y295" s="124"/>
      <c r="Z295" s="124"/>
      <c r="AA295" s="124"/>
      <c r="AB295" s="124"/>
      <c r="AC295" s="124"/>
      <c r="AD295" s="124"/>
      <c r="AE295" s="124"/>
      <c r="AF295" s="123"/>
      <c r="AG295" s="123"/>
      <c r="AH295" s="123"/>
      <c r="AI295" s="123"/>
      <c r="AJ295" s="123"/>
      <c r="AK295" s="123"/>
      <c r="AL295" s="123"/>
      <c r="AM295" s="123"/>
      <c r="AN295" s="123"/>
      <c r="AO295" s="123"/>
    </row>
    <row r="296" ht="15.75" customHeight="1">
      <c r="E296" s="126"/>
      <c r="F296" s="126"/>
      <c r="G296" s="126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4"/>
      <c r="W296" s="124"/>
      <c r="X296" s="124"/>
      <c r="Y296" s="124"/>
      <c r="Z296" s="124"/>
      <c r="AA296" s="124"/>
      <c r="AB296" s="124"/>
      <c r="AC296" s="124"/>
      <c r="AD296" s="124"/>
      <c r="AE296" s="124"/>
      <c r="AF296" s="123"/>
      <c r="AG296" s="123"/>
      <c r="AH296" s="123"/>
      <c r="AI296" s="123"/>
      <c r="AJ296" s="123"/>
      <c r="AK296" s="123"/>
      <c r="AL296" s="123"/>
      <c r="AM296" s="123"/>
      <c r="AN296" s="123"/>
      <c r="AO296" s="123"/>
    </row>
    <row r="297" ht="15.75" customHeight="1">
      <c r="E297" s="126"/>
      <c r="F297" s="126"/>
      <c r="G297" s="126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4"/>
      <c r="W297" s="124"/>
      <c r="X297" s="124"/>
      <c r="Y297" s="124"/>
      <c r="Z297" s="124"/>
      <c r="AA297" s="124"/>
      <c r="AB297" s="124"/>
      <c r="AC297" s="124"/>
      <c r="AD297" s="124"/>
      <c r="AE297" s="124"/>
      <c r="AF297" s="123"/>
      <c r="AG297" s="123"/>
      <c r="AH297" s="123"/>
      <c r="AI297" s="123"/>
      <c r="AJ297" s="123"/>
      <c r="AK297" s="123"/>
      <c r="AL297" s="123"/>
      <c r="AM297" s="123"/>
      <c r="AN297" s="123"/>
      <c r="AO297" s="123"/>
    </row>
    <row r="298" ht="15.75" customHeight="1">
      <c r="E298" s="126"/>
      <c r="F298" s="126"/>
      <c r="G298" s="126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3"/>
      <c r="AG298" s="123"/>
      <c r="AH298" s="123"/>
      <c r="AI298" s="123"/>
      <c r="AJ298" s="123"/>
      <c r="AK298" s="123"/>
      <c r="AL298" s="123"/>
      <c r="AM298" s="123"/>
      <c r="AN298" s="123"/>
      <c r="AO298" s="123"/>
    </row>
    <row r="299" ht="15.75" customHeight="1">
      <c r="E299" s="126"/>
      <c r="F299" s="126"/>
      <c r="G299" s="126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4"/>
      <c r="W299" s="124"/>
      <c r="X299" s="124"/>
      <c r="Y299" s="124"/>
      <c r="Z299" s="124"/>
      <c r="AA299" s="124"/>
      <c r="AB299" s="124"/>
      <c r="AC299" s="124"/>
      <c r="AD299" s="124"/>
      <c r="AE299" s="124"/>
      <c r="AF299" s="123"/>
      <c r="AG299" s="123"/>
      <c r="AH299" s="123"/>
      <c r="AI299" s="123"/>
      <c r="AJ299" s="123"/>
      <c r="AK299" s="123"/>
      <c r="AL299" s="123"/>
      <c r="AM299" s="123"/>
      <c r="AN299" s="123"/>
      <c r="AO299" s="123"/>
    </row>
    <row r="300" ht="15.75" customHeight="1">
      <c r="E300" s="126"/>
      <c r="F300" s="126"/>
      <c r="G300" s="126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4"/>
      <c r="W300" s="124"/>
      <c r="X300" s="124"/>
      <c r="Y300" s="124"/>
      <c r="Z300" s="124"/>
      <c r="AA300" s="124"/>
      <c r="AB300" s="124"/>
      <c r="AC300" s="124"/>
      <c r="AD300" s="124"/>
      <c r="AE300" s="124"/>
      <c r="AF300" s="123"/>
      <c r="AG300" s="123"/>
      <c r="AH300" s="123"/>
      <c r="AI300" s="123"/>
      <c r="AJ300" s="123"/>
      <c r="AK300" s="123"/>
      <c r="AL300" s="123"/>
      <c r="AM300" s="123"/>
      <c r="AN300" s="123"/>
      <c r="AO300" s="123"/>
    </row>
    <row r="301" ht="15.75" customHeight="1">
      <c r="E301" s="126"/>
      <c r="F301" s="126"/>
      <c r="G301" s="126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4"/>
      <c r="W301" s="124"/>
      <c r="X301" s="124"/>
      <c r="Y301" s="124"/>
      <c r="Z301" s="124"/>
      <c r="AA301" s="124"/>
      <c r="AB301" s="124"/>
      <c r="AC301" s="124"/>
      <c r="AD301" s="124"/>
      <c r="AE301" s="124"/>
      <c r="AF301" s="123"/>
      <c r="AG301" s="123"/>
      <c r="AH301" s="123"/>
      <c r="AI301" s="123"/>
      <c r="AJ301" s="123"/>
      <c r="AK301" s="123"/>
      <c r="AL301" s="123"/>
      <c r="AM301" s="123"/>
      <c r="AN301" s="123"/>
      <c r="AO301" s="123"/>
    </row>
    <row r="302" ht="15.75" customHeight="1">
      <c r="E302" s="126"/>
      <c r="F302" s="126"/>
      <c r="G302" s="126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3"/>
      <c r="AG302" s="123"/>
      <c r="AH302" s="123"/>
      <c r="AI302" s="123"/>
      <c r="AJ302" s="123"/>
      <c r="AK302" s="123"/>
      <c r="AL302" s="123"/>
      <c r="AM302" s="123"/>
      <c r="AN302" s="123"/>
      <c r="AO302" s="123"/>
    </row>
    <row r="303" ht="15.75" customHeight="1">
      <c r="E303" s="126"/>
      <c r="F303" s="126"/>
      <c r="G303" s="126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</row>
    <row r="304" ht="15.75" customHeight="1">
      <c r="E304" s="126"/>
      <c r="F304" s="126"/>
      <c r="G304" s="126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3"/>
      <c r="AG304" s="123"/>
      <c r="AH304" s="123"/>
      <c r="AI304" s="123"/>
      <c r="AJ304" s="123"/>
      <c r="AK304" s="123"/>
      <c r="AL304" s="123"/>
      <c r="AM304" s="123"/>
      <c r="AN304" s="123"/>
      <c r="AO304" s="123"/>
    </row>
    <row r="305" ht="15.75" customHeight="1">
      <c r="E305" s="126"/>
      <c r="F305" s="126"/>
      <c r="G305" s="126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3"/>
      <c r="AG305" s="123"/>
      <c r="AH305" s="123"/>
      <c r="AI305" s="123"/>
      <c r="AJ305" s="123"/>
      <c r="AK305" s="123"/>
      <c r="AL305" s="123"/>
      <c r="AM305" s="123"/>
      <c r="AN305" s="123"/>
      <c r="AO305" s="123"/>
    </row>
    <row r="306" ht="15.75" customHeight="1">
      <c r="E306" s="126"/>
      <c r="F306" s="126"/>
      <c r="G306" s="126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3"/>
      <c r="AG306" s="123"/>
      <c r="AH306" s="123"/>
      <c r="AI306" s="123"/>
      <c r="AJ306" s="123"/>
      <c r="AK306" s="123"/>
      <c r="AL306" s="123"/>
      <c r="AM306" s="123"/>
      <c r="AN306" s="123"/>
      <c r="AO306" s="123"/>
    </row>
    <row r="307" ht="15.75" customHeight="1">
      <c r="E307" s="126"/>
      <c r="F307" s="126"/>
      <c r="G307" s="126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24"/>
      <c r="AF307" s="123"/>
      <c r="AG307" s="123"/>
      <c r="AH307" s="123"/>
      <c r="AI307" s="123"/>
      <c r="AJ307" s="123"/>
      <c r="AK307" s="123"/>
      <c r="AL307" s="123"/>
      <c r="AM307" s="123"/>
      <c r="AN307" s="123"/>
      <c r="AO307" s="123"/>
    </row>
    <row r="308" ht="15.75" customHeight="1">
      <c r="E308" s="126"/>
      <c r="F308" s="126"/>
      <c r="G308" s="126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3"/>
      <c r="AG308" s="123"/>
      <c r="AH308" s="123"/>
      <c r="AI308" s="123"/>
      <c r="AJ308" s="123"/>
      <c r="AK308" s="123"/>
      <c r="AL308" s="123"/>
      <c r="AM308" s="123"/>
      <c r="AN308" s="123"/>
      <c r="AO308" s="123"/>
    </row>
    <row r="309" ht="15.75" customHeight="1">
      <c r="E309" s="126"/>
      <c r="F309" s="126"/>
      <c r="G309" s="126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3"/>
      <c r="AG309" s="123"/>
      <c r="AH309" s="123"/>
      <c r="AI309" s="123"/>
      <c r="AJ309" s="123"/>
      <c r="AK309" s="123"/>
      <c r="AL309" s="123"/>
      <c r="AM309" s="123"/>
      <c r="AN309" s="123"/>
      <c r="AO309" s="123"/>
    </row>
    <row r="310" ht="15.75" customHeight="1">
      <c r="E310" s="126"/>
      <c r="F310" s="126"/>
      <c r="G310" s="126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3"/>
      <c r="AG310" s="123"/>
      <c r="AH310" s="123"/>
      <c r="AI310" s="123"/>
      <c r="AJ310" s="123"/>
      <c r="AK310" s="123"/>
      <c r="AL310" s="123"/>
      <c r="AM310" s="123"/>
      <c r="AN310" s="123"/>
      <c r="AO310" s="123"/>
    </row>
    <row r="311" ht="15.75" customHeight="1">
      <c r="E311" s="126"/>
      <c r="F311" s="126"/>
      <c r="G311" s="126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24"/>
      <c r="AF311" s="123"/>
      <c r="AG311" s="123"/>
      <c r="AH311" s="123"/>
      <c r="AI311" s="123"/>
      <c r="AJ311" s="123"/>
      <c r="AK311" s="123"/>
      <c r="AL311" s="123"/>
      <c r="AM311" s="123"/>
      <c r="AN311" s="123"/>
      <c r="AO311" s="123"/>
    </row>
    <row r="312" ht="15.75" customHeight="1">
      <c r="E312" s="126"/>
      <c r="F312" s="126"/>
      <c r="G312" s="126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3"/>
      <c r="AG312" s="123"/>
      <c r="AH312" s="123"/>
      <c r="AI312" s="123"/>
      <c r="AJ312" s="123"/>
      <c r="AK312" s="123"/>
      <c r="AL312" s="123"/>
      <c r="AM312" s="123"/>
      <c r="AN312" s="123"/>
      <c r="AO312" s="123"/>
    </row>
    <row r="313" ht="15.75" customHeight="1">
      <c r="E313" s="126"/>
      <c r="F313" s="126"/>
      <c r="G313" s="126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24"/>
      <c r="AF313" s="123"/>
      <c r="AG313" s="123"/>
      <c r="AH313" s="123"/>
      <c r="AI313" s="123"/>
      <c r="AJ313" s="123"/>
      <c r="AK313" s="123"/>
      <c r="AL313" s="123"/>
      <c r="AM313" s="123"/>
      <c r="AN313" s="123"/>
      <c r="AO313" s="123"/>
    </row>
    <row r="314" ht="15.75" customHeight="1">
      <c r="E314" s="126"/>
      <c r="F314" s="126"/>
      <c r="G314" s="126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3"/>
      <c r="AG314" s="123"/>
      <c r="AH314" s="123"/>
      <c r="AI314" s="123"/>
      <c r="AJ314" s="123"/>
      <c r="AK314" s="123"/>
      <c r="AL314" s="123"/>
      <c r="AM314" s="123"/>
      <c r="AN314" s="123"/>
      <c r="AO314" s="123"/>
    </row>
    <row r="315" ht="15.75" customHeight="1">
      <c r="E315" s="126"/>
      <c r="F315" s="126"/>
      <c r="G315" s="126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4"/>
      <c r="W315" s="124"/>
      <c r="X315" s="124"/>
      <c r="Y315" s="124"/>
      <c r="Z315" s="124"/>
      <c r="AA315" s="124"/>
      <c r="AB315" s="124"/>
      <c r="AC315" s="124"/>
      <c r="AD315" s="124"/>
      <c r="AE315" s="124"/>
      <c r="AF315" s="123"/>
      <c r="AG315" s="123"/>
      <c r="AH315" s="123"/>
      <c r="AI315" s="123"/>
      <c r="AJ315" s="123"/>
      <c r="AK315" s="123"/>
      <c r="AL315" s="123"/>
      <c r="AM315" s="123"/>
      <c r="AN315" s="123"/>
      <c r="AO315" s="123"/>
    </row>
    <row r="316" ht="15.75" customHeight="1">
      <c r="E316" s="126"/>
      <c r="F316" s="126"/>
      <c r="G316" s="126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24"/>
      <c r="AF316" s="123"/>
      <c r="AG316" s="123"/>
      <c r="AH316" s="123"/>
      <c r="AI316" s="123"/>
      <c r="AJ316" s="123"/>
      <c r="AK316" s="123"/>
      <c r="AL316" s="123"/>
      <c r="AM316" s="123"/>
      <c r="AN316" s="123"/>
      <c r="AO316" s="123"/>
    </row>
    <row r="317" ht="15.75" customHeight="1">
      <c r="E317" s="126"/>
      <c r="F317" s="126"/>
      <c r="G317" s="126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3"/>
      <c r="AG317" s="123"/>
      <c r="AH317" s="123"/>
      <c r="AI317" s="123"/>
      <c r="AJ317" s="123"/>
      <c r="AK317" s="123"/>
      <c r="AL317" s="123"/>
      <c r="AM317" s="123"/>
      <c r="AN317" s="123"/>
      <c r="AO317" s="123"/>
    </row>
    <row r="318" ht="15.75" customHeight="1">
      <c r="E318" s="126"/>
      <c r="F318" s="126"/>
      <c r="G318" s="126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3"/>
      <c r="AG318" s="123"/>
      <c r="AH318" s="123"/>
      <c r="AI318" s="123"/>
      <c r="AJ318" s="123"/>
      <c r="AK318" s="123"/>
      <c r="AL318" s="123"/>
      <c r="AM318" s="123"/>
      <c r="AN318" s="123"/>
      <c r="AO318" s="123"/>
    </row>
    <row r="319" ht="15.75" customHeight="1">
      <c r="E319" s="126"/>
      <c r="F319" s="126"/>
      <c r="G319" s="126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</row>
    <row r="320" ht="15.75" customHeight="1">
      <c r="E320" s="126"/>
      <c r="F320" s="126"/>
      <c r="G320" s="126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3"/>
      <c r="AG320" s="123"/>
      <c r="AH320" s="123"/>
      <c r="AI320" s="123"/>
      <c r="AJ320" s="123"/>
      <c r="AK320" s="123"/>
      <c r="AL320" s="123"/>
      <c r="AM320" s="123"/>
      <c r="AN320" s="123"/>
      <c r="AO320" s="123"/>
    </row>
    <row r="321" ht="15.75" customHeight="1">
      <c r="E321" s="126"/>
      <c r="F321" s="126"/>
      <c r="G321" s="126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4"/>
      <c r="W321" s="124"/>
      <c r="X321" s="124"/>
      <c r="Y321" s="124"/>
      <c r="Z321" s="124"/>
      <c r="AA321" s="124"/>
      <c r="AB321" s="124"/>
      <c r="AC321" s="124"/>
      <c r="AD321" s="124"/>
      <c r="AE321" s="124"/>
      <c r="AF321" s="123"/>
      <c r="AG321" s="123"/>
      <c r="AH321" s="123"/>
      <c r="AI321" s="123"/>
      <c r="AJ321" s="123"/>
      <c r="AK321" s="123"/>
      <c r="AL321" s="123"/>
      <c r="AM321" s="123"/>
      <c r="AN321" s="123"/>
      <c r="AO321" s="123"/>
    </row>
    <row r="322" ht="15.75" customHeight="1">
      <c r="E322" s="126"/>
      <c r="F322" s="126"/>
      <c r="G322" s="126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3"/>
      <c r="AG322" s="123"/>
      <c r="AH322" s="123"/>
      <c r="AI322" s="123"/>
      <c r="AJ322" s="123"/>
      <c r="AK322" s="123"/>
      <c r="AL322" s="123"/>
      <c r="AM322" s="123"/>
      <c r="AN322" s="123"/>
      <c r="AO322" s="123"/>
    </row>
    <row r="323" ht="15.75" customHeight="1">
      <c r="E323" s="126"/>
      <c r="F323" s="126"/>
      <c r="G323" s="126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3"/>
      <c r="AG323" s="123"/>
      <c r="AH323" s="123"/>
      <c r="AI323" s="123"/>
      <c r="AJ323" s="123"/>
      <c r="AK323" s="123"/>
      <c r="AL323" s="123"/>
      <c r="AM323" s="123"/>
      <c r="AN323" s="123"/>
      <c r="AO323" s="123"/>
    </row>
    <row r="324" ht="15.75" customHeight="1">
      <c r="E324" s="126"/>
      <c r="F324" s="126"/>
      <c r="G324" s="126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3"/>
      <c r="AG324" s="123"/>
      <c r="AH324" s="123"/>
      <c r="AI324" s="123"/>
      <c r="AJ324" s="123"/>
      <c r="AK324" s="123"/>
      <c r="AL324" s="123"/>
      <c r="AM324" s="123"/>
      <c r="AN324" s="123"/>
      <c r="AO324" s="123"/>
    </row>
    <row r="325" ht="15.75" customHeight="1">
      <c r="E325" s="126"/>
      <c r="F325" s="126"/>
      <c r="G325" s="126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4"/>
      <c r="W325" s="124"/>
      <c r="X325" s="124"/>
      <c r="Y325" s="124"/>
      <c r="Z325" s="124"/>
      <c r="AA325" s="124"/>
      <c r="AB325" s="124"/>
      <c r="AC325" s="124"/>
      <c r="AD325" s="124"/>
      <c r="AE325" s="124"/>
      <c r="AF325" s="123"/>
      <c r="AG325" s="123"/>
      <c r="AH325" s="123"/>
      <c r="AI325" s="123"/>
      <c r="AJ325" s="123"/>
      <c r="AK325" s="123"/>
      <c r="AL325" s="123"/>
      <c r="AM325" s="123"/>
      <c r="AN325" s="123"/>
      <c r="AO325" s="123"/>
    </row>
    <row r="326" ht="15.75" customHeight="1">
      <c r="E326" s="126"/>
      <c r="F326" s="126"/>
      <c r="G326" s="126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3"/>
      <c r="AG326" s="123"/>
      <c r="AH326" s="123"/>
      <c r="AI326" s="123"/>
      <c r="AJ326" s="123"/>
      <c r="AK326" s="123"/>
      <c r="AL326" s="123"/>
      <c r="AM326" s="123"/>
      <c r="AN326" s="123"/>
      <c r="AO326" s="123"/>
    </row>
    <row r="327" ht="15.75" customHeight="1">
      <c r="E327" s="126"/>
      <c r="F327" s="126"/>
      <c r="G327" s="126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3"/>
      <c r="AG327" s="123"/>
      <c r="AH327" s="123"/>
      <c r="AI327" s="123"/>
      <c r="AJ327" s="123"/>
      <c r="AK327" s="123"/>
      <c r="AL327" s="123"/>
      <c r="AM327" s="123"/>
      <c r="AN327" s="123"/>
      <c r="AO327" s="123"/>
    </row>
    <row r="328" ht="15.75" customHeight="1">
      <c r="E328" s="126"/>
      <c r="F328" s="126"/>
      <c r="G328" s="126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3"/>
      <c r="AG328" s="123"/>
      <c r="AH328" s="123"/>
      <c r="AI328" s="123"/>
      <c r="AJ328" s="123"/>
      <c r="AK328" s="123"/>
      <c r="AL328" s="123"/>
      <c r="AM328" s="123"/>
      <c r="AN328" s="123"/>
      <c r="AO328" s="123"/>
    </row>
    <row r="329" ht="15.75" customHeight="1">
      <c r="E329" s="126"/>
      <c r="F329" s="126"/>
      <c r="G329" s="126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3"/>
      <c r="AG329" s="123"/>
      <c r="AH329" s="123"/>
      <c r="AI329" s="123"/>
      <c r="AJ329" s="123"/>
      <c r="AK329" s="123"/>
      <c r="AL329" s="123"/>
      <c r="AM329" s="123"/>
      <c r="AN329" s="123"/>
      <c r="AO329" s="123"/>
    </row>
    <row r="330" ht="15.75" customHeight="1">
      <c r="E330" s="126"/>
      <c r="F330" s="126"/>
      <c r="G330" s="126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3"/>
      <c r="AG330" s="123"/>
      <c r="AH330" s="123"/>
      <c r="AI330" s="123"/>
      <c r="AJ330" s="123"/>
      <c r="AK330" s="123"/>
      <c r="AL330" s="123"/>
      <c r="AM330" s="123"/>
      <c r="AN330" s="123"/>
      <c r="AO330" s="123"/>
    </row>
    <row r="331" ht="15.75" customHeight="1">
      <c r="E331" s="126"/>
      <c r="F331" s="126"/>
      <c r="G331" s="126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3"/>
      <c r="AG331" s="123"/>
      <c r="AH331" s="123"/>
      <c r="AI331" s="123"/>
      <c r="AJ331" s="123"/>
      <c r="AK331" s="123"/>
      <c r="AL331" s="123"/>
      <c r="AM331" s="123"/>
      <c r="AN331" s="123"/>
      <c r="AO331" s="123"/>
    </row>
    <row r="332" ht="15.75" customHeight="1">
      <c r="E332" s="126"/>
      <c r="F332" s="126"/>
      <c r="G332" s="126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3"/>
      <c r="AG332" s="123"/>
      <c r="AH332" s="123"/>
      <c r="AI332" s="123"/>
      <c r="AJ332" s="123"/>
      <c r="AK332" s="123"/>
      <c r="AL332" s="123"/>
      <c r="AM332" s="123"/>
      <c r="AN332" s="123"/>
      <c r="AO332" s="123"/>
    </row>
    <row r="333" ht="15.75" customHeight="1">
      <c r="E333" s="126"/>
      <c r="F333" s="126"/>
      <c r="G333" s="126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3"/>
      <c r="AG333" s="123"/>
      <c r="AH333" s="123"/>
      <c r="AI333" s="123"/>
      <c r="AJ333" s="123"/>
      <c r="AK333" s="123"/>
      <c r="AL333" s="123"/>
      <c r="AM333" s="123"/>
      <c r="AN333" s="123"/>
      <c r="AO333" s="123"/>
    </row>
    <row r="334" ht="15.75" customHeight="1">
      <c r="E334" s="126"/>
      <c r="F334" s="126"/>
      <c r="G334" s="126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3"/>
      <c r="AG334" s="123"/>
      <c r="AH334" s="123"/>
      <c r="AI334" s="123"/>
      <c r="AJ334" s="123"/>
      <c r="AK334" s="123"/>
      <c r="AL334" s="123"/>
      <c r="AM334" s="123"/>
      <c r="AN334" s="123"/>
      <c r="AO334" s="123"/>
    </row>
    <row r="335" ht="15.75" customHeight="1">
      <c r="E335" s="126"/>
      <c r="F335" s="126"/>
      <c r="G335" s="126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3"/>
      <c r="AG335" s="123"/>
      <c r="AH335" s="123"/>
      <c r="AI335" s="123"/>
      <c r="AJ335" s="123"/>
      <c r="AK335" s="123"/>
      <c r="AL335" s="123"/>
      <c r="AM335" s="123"/>
      <c r="AN335" s="123"/>
      <c r="AO335" s="123"/>
    </row>
    <row r="336" ht="15.75" customHeight="1">
      <c r="E336" s="126"/>
      <c r="F336" s="126"/>
      <c r="G336" s="126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3"/>
      <c r="AG336" s="123"/>
      <c r="AH336" s="123"/>
      <c r="AI336" s="123"/>
      <c r="AJ336" s="123"/>
      <c r="AK336" s="123"/>
      <c r="AL336" s="123"/>
      <c r="AM336" s="123"/>
      <c r="AN336" s="123"/>
      <c r="AO336" s="123"/>
    </row>
    <row r="337" ht="15.75" customHeight="1">
      <c r="E337" s="126"/>
      <c r="F337" s="126"/>
      <c r="G337" s="126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3"/>
      <c r="AG337" s="123"/>
      <c r="AH337" s="123"/>
      <c r="AI337" s="123"/>
      <c r="AJ337" s="123"/>
      <c r="AK337" s="123"/>
      <c r="AL337" s="123"/>
      <c r="AM337" s="123"/>
      <c r="AN337" s="123"/>
      <c r="AO337" s="123"/>
    </row>
    <row r="338" ht="15.75" customHeight="1">
      <c r="E338" s="126"/>
      <c r="F338" s="126"/>
      <c r="G338" s="126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3"/>
      <c r="AG338" s="123"/>
      <c r="AH338" s="123"/>
      <c r="AI338" s="123"/>
      <c r="AJ338" s="123"/>
      <c r="AK338" s="123"/>
      <c r="AL338" s="123"/>
      <c r="AM338" s="123"/>
      <c r="AN338" s="123"/>
      <c r="AO338" s="123"/>
    </row>
    <row r="339" ht="15.75" customHeight="1">
      <c r="E339" s="126"/>
      <c r="F339" s="126"/>
      <c r="G339" s="126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3"/>
      <c r="AG339" s="123"/>
      <c r="AH339" s="123"/>
      <c r="AI339" s="123"/>
      <c r="AJ339" s="123"/>
      <c r="AK339" s="123"/>
      <c r="AL339" s="123"/>
      <c r="AM339" s="123"/>
      <c r="AN339" s="123"/>
      <c r="AO339" s="123"/>
    </row>
    <row r="340" ht="15.75" customHeight="1">
      <c r="E340" s="126"/>
      <c r="F340" s="126"/>
      <c r="G340" s="126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3"/>
      <c r="AG340" s="123"/>
      <c r="AH340" s="123"/>
      <c r="AI340" s="123"/>
      <c r="AJ340" s="123"/>
      <c r="AK340" s="123"/>
      <c r="AL340" s="123"/>
      <c r="AM340" s="123"/>
      <c r="AN340" s="123"/>
      <c r="AO340" s="123"/>
    </row>
    <row r="341" ht="15.75" customHeight="1">
      <c r="E341" s="126"/>
      <c r="F341" s="126"/>
      <c r="G341" s="126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</row>
    <row r="342" ht="15.75" customHeight="1">
      <c r="E342" s="126"/>
      <c r="F342" s="126"/>
      <c r="G342" s="126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3"/>
      <c r="AG342" s="123"/>
      <c r="AH342" s="123"/>
      <c r="AI342" s="123"/>
      <c r="AJ342" s="123"/>
      <c r="AK342" s="123"/>
      <c r="AL342" s="123"/>
      <c r="AM342" s="123"/>
      <c r="AN342" s="123"/>
      <c r="AO342" s="123"/>
    </row>
    <row r="343" ht="15.75" customHeight="1">
      <c r="E343" s="126"/>
      <c r="F343" s="126"/>
      <c r="G343" s="126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3"/>
      <c r="AG343" s="123"/>
      <c r="AH343" s="123"/>
      <c r="AI343" s="123"/>
      <c r="AJ343" s="123"/>
      <c r="AK343" s="123"/>
      <c r="AL343" s="123"/>
      <c r="AM343" s="123"/>
      <c r="AN343" s="123"/>
      <c r="AO343" s="123"/>
    </row>
    <row r="344" ht="15.75" customHeight="1">
      <c r="E344" s="126"/>
      <c r="F344" s="126"/>
      <c r="G344" s="126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3"/>
      <c r="AG344" s="123"/>
      <c r="AH344" s="123"/>
      <c r="AI344" s="123"/>
      <c r="AJ344" s="123"/>
      <c r="AK344" s="123"/>
      <c r="AL344" s="123"/>
      <c r="AM344" s="123"/>
      <c r="AN344" s="123"/>
      <c r="AO344" s="123"/>
    </row>
    <row r="345" ht="15.75" customHeight="1">
      <c r="E345" s="126"/>
      <c r="F345" s="126"/>
      <c r="G345" s="126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3"/>
      <c r="AG345" s="123"/>
      <c r="AH345" s="123"/>
      <c r="AI345" s="123"/>
      <c r="AJ345" s="123"/>
      <c r="AK345" s="123"/>
      <c r="AL345" s="123"/>
      <c r="AM345" s="123"/>
      <c r="AN345" s="123"/>
      <c r="AO345" s="123"/>
    </row>
    <row r="346" ht="15.75" customHeight="1">
      <c r="E346" s="126"/>
      <c r="F346" s="126"/>
      <c r="G346" s="126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3"/>
      <c r="AG346" s="123"/>
      <c r="AH346" s="123"/>
      <c r="AI346" s="123"/>
      <c r="AJ346" s="123"/>
      <c r="AK346" s="123"/>
      <c r="AL346" s="123"/>
      <c r="AM346" s="123"/>
      <c r="AN346" s="123"/>
      <c r="AO346" s="123"/>
    </row>
    <row r="347" ht="15.75" customHeight="1">
      <c r="E347" s="126"/>
      <c r="F347" s="126"/>
      <c r="G347" s="126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3"/>
      <c r="AG347" s="123"/>
      <c r="AH347" s="123"/>
      <c r="AI347" s="123"/>
      <c r="AJ347" s="123"/>
      <c r="AK347" s="123"/>
      <c r="AL347" s="123"/>
      <c r="AM347" s="123"/>
      <c r="AN347" s="123"/>
      <c r="AO347" s="123"/>
    </row>
    <row r="348" ht="15.75" customHeight="1">
      <c r="E348" s="126"/>
      <c r="F348" s="126"/>
      <c r="G348" s="126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3"/>
      <c r="AG348" s="123"/>
      <c r="AH348" s="123"/>
      <c r="AI348" s="123"/>
      <c r="AJ348" s="123"/>
      <c r="AK348" s="123"/>
      <c r="AL348" s="123"/>
      <c r="AM348" s="123"/>
      <c r="AN348" s="123"/>
      <c r="AO348" s="123"/>
    </row>
    <row r="349" ht="15.75" customHeight="1">
      <c r="E349" s="126"/>
      <c r="F349" s="126"/>
      <c r="G349" s="126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3"/>
      <c r="AG349" s="123"/>
      <c r="AH349" s="123"/>
      <c r="AI349" s="123"/>
      <c r="AJ349" s="123"/>
      <c r="AK349" s="123"/>
      <c r="AL349" s="123"/>
      <c r="AM349" s="123"/>
      <c r="AN349" s="123"/>
      <c r="AO349" s="123"/>
    </row>
    <row r="350" ht="15.75" customHeight="1">
      <c r="E350" s="126"/>
      <c r="F350" s="126"/>
      <c r="G350" s="126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4"/>
      <c r="W350" s="124"/>
      <c r="X350" s="124"/>
      <c r="Y350" s="124"/>
      <c r="Z350" s="124"/>
      <c r="AA350" s="124"/>
      <c r="AB350" s="124"/>
      <c r="AC350" s="124"/>
      <c r="AD350" s="124"/>
      <c r="AE350" s="124"/>
      <c r="AF350" s="123"/>
      <c r="AG350" s="123"/>
      <c r="AH350" s="123"/>
      <c r="AI350" s="123"/>
      <c r="AJ350" s="123"/>
      <c r="AK350" s="123"/>
      <c r="AL350" s="123"/>
      <c r="AM350" s="123"/>
      <c r="AN350" s="123"/>
      <c r="AO350" s="123"/>
    </row>
    <row r="351" ht="15.75" customHeight="1">
      <c r="E351" s="126"/>
      <c r="F351" s="126"/>
      <c r="G351" s="126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4"/>
      <c r="W351" s="124"/>
      <c r="X351" s="124"/>
      <c r="Y351" s="124"/>
      <c r="Z351" s="124"/>
      <c r="AA351" s="124"/>
      <c r="AB351" s="124"/>
      <c r="AC351" s="124"/>
      <c r="AD351" s="124"/>
      <c r="AE351" s="124"/>
      <c r="AF351" s="123"/>
      <c r="AG351" s="123"/>
      <c r="AH351" s="123"/>
      <c r="AI351" s="123"/>
      <c r="AJ351" s="123"/>
      <c r="AK351" s="123"/>
      <c r="AL351" s="123"/>
      <c r="AM351" s="123"/>
      <c r="AN351" s="123"/>
      <c r="AO351" s="123"/>
    </row>
    <row r="352" ht="15.75" customHeight="1">
      <c r="E352" s="126"/>
      <c r="F352" s="126"/>
      <c r="G352" s="126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3"/>
    </row>
    <row r="353" ht="15.75" customHeight="1">
      <c r="E353" s="126"/>
      <c r="F353" s="126"/>
      <c r="G353" s="126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3"/>
      <c r="AG353" s="123"/>
      <c r="AH353" s="123"/>
      <c r="AI353" s="123"/>
      <c r="AJ353" s="123"/>
      <c r="AK353" s="123"/>
      <c r="AL353" s="123"/>
      <c r="AM353" s="123"/>
      <c r="AN353" s="123"/>
      <c r="AO353" s="123"/>
    </row>
    <row r="354" ht="15.75" customHeight="1">
      <c r="E354" s="126"/>
      <c r="F354" s="126"/>
      <c r="G354" s="126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4"/>
      <c r="W354" s="124"/>
      <c r="X354" s="124"/>
      <c r="Y354" s="124"/>
      <c r="Z354" s="124"/>
      <c r="AA354" s="124"/>
      <c r="AB354" s="124"/>
      <c r="AC354" s="124"/>
      <c r="AD354" s="124"/>
      <c r="AE354" s="124"/>
      <c r="AF354" s="123"/>
      <c r="AG354" s="123"/>
      <c r="AH354" s="123"/>
      <c r="AI354" s="123"/>
      <c r="AJ354" s="123"/>
      <c r="AK354" s="123"/>
      <c r="AL354" s="123"/>
      <c r="AM354" s="123"/>
      <c r="AN354" s="123"/>
      <c r="AO354" s="123"/>
    </row>
    <row r="355" ht="15.75" customHeight="1">
      <c r="E355" s="126"/>
      <c r="F355" s="126"/>
      <c r="G355" s="126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4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</row>
    <row r="356" ht="15.75" customHeight="1">
      <c r="E356" s="126"/>
      <c r="F356" s="126"/>
      <c r="G356" s="126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4"/>
      <c r="W356" s="124"/>
      <c r="X356" s="124"/>
      <c r="Y356" s="124"/>
      <c r="Z356" s="124"/>
      <c r="AA356" s="124"/>
      <c r="AB356" s="124"/>
      <c r="AC356" s="124"/>
      <c r="AD356" s="124"/>
      <c r="AE356" s="124"/>
      <c r="AF356" s="123"/>
      <c r="AG356" s="123"/>
      <c r="AH356" s="123"/>
      <c r="AI356" s="123"/>
      <c r="AJ356" s="123"/>
      <c r="AK356" s="123"/>
      <c r="AL356" s="123"/>
      <c r="AM356" s="123"/>
      <c r="AN356" s="123"/>
      <c r="AO356" s="123"/>
    </row>
    <row r="357" ht="15.75" customHeight="1">
      <c r="E357" s="126"/>
      <c r="F357" s="126"/>
      <c r="G357" s="126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3"/>
      <c r="AG357" s="123"/>
      <c r="AH357" s="123"/>
      <c r="AI357" s="123"/>
      <c r="AJ357" s="123"/>
      <c r="AK357" s="123"/>
      <c r="AL357" s="123"/>
      <c r="AM357" s="123"/>
      <c r="AN357" s="123"/>
      <c r="AO357" s="123"/>
    </row>
    <row r="358" ht="15.75" customHeight="1">
      <c r="E358" s="126"/>
      <c r="F358" s="126"/>
      <c r="G358" s="126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4"/>
      <c r="W358" s="124"/>
      <c r="X358" s="124"/>
      <c r="Y358" s="124"/>
      <c r="Z358" s="124"/>
      <c r="AA358" s="124"/>
      <c r="AB358" s="124"/>
      <c r="AC358" s="124"/>
      <c r="AD358" s="124"/>
      <c r="AE358" s="124"/>
      <c r="AF358" s="123"/>
      <c r="AG358" s="123"/>
      <c r="AH358" s="123"/>
      <c r="AI358" s="123"/>
      <c r="AJ358" s="123"/>
      <c r="AK358" s="123"/>
      <c r="AL358" s="123"/>
      <c r="AM358" s="123"/>
      <c r="AN358" s="123"/>
      <c r="AO358" s="123"/>
    </row>
    <row r="359" ht="15.75" customHeight="1">
      <c r="E359" s="126"/>
      <c r="F359" s="126"/>
      <c r="G359" s="126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4"/>
      <c r="W359" s="124"/>
      <c r="X359" s="124"/>
      <c r="Y359" s="124"/>
      <c r="Z359" s="124"/>
      <c r="AA359" s="124"/>
      <c r="AB359" s="124"/>
      <c r="AC359" s="124"/>
      <c r="AD359" s="124"/>
      <c r="AE359" s="124"/>
      <c r="AF359" s="123"/>
      <c r="AG359" s="123"/>
      <c r="AH359" s="123"/>
      <c r="AI359" s="123"/>
      <c r="AJ359" s="123"/>
      <c r="AK359" s="123"/>
      <c r="AL359" s="123"/>
      <c r="AM359" s="123"/>
      <c r="AN359" s="123"/>
      <c r="AO359" s="123"/>
    </row>
    <row r="360" ht="15.75" customHeight="1">
      <c r="E360" s="126"/>
      <c r="F360" s="126"/>
      <c r="G360" s="126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4"/>
      <c r="W360" s="124"/>
      <c r="X360" s="124"/>
      <c r="Y360" s="124"/>
      <c r="Z360" s="124"/>
      <c r="AA360" s="124"/>
      <c r="AB360" s="124"/>
      <c r="AC360" s="124"/>
      <c r="AD360" s="124"/>
      <c r="AE360" s="124"/>
      <c r="AF360" s="123"/>
      <c r="AG360" s="123"/>
      <c r="AH360" s="123"/>
      <c r="AI360" s="123"/>
      <c r="AJ360" s="123"/>
      <c r="AK360" s="123"/>
      <c r="AL360" s="123"/>
      <c r="AM360" s="123"/>
      <c r="AN360" s="123"/>
      <c r="AO360" s="123"/>
    </row>
    <row r="361" ht="15.75" customHeight="1">
      <c r="E361" s="126"/>
      <c r="F361" s="126"/>
      <c r="G361" s="126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3"/>
      <c r="AG361" s="123"/>
      <c r="AH361" s="123"/>
      <c r="AI361" s="123"/>
      <c r="AJ361" s="123"/>
      <c r="AK361" s="123"/>
      <c r="AL361" s="123"/>
      <c r="AM361" s="123"/>
      <c r="AN361" s="123"/>
      <c r="AO361" s="123"/>
    </row>
    <row r="362" ht="15.75" customHeight="1">
      <c r="E362" s="126"/>
      <c r="F362" s="126"/>
      <c r="G362" s="126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4"/>
      <c r="W362" s="124"/>
      <c r="X362" s="124"/>
      <c r="Y362" s="124"/>
      <c r="Z362" s="124"/>
      <c r="AA362" s="124"/>
      <c r="AB362" s="124"/>
      <c r="AC362" s="124"/>
      <c r="AD362" s="124"/>
      <c r="AE362" s="124"/>
      <c r="AF362" s="123"/>
      <c r="AG362" s="123"/>
      <c r="AH362" s="123"/>
      <c r="AI362" s="123"/>
      <c r="AJ362" s="123"/>
      <c r="AK362" s="123"/>
      <c r="AL362" s="123"/>
      <c r="AM362" s="123"/>
      <c r="AN362" s="123"/>
      <c r="AO362" s="123"/>
    </row>
    <row r="363" ht="15.75" customHeight="1">
      <c r="E363" s="126"/>
      <c r="F363" s="126"/>
      <c r="G363" s="126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4"/>
      <c r="W363" s="124"/>
      <c r="X363" s="124"/>
      <c r="Y363" s="124"/>
      <c r="Z363" s="124"/>
      <c r="AA363" s="124"/>
      <c r="AB363" s="124"/>
      <c r="AC363" s="124"/>
      <c r="AD363" s="124"/>
      <c r="AE363" s="124"/>
      <c r="AF363" s="123"/>
      <c r="AG363" s="123"/>
      <c r="AH363" s="123"/>
      <c r="AI363" s="123"/>
      <c r="AJ363" s="123"/>
      <c r="AK363" s="123"/>
      <c r="AL363" s="123"/>
      <c r="AM363" s="123"/>
      <c r="AN363" s="123"/>
      <c r="AO363" s="123"/>
    </row>
    <row r="364" ht="15.75" customHeight="1">
      <c r="E364" s="126"/>
      <c r="F364" s="126"/>
      <c r="G364" s="126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4"/>
      <c r="W364" s="124"/>
      <c r="X364" s="124"/>
      <c r="Y364" s="124"/>
      <c r="Z364" s="124"/>
      <c r="AA364" s="124"/>
      <c r="AB364" s="124"/>
      <c r="AC364" s="124"/>
      <c r="AD364" s="124"/>
      <c r="AE364" s="124"/>
      <c r="AF364" s="123"/>
      <c r="AG364" s="123"/>
      <c r="AH364" s="123"/>
      <c r="AI364" s="123"/>
      <c r="AJ364" s="123"/>
      <c r="AK364" s="123"/>
      <c r="AL364" s="123"/>
      <c r="AM364" s="123"/>
      <c r="AN364" s="123"/>
      <c r="AO364" s="123"/>
    </row>
    <row r="365" ht="15.75" customHeight="1">
      <c r="E365" s="126"/>
      <c r="F365" s="126"/>
      <c r="G365" s="126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3"/>
      <c r="AG365" s="123"/>
      <c r="AH365" s="123"/>
      <c r="AI365" s="123"/>
      <c r="AJ365" s="123"/>
      <c r="AK365" s="123"/>
      <c r="AL365" s="123"/>
      <c r="AM365" s="123"/>
      <c r="AN365" s="123"/>
      <c r="AO365" s="123"/>
    </row>
    <row r="366" ht="15.75" customHeight="1">
      <c r="E366" s="126"/>
      <c r="F366" s="126"/>
      <c r="G366" s="126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3"/>
      <c r="AG366" s="123"/>
      <c r="AH366" s="123"/>
      <c r="AI366" s="123"/>
      <c r="AJ366" s="123"/>
      <c r="AK366" s="123"/>
      <c r="AL366" s="123"/>
      <c r="AM366" s="123"/>
      <c r="AN366" s="123"/>
      <c r="AO366" s="123"/>
    </row>
    <row r="367" ht="15.75" customHeight="1">
      <c r="E367" s="126"/>
      <c r="F367" s="126"/>
      <c r="G367" s="126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3"/>
      <c r="AG367" s="123"/>
      <c r="AH367" s="123"/>
      <c r="AI367" s="123"/>
      <c r="AJ367" s="123"/>
      <c r="AK367" s="123"/>
      <c r="AL367" s="123"/>
      <c r="AM367" s="123"/>
      <c r="AN367" s="123"/>
      <c r="AO367" s="123"/>
    </row>
    <row r="368" ht="15.75" customHeight="1">
      <c r="E368" s="126"/>
      <c r="F368" s="126"/>
      <c r="G368" s="126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3"/>
      <c r="AG368" s="123"/>
      <c r="AH368" s="123"/>
      <c r="AI368" s="123"/>
      <c r="AJ368" s="123"/>
      <c r="AK368" s="123"/>
      <c r="AL368" s="123"/>
      <c r="AM368" s="123"/>
      <c r="AN368" s="123"/>
      <c r="AO368" s="123"/>
    </row>
    <row r="369" ht="15.75" customHeight="1">
      <c r="E369" s="126"/>
      <c r="F369" s="126"/>
      <c r="G369" s="126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4"/>
      <c r="W369" s="124"/>
      <c r="X369" s="124"/>
      <c r="Y369" s="124"/>
      <c r="Z369" s="124"/>
      <c r="AA369" s="124"/>
      <c r="AB369" s="124"/>
      <c r="AC369" s="124"/>
      <c r="AD369" s="124"/>
      <c r="AE369" s="124"/>
      <c r="AF369" s="123"/>
      <c r="AG369" s="123"/>
      <c r="AH369" s="123"/>
      <c r="AI369" s="123"/>
      <c r="AJ369" s="123"/>
      <c r="AK369" s="123"/>
      <c r="AL369" s="123"/>
      <c r="AM369" s="123"/>
      <c r="AN369" s="123"/>
      <c r="AO369" s="123"/>
    </row>
    <row r="370" ht="15.75" customHeight="1">
      <c r="E370" s="126"/>
      <c r="F370" s="126"/>
      <c r="G370" s="126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3"/>
      <c r="AG370" s="123"/>
      <c r="AH370" s="123"/>
      <c r="AI370" s="123"/>
      <c r="AJ370" s="123"/>
      <c r="AK370" s="123"/>
      <c r="AL370" s="123"/>
      <c r="AM370" s="123"/>
      <c r="AN370" s="123"/>
      <c r="AO370" s="123"/>
    </row>
    <row r="371" ht="15.75" customHeight="1">
      <c r="E371" s="126"/>
      <c r="F371" s="126"/>
      <c r="G371" s="126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3"/>
      <c r="AG371" s="123"/>
      <c r="AH371" s="123"/>
      <c r="AI371" s="123"/>
      <c r="AJ371" s="123"/>
      <c r="AK371" s="123"/>
      <c r="AL371" s="123"/>
      <c r="AM371" s="123"/>
      <c r="AN371" s="123"/>
      <c r="AO371" s="123"/>
    </row>
    <row r="372" ht="15.75" customHeight="1">
      <c r="E372" s="126"/>
      <c r="F372" s="126"/>
      <c r="G372" s="126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3"/>
      <c r="AG372" s="123"/>
      <c r="AH372" s="123"/>
      <c r="AI372" s="123"/>
      <c r="AJ372" s="123"/>
      <c r="AK372" s="123"/>
      <c r="AL372" s="123"/>
      <c r="AM372" s="123"/>
      <c r="AN372" s="123"/>
      <c r="AO372" s="123"/>
    </row>
    <row r="373" ht="15.75" customHeight="1">
      <c r="E373" s="126"/>
      <c r="F373" s="126"/>
      <c r="G373" s="126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3"/>
      <c r="AG373" s="123"/>
      <c r="AH373" s="123"/>
      <c r="AI373" s="123"/>
      <c r="AJ373" s="123"/>
      <c r="AK373" s="123"/>
      <c r="AL373" s="123"/>
      <c r="AM373" s="123"/>
      <c r="AN373" s="123"/>
      <c r="AO373" s="123"/>
    </row>
    <row r="374" ht="15.75" customHeight="1">
      <c r="E374" s="126"/>
      <c r="F374" s="126"/>
      <c r="G374" s="126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3"/>
      <c r="AG374" s="123"/>
      <c r="AH374" s="123"/>
      <c r="AI374" s="123"/>
      <c r="AJ374" s="123"/>
      <c r="AK374" s="123"/>
      <c r="AL374" s="123"/>
      <c r="AM374" s="123"/>
      <c r="AN374" s="123"/>
      <c r="AO374" s="123"/>
    </row>
    <row r="375" ht="15.75" customHeight="1">
      <c r="E375" s="126"/>
      <c r="F375" s="126"/>
      <c r="G375" s="126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3"/>
      <c r="AG375" s="123"/>
      <c r="AH375" s="123"/>
      <c r="AI375" s="123"/>
      <c r="AJ375" s="123"/>
      <c r="AK375" s="123"/>
      <c r="AL375" s="123"/>
      <c r="AM375" s="123"/>
      <c r="AN375" s="123"/>
      <c r="AO375" s="123"/>
    </row>
    <row r="376" ht="15.75" customHeight="1">
      <c r="E376" s="126"/>
      <c r="F376" s="126"/>
      <c r="G376" s="126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3"/>
      <c r="AG376" s="123"/>
      <c r="AH376" s="123"/>
      <c r="AI376" s="123"/>
      <c r="AJ376" s="123"/>
      <c r="AK376" s="123"/>
      <c r="AL376" s="123"/>
      <c r="AM376" s="123"/>
      <c r="AN376" s="123"/>
      <c r="AO376" s="123"/>
    </row>
    <row r="377" ht="15.75" customHeight="1">
      <c r="E377" s="126"/>
      <c r="F377" s="126"/>
      <c r="G377" s="126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3"/>
      <c r="AG377" s="123"/>
      <c r="AH377" s="123"/>
      <c r="AI377" s="123"/>
      <c r="AJ377" s="123"/>
      <c r="AK377" s="123"/>
      <c r="AL377" s="123"/>
      <c r="AM377" s="123"/>
      <c r="AN377" s="123"/>
      <c r="AO377" s="123"/>
    </row>
    <row r="378" ht="15.75" customHeight="1">
      <c r="E378" s="126"/>
      <c r="F378" s="126"/>
      <c r="G378" s="126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3"/>
      <c r="AG378" s="123"/>
      <c r="AH378" s="123"/>
      <c r="AI378" s="123"/>
      <c r="AJ378" s="123"/>
      <c r="AK378" s="123"/>
      <c r="AL378" s="123"/>
      <c r="AM378" s="123"/>
      <c r="AN378" s="123"/>
      <c r="AO378" s="123"/>
    </row>
    <row r="379" ht="15.75" customHeight="1">
      <c r="E379" s="126"/>
      <c r="F379" s="126"/>
      <c r="G379" s="126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3"/>
      <c r="AG379" s="123"/>
      <c r="AH379" s="123"/>
      <c r="AI379" s="123"/>
      <c r="AJ379" s="123"/>
      <c r="AK379" s="123"/>
      <c r="AL379" s="123"/>
      <c r="AM379" s="123"/>
      <c r="AN379" s="123"/>
      <c r="AO379" s="123"/>
    </row>
    <row r="380" ht="15.75" customHeight="1">
      <c r="E380" s="126"/>
      <c r="F380" s="126"/>
      <c r="G380" s="126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3"/>
      <c r="AG380" s="123"/>
      <c r="AH380" s="123"/>
      <c r="AI380" s="123"/>
      <c r="AJ380" s="123"/>
      <c r="AK380" s="123"/>
      <c r="AL380" s="123"/>
      <c r="AM380" s="123"/>
      <c r="AN380" s="123"/>
      <c r="AO380" s="123"/>
    </row>
    <row r="381" ht="15.75" customHeight="1">
      <c r="E381" s="126"/>
      <c r="F381" s="126"/>
      <c r="G381" s="126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3"/>
      <c r="AG381" s="123"/>
      <c r="AH381" s="123"/>
      <c r="AI381" s="123"/>
      <c r="AJ381" s="123"/>
      <c r="AK381" s="123"/>
      <c r="AL381" s="123"/>
      <c r="AM381" s="123"/>
      <c r="AN381" s="123"/>
      <c r="AO381" s="123"/>
    </row>
    <row r="382" ht="15.75" customHeight="1">
      <c r="E382" s="126"/>
      <c r="F382" s="126"/>
      <c r="G382" s="126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3"/>
      <c r="AG382" s="123"/>
      <c r="AH382" s="123"/>
      <c r="AI382" s="123"/>
      <c r="AJ382" s="123"/>
      <c r="AK382" s="123"/>
      <c r="AL382" s="123"/>
      <c r="AM382" s="123"/>
      <c r="AN382" s="123"/>
      <c r="AO382" s="123"/>
    </row>
    <row r="383" ht="15.75" customHeight="1">
      <c r="E383" s="126"/>
      <c r="F383" s="126"/>
      <c r="G383" s="126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3"/>
      <c r="AG383" s="123"/>
      <c r="AH383" s="123"/>
      <c r="AI383" s="123"/>
      <c r="AJ383" s="123"/>
      <c r="AK383" s="123"/>
      <c r="AL383" s="123"/>
      <c r="AM383" s="123"/>
      <c r="AN383" s="123"/>
      <c r="AO383" s="123"/>
    </row>
    <row r="384" ht="15.75" customHeight="1">
      <c r="E384" s="126"/>
      <c r="F384" s="126"/>
      <c r="G384" s="126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3"/>
      <c r="AG384" s="123"/>
      <c r="AH384" s="123"/>
      <c r="AI384" s="123"/>
      <c r="AJ384" s="123"/>
      <c r="AK384" s="123"/>
      <c r="AL384" s="123"/>
      <c r="AM384" s="123"/>
      <c r="AN384" s="123"/>
      <c r="AO384" s="123"/>
    </row>
    <row r="385" ht="15.75" customHeight="1">
      <c r="E385" s="126"/>
      <c r="F385" s="126"/>
      <c r="G385" s="126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3"/>
      <c r="AG385" s="123"/>
      <c r="AH385" s="123"/>
      <c r="AI385" s="123"/>
      <c r="AJ385" s="123"/>
      <c r="AK385" s="123"/>
      <c r="AL385" s="123"/>
      <c r="AM385" s="123"/>
      <c r="AN385" s="123"/>
      <c r="AO385" s="123"/>
    </row>
    <row r="386" ht="15.75" customHeight="1">
      <c r="E386" s="126"/>
      <c r="F386" s="126"/>
      <c r="G386" s="126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4"/>
      <c r="W386" s="124"/>
      <c r="X386" s="124"/>
      <c r="Y386" s="124"/>
      <c r="Z386" s="124"/>
      <c r="AA386" s="124"/>
      <c r="AB386" s="124"/>
      <c r="AC386" s="124"/>
      <c r="AD386" s="124"/>
      <c r="AE386" s="124"/>
      <c r="AF386" s="123"/>
      <c r="AG386" s="123"/>
      <c r="AH386" s="123"/>
      <c r="AI386" s="123"/>
      <c r="AJ386" s="123"/>
      <c r="AK386" s="123"/>
      <c r="AL386" s="123"/>
      <c r="AM386" s="123"/>
      <c r="AN386" s="123"/>
      <c r="AO386" s="123"/>
    </row>
    <row r="387" ht="15.75" customHeight="1">
      <c r="E387" s="126"/>
      <c r="F387" s="126"/>
      <c r="G387" s="126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4"/>
      <c r="W387" s="124"/>
      <c r="X387" s="124"/>
      <c r="Y387" s="124"/>
      <c r="Z387" s="124"/>
      <c r="AA387" s="124"/>
      <c r="AB387" s="124"/>
      <c r="AC387" s="124"/>
      <c r="AD387" s="124"/>
      <c r="AE387" s="124"/>
      <c r="AF387" s="123"/>
      <c r="AG387" s="123"/>
      <c r="AH387" s="123"/>
      <c r="AI387" s="123"/>
      <c r="AJ387" s="123"/>
      <c r="AK387" s="123"/>
      <c r="AL387" s="123"/>
      <c r="AM387" s="123"/>
      <c r="AN387" s="123"/>
      <c r="AO387" s="123"/>
    </row>
    <row r="388" ht="15.75" customHeight="1">
      <c r="E388" s="126"/>
      <c r="F388" s="126"/>
      <c r="G388" s="126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4"/>
      <c r="W388" s="124"/>
      <c r="X388" s="124"/>
      <c r="Y388" s="124"/>
      <c r="Z388" s="124"/>
      <c r="AA388" s="124"/>
      <c r="AB388" s="124"/>
      <c r="AC388" s="124"/>
      <c r="AD388" s="124"/>
      <c r="AE388" s="124"/>
      <c r="AF388" s="123"/>
      <c r="AG388" s="123"/>
      <c r="AH388" s="123"/>
      <c r="AI388" s="123"/>
      <c r="AJ388" s="123"/>
      <c r="AK388" s="123"/>
      <c r="AL388" s="123"/>
      <c r="AM388" s="123"/>
      <c r="AN388" s="123"/>
      <c r="AO388" s="123"/>
    </row>
    <row r="389" ht="15.75" customHeight="1">
      <c r="E389" s="126"/>
      <c r="F389" s="126"/>
      <c r="G389" s="126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3"/>
      <c r="AG389" s="123"/>
      <c r="AH389" s="123"/>
      <c r="AI389" s="123"/>
      <c r="AJ389" s="123"/>
      <c r="AK389" s="123"/>
      <c r="AL389" s="123"/>
      <c r="AM389" s="123"/>
      <c r="AN389" s="123"/>
      <c r="AO389" s="123"/>
    </row>
    <row r="390" ht="15.75" customHeight="1">
      <c r="E390" s="126"/>
      <c r="F390" s="126"/>
      <c r="G390" s="126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3"/>
      <c r="AG390" s="123"/>
      <c r="AH390" s="123"/>
      <c r="AI390" s="123"/>
      <c r="AJ390" s="123"/>
      <c r="AK390" s="123"/>
      <c r="AL390" s="123"/>
      <c r="AM390" s="123"/>
      <c r="AN390" s="123"/>
      <c r="AO390" s="123"/>
    </row>
    <row r="391" ht="15.75" customHeight="1">
      <c r="E391" s="126"/>
      <c r="F391" s="126"/>
      <c r="G391" s="126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4"/>
      <c r="W391" s="124"/>
      <c r="X391" s="124"/>
      <c r="Y391" s="124"/>
      <c r="Z391" s="124"/>
      <c r="AA391" s="124"/>
      <c r="AB391" s="124"/>
      <c r="AC391" s="124"/>
      <c r="AD391" s="124"/>
      <c r="AE391" s="124"/>
      <c r="AF391" s="123"/>
      <c r="AG391" s="123"/>
      <c r="AH391" s="123"/>
      <c r="AI391" s="123"/>
      <c r="AJ391" s="123"/>
      <c r="AK391" s="123"/>
      <c r="AL391" s="123"/>
      <c r="AM391" s="123"/>
      <c r="AN391" s="123"/>
      <c r="AO391" s="123"/>
    </row>
    <row r="392" ht="15.75" customHeight="1">
      <c r="E392" s="126"/>
      <c r="F392" s="126"/>
      <c r="G392" s="126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3"/>
      <c r="AG392" s="123"/>
      <c r="AH392" s="123"/>
      <c r="AI392" s="123"/>
      <c r="AJ392" s="123"/>
      <c r="AK392" s="123"/>
      <c r="AL392" s="123"/>
      <c r="AM392" s="123"/>
      <c r="AN392" s="123"/>
      <c r="AO392" s="123"/>
    </row>
    <row r="393" ht="15.75" customHeight="1">
      <c r="E393" s="126"/>
      <c r="F393" s="126"/>
      <c r="G393" s="126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3"/>
      <c r="AG393" s="123"/>
      <c r="AH393" s="123"/>
      <c r="AI393" s="123"/>
      <c r="AJ393" s="123"/>
      <c r="AK393" s="123"/>
      <c r="AL393" s="123"/>
      <c r="AM393" s="123"/>
      <c r="AN393" s="123"/>
      <c r="AO393" s="123"/>
    </row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6" t="s">
        <v>174</v>
      </c>
      <c r="B1" s="136" t="s">
        <v>132</v>
      </c>
      <c r="C1" s="136" t="s">
        <v>133</v>
      </c>
      <c r="D1" s="136" t="s">
        <v>147</v>
      </c>
      <c r="E1" s="129" t="s">
        <v>46</v>
      </c>
      <c r="F1" s="129" t="s">
        <v>138</v>
      </c>
      <c r="G1" s="129" t="s">
        <v>139</v>
      </c>
      <c r="H1" s="129" t="s">
        <v>19</v>
      </c>
      <c r="I1" s="129" t="s">
        <v>17</v>
      </c>
      <c r="J1" s="129" t="s">
        <v>21</v>
      </c>
      <c r="K1" s="129" t="s">
        <v>140</v>
      </c>
      <c r="L1" s="129" t="s">
        <v>141</v>
      </c>
      <c r="M1" s="129" t="s">
        <v>16</v>
      </c>
      <c r="N1" s="129" t="s">
        <v>22</v>
      </c>
      <c r="O1" s="129" t="s">
        <v>142</v>
      </c>
      <c r="P1" s="136" t="s">
        <v>175</v>
      </c>
      <c r="Q1" s="137" t="s">
        <v>176</v>
      </c>
      <c r="R1" s="137" t="s">
        <v>177</v>
      </c>
      <c r="S1" s="137" t="s">
        <v>178</v>
      </c>
      <c r="T1" s="137" t="s">
        <v>179</v>
      </c>
      <c r="U1" s="137" t="s">
        <v>180</v>
      </c>
      <c r="V1" s="137" t="s">
        <v>181</v>
      </c>
      <c r="W1" s="137" t="s">
        <v>182</v>
      </c>
      <c r="X1" s="137" t="s">
        <v>183</v>
      </c>
      <c r="Y1" s="137" t="s">
        <v>184</v>
      </c>
      <c r="Z1" s="137" t="s">
        <v>185</v>
      </c>
      <c r="AA1" s="137" t="s">
        <v>186</v>
      </c>
      <c r="AB1" s="137" t="s">
        <v>187</v>
      </c>
      <c r="AC1" s="137" t="s">
        <v>187</v>
      </c>
      <c r="AD1" s="137" t="s">
        <v>188</v>
      </c>
      <c r="AE1" s="138" t="s">
        <v>189</v>
      </c>
      <c r="AF1" s="139" t="s">
        <v>190</v>
      </c>
    </row>
    <row r="2">
      <c r="A2" s="29" t="s">
        <v>191</v>
      </c>
      <c r="B2" s="105" t="s">
        <v>131</v>
      </c>
      <c r="C2" s="105" t="s">
        <v>45</v>
      </c>
      <c r="D2" s="106">
        <v>44217.0</v>
      </c>
      <c r="E2" s="108">
        <v>20.0</v>
      </c>
      <c r="F2" s="108">
        <v>60.0</v>
      </c>
      <c r="G2" s="108">
        <v>10.0</v>
      </c>
      <c r="H2" s="108">
        <v>20.0</v>
      </c>
      <c r="I2" s="108">
        <v>16.0</v>
      </c>
      <c r="J2" s="108">
        <v>16.0</v>
      </c>
      <c r="K2" s="108">
        <v>40.0</v>
      </c>
      <c r="L2" s="108">
        <v>10.0</v>
      </c>
      <c r="M2" s="108">
        <v>10.0</v>
      </c>
      <c r="N2" s="108">
        <v>10.0</v>
      </c>
      <c r="O2" s="109">
        <v>0.0</v>
      </c>
      <c r="P2" s="108">
        <f t="shared" ref="P2:P193" si="1">SUM(E2:O2)</f>
        <v>212</v>
      </c>
      <c r="Q2" s="140">
        <f t="shared" ref="Q2:Q193" si="2">E2*4.3/1000</f>
        <v>0.086</v>
      </c>
      <c r="R2" s="141">
        <f t="shared" ref="R2:R193" si="3">E2*0.6/1000</f>
        <v>0.012</v>
      </c>
      <c r="S2" s="142">
        <f t="shared" ref="S2:S193" si="4">F2*7.4/1000</f>
        <v>0.444</v>
      </c>
      <c r="T2" s="143">
        <f t="shared" ref="T2:T193" si="5">G2*10/1000</f>
        <v>0.1</v>
      </c>
      <c r="U2" s="143">
        <f t="shared" ref="U2:U193" si="6">H2*11.9/1000</f>
        <v>0.238</v>
      </c>
      <c r="V2" s="143">
        <f t="shared" ref="V2:V193" si="7">I2*7.8/1000</f>
        <v>0.1248</v>
      </c>
      <c r="W2" s="143">
        <f t="shared" ref="W2:W193" si="8">J2*38.1/1000</f>
        <v>0.6096</v>
      </c>
      <c r="X2" s="143">
        <f t="shared" ref="X2:X193" si="9">K2*9.5/1000</f>
        <v>0.38</v>
      </c>
      <c r="Y2" s="143">
        <f t="shared" ref="Y2:Y193" si="10">K2*6.9/1000</f>
        <v>0.276</v>
      </c>
      <c r="Z2" s="143">
        <f t="shared" ref="Z2:Z193" si="11">L2*5.6/1000</f>
        <v>0.056</v>
      </c>
      <c r="AA2" s="143">
        <f t="shared" ref="AA2:AA193" si="12">Z2</f>
        <v>0.056</v>
      </c>
      <c r="AB2" s="143">
        <f t="shared" ref="AB2:AB193" si="13">M2*9.8/1000</f>
        <v>0.098</v>
      </c>
      <c r="AC2" s="143">
        <f t="shared" ref="AC2:AC193" si="14">M2*14.5/1000</f>
        <v>0.145</v>
      </c>
      <c r="AD2" s="143">
        <f t="shared" ref="AD2:AD193" si="15">N2*5.5/1000</f>
        <v>0.055</v>
      </c>
      <c r="AE2" s="144">
        <f t="shared" ref="AE2:AE193" si="16">SUM(Q2:AD2)</f>
        <v>2.6804</v>
      </c>
      <c r="AF2" s="42">
        <f t="shared" ref="AF2:AF193" si="17">AE2/2.5</f>
        <v>1.07216</v>
      </c>
    </row>
    <row r="3">
      <c r="A3" s="29" t="s">
        <v>191</v>
      </c>
      <c r="B3" s="105" t="s">
        <v>131</v>
      </c>
      <c r="C3" s="105" t="s">
        <v>47</v>
      </c>
      <c r="D3" s="106">
        <v>44217.0</v>
      </c>
      <c r="E3" s="108">
        <v>20.0</v>
      </c>
      <c r="F3" s="108">
        <v>80.0</v>
      </c>
      <c r="G3" s="108">
        <v>10.0</v>
      </c>
      <c r="H3" s="108">
        <v>60.0</v>
      </c>
      <c r="I3" s="108">
        <v>60.0</v>
      </c>
      <c r="J3" s="108">
        <v>58.0</v>
      </c>
      <c r="K3" s="108">
        <v>50.0</v>
      </c>
      <c r="L3" s="108">
        <v>10.0</v>
      </c>
      <c r="M3" s="108">
        <v>40.0</v>
      </c>
      <c r="N3" s="108">
        <v>30.0</v>
      </c>
      <c r="O3" s="109">
        <v>0.0</v>
      </c>
      <c r="P3" s="108">
        <f t="shared" si="1"/>
        <v>418</v>
      </c>
      <c r="Q3" s="140">
        <f t="shared" si="2"/>
        <v>0.086</v>
      </c>
      <c r="R3" s="141">
        <f t="shared" si="3"/>
        <v>0.012</v>
      </c>
      <c r="S3" s="142">
        <f t="shared" si="4"/>
        <v>0.592</v>
      </c>
      <c r="T3" s="143">
        <f t="shared" si="5"/>
        <v>0.1</v>
      </c>
      <c r="U3" s="143">
        <f t="shared" si="6"/>
        <v>0.714</v>
      </c>
      <c r="V3" s="143">
        <f t="shared" si="7"/>
        <v>0.468</v>
      </c>
      <c r="W3" s="143">
        <f t="shared" si="8"/>
        <v>2.2098</v>
      </c>
      <c r="X3" s="143">
        <f t="shared" si="9"/>
        <v>0.475</v>
      </c>
      <c r="Y3" s="143">
        <f t="shared" si="10"/>
        <v>0.345</v>
      </c>
      <c r="Z3" s="143">
        <f t="shared" si="11"/>
        <v>0.056</v>
      </c>
      <c r="AA3" s="143">
        <f t="shared" si="12"/>
        <v>0.056</v>
      </c>
      <c r="AB3" s="143">
        <f t="shared" si="13"/>
        <v>0.392</v>
      </c>
      <c r="AC3" s="143">
        <f t="shared" si="14"/>
        <v>0.58</v>
      </c>
      <c r="AD3" s="143">
        <f t="shared" si="15"/>
        <v>0.165</v>
      </c>
      <c r="AE3" s="144">
        <f t="shared" si="16"/>
        <v>6.2508</v>
      </c>
      <c r="AF3" s="42">
        <f t="shared" si="17"/>
        <v>2.50032</v>
      </c>
    </row>
    <row r="4">
      <c r="A4" s="29" t="s">
        <v>191</v>
      </c>
      <c r="B4" s="105" t="s">
        <v>131</v>
      </c>
      <c r="C4" s="105" t="s">
        <v>48</v>
      </c>
      <c r="D4" s="106">
        <v>44217.0</v>
      </c>
      <c r="E4" s="108">
        <v>20.0</v>
      </c>
      <c r="F4" s="108">
        <v>100.0</v>
      </c>
      <c r="G4" s="108">
        <v>10.0</v>
      </c>
      <c r="H4" s="108">
        <v>60.0</v>
      </c>
      <c r="I4" s="108">
        <v>68.0</v>
      </c>
      <c r="J4" s="108">
        <v>68.0</v>
      </c>
      <c r="K4" s="108">
        <v>50.0</v>
      </c>
      <c r="L4" s="108">
        <v>20.0</v>
      </c>
      <c r="M4" s="108">
        <v>20.0</v>
      </c>
      <c r="N4" s="108">
        <v>60.0</v>
      </c>
      <c r="O4" s="109">
        <v>0.0</v>
      </c>
      <c r="P4" s="108">
        <f t="shared" si="1"/>
        <v>476</v>
      </c>
      <c r="Q4" s="140">
        <f t="shared" si="2"/>
        <v>0.086</v>
      </c>
      <c r="R4" s="141">
        <f t="shared" si="3"/>
        <v>0.012</v>
      </c>
      <c r="S4" s="142">
        <f t="shared" si="4"/>
        <v>0.74</v>
      </c>
      <c r="T4" s="143">
        <f t="shared" si="5"/>
        <v>0.1</v>
      </c>
      <c r="U4" s="143">
        <f t="shared" si="6"/>
        <v>0.714</v>
      </c>
      <c r="V4" s="143">
        <f t="shared" si="7"/>
        <v>0.5304</v>
      </c>
      <c r="W4" s="143">
        <f t="shared" si="8"/>
        <v>2.5908</v>
      </c>
      <c r="X4" s="143">
        <f t="shared" si="9"/>
        <v>0.475</v>
      </c>
      <c r="Y4" s="143">
        <f t="shared" si="10"/>
        <v>0.345</v>
      </c>
      <c r="Z4" s="143">
        <f t="shared" si="11"/>
        <v>0.112</v>
      </c>
      <c r="AA4" s="143">
        <f t="shared" si="12"/>
        <v>0.112</v>
      </c>
      <c r="AB4" s="143">
        <f t="shared" si="13"/>
        <v>0.196</v>
      </c>
      <c r="AC4" s="143">
        <f t="shared" si="14"/>
        <v>0.29</v>
      </c>
      <c r="AD4" s="143">
        <f t="shared" si="15"/>
        <v>0.33</v>
      </c>
      <c r="AE4" s="144">
        <f t="shared" si="16"/>
        <v>6.6332</v>
      </c>
      <c r="AF4" s="42">
        <f t="shared" si="17"/>
        <v>2.65328</v>
      </c>
    </row>
    <row r="5">
      <c r="A5" s="29" t="s">
        <v>191</v>
      </c>
      <c r="B5" s="105" t="s">
        <v>131</v>
      </c>
      <c r="C5" s="105" t="s">
        <v>49</v>
      </c>
      <c r="D5" s="106">
        <v>44217.0</v>
      </c>
      <c r="E5" s="108">
        <v>20.0</v>
      </c>
      <c r="F5" s="108">
        <v>140.0</v>
      </c>
      <c r="G5" s="108">
        <v>30.0</v>
      </c>
      <c r="H5" s="108">
        <v>100.0</v>
      </c>
      <c r="I5" s="108">
        <v>96.0</v>
      </c>
      <c r="J5" s="108">
        <v>110.0</v>
      </c>
      <c r="K5" s="108">
        <v>90.0</v>
      </c>
      <c r="L5" s="108">
        <v>50.0</v>
      </c>
      <c r="M5" s="108">
        <v>40.0</v>
      </c>
      <c r="N5" s="108">
        <v>60.0</v>
      </c>
      <c r="O5" s="109">
        <v>0.0</v>
      </c>
      <c r="P5" s="108">
        <f t="shared" si="1"/>
        <v>736</v>
      </c>
      <c r="Q5" s="140">
        <f t="shared" si="2"/>
        <v>0.086</v>
      </c>
      <c r="R5" s="141">
        <f t="shared" si="3"/>
        <v>0.012</v>
      </c>
      <c r="S5" s="142">
        <f t="shared" si="4"/>
        <v>1.036</v>
      </c>
      <c r="T5" s="143">
        <f t="shared" si="5"/>
        <v>0.3</v>
      </c>
      <c r="U5" s="143">
        <f t="shared" si="6"/>
        <v>1.19</v>
      </c>
      <c r="V5" s="143">
        <f t="shared" si="7"/>
        <v>0.7488</v>
      </c>
      <c r="W5" s="143">
        <f t="shared" si="8"/>
        <v>4.191</v>
      </c>
      <c r="X5" s="143">
        <f t="shared" si="9"/>
        <v>0.855</v>
      </c>
      <c r="Y5" s="143">
        <f t="shared" si="10"/>
        <v>0.621</v>
      </c>
      <c r="Z5" s="143">
        <f t="shared" si="11"/>
        <v>0.28</v>
      </c>
      <c r="AA5" s="143">
        <f t="shared" si="12"/>
        <v>0.28</v>
      </c>
      <c r="AB5" s="143">
        <f t="shared" si="13"/>
        <v>0.392</v>
      </c>
      <c r="AC5" s="143">
        <f t="shared" si="14"/>
        <v>0.58</v>
      </c>
      <c r="AD5" s="143">
        <f t="shared" si="15"/>
        <v>0.33</v>
      </c>
      <c r="AE5" s="144">
        <f t="shared" si="16"/>
        <v>10.9018</v>
      </c>
      <c r="AF5" s="42">
        <f t="shared" si="17"/>
        <v>4.36072</v>
      </c>
    </row>
    <row r="6">
      <c r="A6" s="29" t="s">
        <v>191</v>
      </c>
      <c r="B6" s="105" t="s">
        <v>131</v>
      </c>
      <c r="C6" s="105" t="s">
        <v>50</v>
      </c>
      <c r="D6" s="106">
        <v>44217.0</v>
      </c>
      <c r="E6" s="108">
        <v>40.0</v>
      </c>
      <c r="F6" s="108">
        <v>60.0</v>
      </c>
      <c r="G6" s="108">
        <v>15.0</v>
      </c>
      <c r="H6" s="108">
        <v>110.0</v>
      </c>
      <c r="I6" s="108">
        <v>96.0</v>
      </c>
      <c r="J6" s="108">
        <v>104.0</v>
      </c>
      <c r="K6" s="108">
        <v>60.0</v>
      </c>
      <c r="L6" s="108">
        <v>30.0</v>
      </c>
      <c r="M6" s="108">
        <v>40.0</v>
      </c>
      <c r="N6" s="108">
        <v>50.0</v>
      </c>
      <c r="O6" s="109">
        <v>0.0</v>
      </c>
      <c r="P6" s="108">
        <f t="shared" si="1"/>
        <v>605</v>
      </c>
      <c r="Q6" s="140">
        <f t="shared" si="2"/>
        <v>0.172</v>
      </c>
      <c r="R6" s="141">
        <f t="shared" si="3"/>
        <v>0.024</v>
      </c>
      <c r="S6" s="142">
        <f t="shared" si="4"/>
        <v>0.444</v>
      </c>
      <c r="T6" s="143">
        <f t="shared" si="5"/>
        <v>0.15</v>
      </c>
      <c r="U6" s="143">
        <f t="shared" si="6"/>
        <v>1.309</v>
      </c>
      <c r="V6" s="143">
        <f t="shared" si="7"/>
        <v>0.7488</v>
      </c>
      <c r="W6" s="143">
        <f t="shared" si="8"/>
        <v>3.9624</v>
      </c>
      <c r="X6" s="143">
        <f t="shared" si="9"/>
        <v>0.57</v>
      </c>
      <c r="Y6" s="143">
        <f t="shared" si="10"/>
        <v>0.414</v>
      </c>
      <c r="Z6" s="143">
        <f t="shared" si="11"/>
        <v>0.168</v>
      </c>
      <c r="AA6" s="143">
        <f t="shared" si="12"/>
        <v>0.168</v>
      </c>
      <c r="AB6" s="143">
        <f t="shared" si="13"/>
        <v>0.392</v>
      </c>
      <c r="AC6" s="143">
        <f t="shared" si="14"/>
        <v>0.58</v>
      </c>
      <c r="AD6" s="143">
        <f t="shared" si="15"/>
        <v>0.275</v>
      </c>
      <c r="AE6" s="144">
        <f t="shared" si="16"/>
        <v>9.3772</v>
      </c>
      <c r="AF6" s="42">
        <f t="shared" si="17"/>
        <v>3.75088</v>
      </c>
    </row>
    <row r="7">
      <c r="A7" s="29" t="s">
        <v>191</v>
      </c>
      <c r="B7" s="105" t="s">
        <v>131</v>
      </c>
      <c r="C7" s="105" t="s">
        <v>51</v>
      </c>
      <c r="D7" s="106">
        <v>44217.0</v>
      </c>
      <c r="E7" s="108">
        <v>20.0</v>
      </c>
      <c r="F7" s="108">
        <v>80.0</v>
      </c>
      <c r="G7" s="108">
        <v>10.0</v>
      </c>
      <c r="H7" s="108">
        <v>50.0</v>
      </c>
      <c r="I7" s="108">
        <v>44.0</v>
      </c>
      <c r="J7" s="108">
        <v>48.0</v>
      </c>
      <c r="K7" s="108">
        <v>50.0</v>
      </c>
      <c r="L7" s="108">
        <v>40.0</v>
      </c>
      <c r="M7" s="108">
        <v>40.0</v>
      </c>
      <c r="N7" s="108">
        <v>10.0</v>
      </c>
      <c r="O7" s="109">
        <v>0.0</v>
      </c>
      <c r="P7" s="108">
        <f t="shared" si="1"/>
        <v>392</v>
      </c>
      <c r="Q7" s="140">
        <f t="shared" si="2"/>
        <v>0.086</v>
      </c>
      <c r="R7" s="141">
        <f t="shared" si="3"/>
        <v>0.012</v>
      </c>
      <c r="S7" s="142">
        <f t="shared" si="4"/>
        <v>0.592</v>
      </c>
      <c r="T7" s="143">
        <f t="shared" si="5"/>
        <v>0.1</v>
      </c>
      <c r="U7" s="143">
        <f t="shared" si="6"/>
        <v>0.595</v>
      </c>
      <c r="V7" s="143">
        <f t="shared" si="7"/>
        <v>0.3432</v>
      </c>
      <c r="W7" s="143">
        <f t="shared" si="8"/>
        <v>1.8288</v>
      </c>
      <c r="X7" s="143">
        <f t="shared" si="9"/>
        <v>0.475</v>
      </c>
      <c r="Y7" s="143">
        <f t="shared" si="10"/>
        <v>0.345</v>
      </c>
      <c r="Z7" s="143">
        <f t="shared" si="11"/>
        <v>0.224</v>
      </c>
      <c r="AA7" s="143">
        <f t="shared" si="12"/>
        <v>0.224</v>
      </c>
      <c r="AB7" s="143">
        <f t="shared" si="13"/>
        <v>0.392</v>
      </c>
      <c r="AC7" s="143">
        <f t="shared" si="14"/>
        <v>0.58</v>
      </c>
      <c r="AD7" s="143">
        <f t="shared" si="15"/>
        <v>0.055</v>
      </c>
      <c r="AE7" s="144">
        <f t="shared" si="16"/>
        <v>5.852</v>
      </c>
      <c r="AF7" s="42">
        <f t="shared" si="17"/>
        <v>2.3408</v>
      </c>
    </row>
    <row r="8">
      <c r="A8" s="29" t="s">
        <v>191</v>
      </c>
      <c r="B8" s="105" t="s">
        <v>131</v>
      </c>
      <c r="C8" s="105" t="s">
        <v>52</v>
      </c>
      <c r="D8" s="106">
        <v>44217.0</v>
      </c>
      <c r="E8" s="108">
        <v>0.0</v>
      </c>
      <c r="F8" s="108">
        <v>0.0</v>
      </c>
      <c r="G8" s="108">
        <v>0.0</v>
      </c>
      <c r="H8" s="108">
        <v>0.0</v>
      </c>
      <c r="I8" s="108">
        <v>0.0</v>
      </c>
      <c r="J8" s="108">
        <v>0.0</v>
      </c>
      <c r="K8" s="108">
        <v>0.0</v>
      </c>
      <c r="L8" s="108">
        <v>0.0</v>
      </c>
      <c r="M8" s="108">
        <v>0.0</v>
      </c>
      <c r="N8" s="108">
        <v>0.0</v>
      </c>
      <c r="O8" s="109">
        <v>0.0</v>
      </c>
      <c r="P8" s="108">
        <f t="shared" si="1"/>
        <v>0</v>
      </c>
      <c r="Q8" s="140">
        <f t="shared" si="2"/>
        <v>0</v>
      </c>
      <c r="R8" s="141">
        <f t="shared" si="3"/>
        <v>0</v>
      </c>
      <c r="S8" s="142">
        <f t="shared" si="4"/>
        <v>0</v>
      </c>
      <c r="T8" s="143">
        <f t="shared" si="5"/>
        <v>0</v>
      </c>
      <c r="U8" s="143">
        <f t="shared" si="6"/>
        <v>0</v>
      </c>
      <c r="V8" s="143">
        <f t="shared" si="7"/>
        <v>0</v>
      </c>
      <c r="W8" s="143">
        <f t="shared" si="8"/>
        <v>0</v>
      </c>
      <c r="X8" s="143">
        <f t="shared" si="9"/>
        <v>0</v>
      </c>
      <c r="Y8" s="143">
        <f t="shared" si="10"/>
        <v>0</v>
      </c>
      <c r="Z8" s="143">
        <f t="shared" si="11"/>
        <v>0</v>
      </c>
      <c r="AA8" s="143">
        <f t="shared" si="12"/>
        <v>0</v>
      </c>
      <c r="AB8" s="143">
        <f t="shared" si="13"/>
        <v>0</v>
      </c>
      <c r="AC8" s="143">
        <f t="shared" si="14"/>
        <v>0</v>
      </c>
      <c r="AD8" s="143">
        <f t="shared" si="15"/>
        <v>0</v>
      </c>
      <c r="AE8" s="144">
        <f t="shared" si="16"/>
        <v>0</v>
      </c>
      <c r="AF8" s="42">
        <f t="shared" si="17"/>
        <v>0</v>
      </c>
    </row>
    <row r="9">
      <c r="A9" s="29" t="s">
        <v>191</v>
      </c>
      <c r="B9" s="105" t="s">
        <v>131</v>
      </c>
      <c r="C9" s="105" t="s">
        <v>53</v>
      </c>
      <c r="D9" s="106">
        <v>44217.0</v>
      </c>
      <c r="E9" s="108">
        <v>20.0</v>
      </c>
      <c r="F9" s="108">
        <v>100.0</v>
      </c>
      <c r="G9" s="108">
        <v>15.0</v>
      </c>
      <c r="H9" s="108">
        <v>50.0</v>
      </c>
      <c r="I9" s="108">
        <v>24.0</v>
      </c>
      <c r="J9" s="108">
        <v>20.0</v>
      </c>
      <c r="K9" s="108">
        <v>60.0</v>
      </c>
      <c r="L9" s="108">
        <v>20.0</v>
      </c>
      <c r="M9" s="108">
        <v>30.0</v>
      </c>
      <c r="N9" s="108">
        <v>20.0</v>
      </c>
      <c r="O9" s="109">
        <v>0.0</v>
      </c>
      <c r="P9" s="108">
        <f t="shared" si="1"/>
        <v>359</v>
      </c>
      <c r="Q9" s="140">
        <f t="shared" si="2"/>
        <v>0.086</v>
      </c>
      <c r="R9" s="141">
        <f t="shared" si="3"/>
        <v>0.012</v>
      </c>
      <c r="S9" s="142">
        <f t="shared" si="4"/>
        <v>0.74</v>
      </c>
      <c r="T9" s="143">
        <f t="shared" si="5"/>
        <v>0.15</v>
      </c>
      <c r="U9" s="143">
        <f t="shared" si="6"/>
        <v>0.595</v>
      </c>
      <c r="V9" s="143">
        <f t="shared" si="7"/>
        <v>0.1872</v>
      </c>
      <c r="W9" s="143">
        <f t="shared" si="8"/>
        <v>0.762</v>
      </c>
      <c r="X9" s="143">
        <f t="shared" si="9"/>
        <v>0.57</v>
      </c>
      <c r="Y9" s="143">
        <f t="shared" si="10"/>
        <v>0.414</v>
      </c>
      <c r="Z9" s="143">
        <f t="shared" si="11"/>
        <v>0.112</v>
      </c>
      <c r="AA9" s="143">
        <f t="shared" si="12"/>
        <v>0.112</v>
      </c>
      <c r="AB9" s="143">
        <f t="shared" si="13"/>
        <v>0.294</v>
      </c>
      <c r="AC9" s="143">
        <f t="shared" si="14"/>
        <v>0.435</v>
      </c>
      <c r="AD9" s="143">
        <f t="shared" si="15"/>
        <v>0.11</v>
      </c>
      <c r="AE9" s="144">
        <f t="shared" si="16"/>
        <v>4.5792</v>
      </c>
      <c r="AF9" s="42">
        <f t="shared" si="17"/>
        <v>1.83168</v>
      </c>
    </row>
    <row r="10">
      <c r="A10" s="29" t="s">
        <v>191</v>
      </c>
      <c r="B10" s="105" t="s">
        <v>131</v>
      </c>
      <c r="C10" s="105" t="s">
        <v>54</v>
      </c>
      <c r="D10" s="106">
        <v>44217.0</v>
      </c>
      <c r="E10" s="108">
        <v>20.0</v>
      </c>
      <c r="F10" s="108">
        <v>20.0</v>
      </c>
      <c r="G10" s="108">
        <v>5.0</v>
      </c>
      <c r="H10" s="108">
        <v>10.0</v>
      </c>
      <c r="I10" s="108">
        <v>12.0</v>
      </c>
      <c r="J10" s="108">
        <v>12.0</v>
      </c>
      <c r="K10" s="108">
        <v>0.0</v>
      </c>
      <c r="L10" s="108">
        <v>0.0</v>
      </c>
      <c r="M10" s="108">
        <v>10.0</v>
      </c>
      <c r="N10" s="108">
        <v>10.0</v>
      </c>
      <c r="O10" s="109">
        <v>0.0</v>
      </c>
      <c r="P10" s="108">
        <f t="shared" si="1"/>
        <v>99</v>
      </c>
      <c r="Q10" s="140">
        <f t="shared" si="2"/>
        <v>0.086</v>
      </c>
      <c r="R10" s="141">
        <f t="shared" si="3"/>
        <v>0.012</v>
      </c>
      <c r="S10" s="142">
        <f t="shared" si="4"/>
        <v>0.148</v>
      </c>
      <c r="T10" s="143">
        <f t="shared" si="5"/>
        <v>0.05</v>
      </c>
      <c r="U10" s="143">
        <f t="shared" si="6"/>
        <v>0.119</v>
      </c>
      <c r="V10" s="143">
        <f t="shared" si="7"/>
        <v>0.0936</v>
      </c>
      <c r="W10" s="143">
        <f t="shared" si="8"/>
        <v>0.4572</v>
      </c>
      <c r="X10" s="143">
        <f t="shared" si="9"/>
        <v>0</v>
      </c>
      <c r="Y10" s="143">
        <f t="shared" si="10"/>
        <v>0</v>
      </c>
      <c r="Z10" s="143">
        <f t="shared" si="11"/>
        <v>0</v>
      </c>
      <c r="AA10" s="143">
        <f t="shared" si="12"/>
        <v>0</v>
      </c>
      <c r="AB10" s="143">
        <f t="shared" si="13"/>
        <v>0.098</v>
      </c>
      <c r="AC10" s="143">
        <f t="shared" si="14"/>
        <v>0.145</v>
      </c>
      <c r="AD10" s="143">
        <f t="shared" si="15"/>
        <v>0.055</v>
      </c>
      <c r="AE10" s="144">
        <f t="shared" si="16"/>
        <v>1.2638</v>
      </c>
      <c r="AF10" s="42">
        <f t="shared" si="17"/>
        <v>0.50552</v>
      </c>
    </row>
    <row r="11">
      <c r="A11" s="29" t="s">
        <v>191</v>
      </c>
      <c r="B11" s="105" t="s">
        <v>131</v>
      </c>
      <c r="C11" s="105" t="s">
        <v>55</v>
      </c>
      <c r="D11" s="106">
        <v>44217.0</v>
      </c>
      <c r="E11" s="108">
        <v>20.0</v>
      </c>
      <c r="F11" s="108">
        <v>60.0</v>
      </c>
      <c r="G11" s="108">
        <v>15.0</v>
      </c>
      <c r="H11" s="108">
        <v>40.0</v>
      </c>
      <c r="I11" s="108">
        <v>44.0</v>
      </c>
      <c r="J11" s="108">
        <v>42.0</v>
      </c>
      <c r="K11" s="108">
        <v>30.0</v>
      </c>
      <c r="L11" s="108">
        <v>20.0</v>
      </c>
      <c r="M11" s="108">
        <v>20.0</v>
      </c>
      <c r="N11" s="108">
        <v>20.0</v>
      </c>
      <c r="O11" s="109">
        <v>0.0</v>
      </c>
      <c r="P11" s="108">
        <f t="shared" si="1"/>
        <v>311</v>
      </c>
      <c r="Q11" s="140">
        <f t="shared" si="2"/>
        <v>0.086</v>
      </c>
      <c r="R11" s="141">
        <f t="shared" si="3"/>
        <v>0.012</v>
      </c>
      <c r="S11" s="142">
        <f t="shared" si="4"/>
        <v>0.444</v>
      </c>
      <c r="T11" s="143">
        <f t="shared" si="5"/>
        <v>0.15</v>
      </c>
      <c r="U11" s="143">
        <f t="shared" si="6"/>
        <v>0.476</v>
      </c>
      <c r="V11" s="143">
        <f t="shared" si="7"/>
        <v>0.3432</v>
      </c>
      <c r="W11" s="143">
        <f t="shared" si="8"/>
        <v>1.6002</v>
      </c>
      <c r="X11" s="143">
        <f t="shared" si="9"/>
        <v>0.285</v>
      </c>
      <c r="Y11" s="143">
        <f t="shared" si="10"/>
        <v>0.207</v>
      </c>
      <c r="Z11" s="143">
        <f t="shared" si="11"/>
        <v>0.112</v>
      </c>
      <c r="AA11" s="143">
        <f t="shared" si="12"/>
        <v>0.112</v>
      </c>
      <c r="AB11" s="143">
        <f t="shared" si="13"/>
        <v>0.196</v>
      </c>
      <c r="AC11" s="143">
        <f t="shared" si="14"/>
        <v>0.29</v>
      </c>
      <c r="AD11" s="143">
        <f t="shared" si="15"/>
        <v>0.11</v>
      </c>
      <c r="AE11" s="144">
        <f t="shared" si="16"/>
        <v>4.4234</v>
      </c>
      <c r="AF11" s="42">
        <f t="shared" si="17"/>
        <v>1.76936</v>
      </c>
    </row>
    <row r="12">
      <c r="A12" s="29" t="s">
        <v>191</v>
      </c>
      <c r="B12" s="105" t="s">
        <v>131</v>
      </c>
      <c r="C12" s="105" t="s">
        <v>56</v>
      </c>
      <c r="D12" s="106">
        <v>44217.0</v>
      </c>
      <c r="E12" s="108">
        <v>40.0</v>
      </c>
      <c r="F12" s="108">
        <v>80.0</v>
      </c>
      <c r="G12" s="108">
        <v>30.0</v>
      </c>
      <c r="H12" s="108">
        <v>60.0</v>
      </c>
      <c r="I12" s="108">
        <v>68.0</v>
      </c>
      <c r="J12" s="108">
        <v>70.0</v>
      </c>
      <c r="K12" s="108">
        <v>20.0</v>
      </c>
      <c r="L12" s="108">
        <v>30.0</v>
      </c>
      <c r="M12" s="108">
        <v>40.0</v>
      </c>
      <c r="N12" s="108">
        <v>50.0</v>
      </c>
      <c r="O12" s="109">
        <v>0.0</v>
      </c>
      <c r="P12" s="108">
        <f t="shared" si="1"/>
        <v>488</v>
      </c>
      <c r="Q12" s="140">
        <f t="shared" si="2"/>
        <v>0.172</v>
      </c>
      <c r="R12" s="141">
        <f t="shared" si="3"/>
        <v>0.024</v>
      </c>
      <c r="S12" s="142">
        <f t="shared" si="4"/>
        <v>0.592</v>
      </c>
      <c r="T12" s="143">
        <f t="shared" si="5"/>
        <v>0.3</v>
      </c>
      <c r="U12" s="143">
        <f t="shared" si="6"/>
        <v>0.714</v>
      </c>
      <c r="V12" s="143">
        <f t="shared" si="7"/>
        <v>0.5304</v>
      </c>
      <c r="W12" s="143">
        <f t="shared" si="8"/>
        <v>2.667</v>
      </c>
      <c r="X12" s="143">
        <f t="shared" si="9"/>
        <v>0.19</v>
      </c>
      <c r="Y12" s="143">
        <f t="shared" si="10"/>
        <v>0.138</v>
      </c>
      <c r="Z12" s="143">
        <f t="shared" si="11"/>
        <v>0.168</v>
      </c>
      <c r="AA12" s="143">
        <f t="shared" si="12"/>
        <v>0.168</v>
      </c>
      <c r="AB12" s="143">
        <f t="shared" si="13"/>
        <v>0.392</v>
      </c>
      <c r="AC12" s="143">
        <f t="shared" si="14"/>
        <v>0.58</v>
      </c>
      <c r="AD12" s="143">
        <f t="shared" si="15"/>
        <v>0.275</v>
      </c>
      <c r="AE12" s="144">
        <f t="shared" si="16"/>
        <v>6.9104</v>
      </c>
      <c r="AF12" s="42">
        <f t="shared" si="17"/>
        <v>2.76416</v>
      </c>
    </row>
    <row r="13">
      <c r="A13" s="29" t="s">
        <v>191</v>
      </c>
      <c r="B13" s="105" t="s">
        <v>131</v>
      </c>
      <c r="C13" s="105" t="s">
        <v>59</v>
      </c>
      <c r="D13" s="106">
        <v>44217.0</v>
      </c>
      <c r="E13" s="109">
        <v>20.0</v>
      </c>
      <c r="F13" s="108">
        <v>40.0</v>
      </c>
      <c r="G13" s="109">
        <v>15.0</v>
      </c>
      <c r="H13" s="108">
        <v>40.0</v>
      </c>
      <c r="I13" s="108">
        <v>40.0</v>
      </c>
      <c r="J13" s="108">
        <v>40.0</v>
      </c>
      <c r="K13" s="108">
        <v>30.0</v>
      </c>
      <c r="L13" s="109">
        <v>20.0</v>
      </c>
      <c r="M13" s="109">
        <v>20.0</v>
      </c>
      <c r="N13" s="108">
        <v>10.0</v>
      </c>
      <c r="O13" s="109">
        <v>0.0</v>
      </c>
      <c r="P13" s="108">
        <f t="shared" si="1"/>
        <v>275</v>
      </c>
      <c r="Q13" s="140">
        <f t="shared" si="2"/>
        <v>0.086</v>
      </c>
      <c r="R13" s="141">
        <f t="shared" si="3"/>
        <v>0.012</v>
      </c>
      <c r="S13" s="142">
        <f t="shared" si="4"/>
        <v>0.296</v>
      </c>
      <c r="T13" s="143">
        <f t="shared" si="5"/>
        <v>0.15</v>
      </c>
      <c r="U13" s="143">
        <f t="shared" si="6"/>
        <v>0.476</v>
      </c>
      <c r="V13" s="143">
        <f t="shared" si="7"/>
        <v>0.312</v>
      </c>
      <c r="W13" s="143">
        <f t="shared" si="8"/>
        <v>1.524</v>
      </c>
      <c r="X13" s="143">
        <f t="shared" si="9"/>
        <v>0.285</v>
      </c>
      <c r="Y13" s="143">
        <f t="shared" si="10"/>
        <v>0.207</v>
      </c>
      <c r="Z13" s="143">
        <f t="shared" si="11"/>
        <v>0.112</v>
      </c>
      <c r="AA13" s="143">
        <f t="shared" si="12"/>
        <v>0.112</v>
      </c>
      <c r="AB13" s="143">
        <f t="shared" si="13"/>
        <v>0.196</v>
      </c>
      <c r="AC13" s="143">
        <f t="shared" si="14"/>
        <v>0.29</v>
      </c>
      <c r="AD13" s="143">
        <f t="shared" si="15"/>
        <v>0.055</v>
      </c>
      <c r="AE13" s="144">
        <f t="shared" si="16"/>
        <v>4.113</v>
      </c>
      <c r="AF13" s="42">
        <f t="shared" si="17"/>
        <v>1.6452</v>
      </c>
    </row>
    <row r="14">
      <c r="A14" s="29" t="s">
        <v>191</v>
      </c>
      <c r="B14" s="105" t="s">
        <v>131</v>
      </c>
      <c r="C14" s="105" t="s">
        <v>60</v>
      </c>
      <c r="D14" s="106">
        <v>44217.0</v>
      </c>
      <c r="E14" s="108">
        <v>20.0</v>
      </c>
      <c r="F14" s="108">
        <v>20.0</v>
      </c>
      <c r="G14" s="108">
        <v>10.0</v>
      </c>
      <c r="H14" s="108">
        <v>40.0</v>
      </c>
      <c r="I14" s="108">
        <v>36.0</v>
      </c>
      <c r="J14" s="108">
        <v>38.0</v>
      </c>
      <c r="K14" s="108">
        <v>40.0</v>
      </c>
      <c r="L14" s="108">
        <v>20.0</v>
      </c>
      <c r="M14" s="108">
        <v>20.0</v>
      </c>
      <c r="N14" s="108">
        <v>10.0</v>
      </c>
      <c r="O14" s="109">
        <v>0.0</v>
      </c>
      <c r="P14" s="108">
        <f t="shared" si="1"/>
        <v>254</v>
      </c>
      <c r="Q14" s="140">
        <f t="shared" si="2"/>
        <v>0.086</v>
      </c>
      <c r="R14" s="141">
        <f t="shared" si="3"/>
        <v>0.012</v>
      </c>
      <c r="S14" s="142">
        <f t="shared" si="4"/>
        <v>0.148</v>
      </c>
      <c r="T14" s="143">
        <f t="shared" si="5"/>
        <v>0.1</v>
      </c>
      <c r="U14" s="143">
        <f t="shared" si="6"/>
        <v>0.476</v>
      </c>
      <c r="V14" s="143">
        <f t="shared" si="7"/>
        <v>0.2808</v>
      </c>
      <c r="W14" s="143">
        <f t="shared" si="8"/>
        <v>1.4478</v>
      </c>
      <c r="X14" s="143">
        <f t="shared" si="9"/>
        <v>0.38</v>
      </c>
      <c r="Y14" s="143">
        <f t="shared" si="10"/>
        <v>0.276</v>
      </c>
      <c r="Z14" s="143">
        <f t="shared" si="11"/>
        <v>0.112</v>
      </c>
      <c r="AA14" s="143">
        <f t="shared" si="12"/>
        <v>0.112</v>
      </c>
      <c r="AB14" s="143">
        <f t="shared" si="13"/>
        <v>0.196</v>
      </c>
      <c r="AC14" s="143">
        <f t="shared" si="14"/>
        <v>0.29</v>
      </c>
      <c r="AD14" s="143">
        <f t="shared" si="15"/>
        <v>0.055</v>
      </c>
      <c r="AE14" s="144">
        <f t="shared" si="16"/>
        <v>3.9716</v>
      </c>
      <c r="AF14" s="42">
        <f t="shared" si="17"/>
        <v>1.58864</v>
      </c>
    </row>
    <row r="15">
      <c r="A15" s="29" t="s">
        <v>191</v>
      </c>
      <c r="B15" s="105" t="s">
        <v>131</v>
      </c>
      <c r="C15" s="105" t="s">
        <v>61</v>
      </c>
      <c r="D15" s="106">
        <v>44217.0</v>
      </c>
      <c r="E15" s="109">
        <v>20.0</v>
      </c>
      <c r="F15" s="108">
        <v>60.0</v>
      </c>
      <c r="G15" s="109">
        <v>20.0</v>
      </c>
      <c r="H15" s="108">
        <v>40.0</v>
      </c>
      <c r="I15" s="108">
        <v>84.0</v>
      </c>
      <c r="J15" s="108">
        <v>82.0</v>
      </c>
      <c r="K15" s="108">
        <v>20.0</v>
      </c>
      <c r="L15" s="109">
        <v>30.0</v>
      </c>
      <c r="M15" s="109">
        <v>20.0</v>
      </c>
      <c r="N15" s="108">
        <v>20.0</v>
      </c>
      <c r="O15" s="109">
        <v>0.0</v>
      </c>
      <c r="P15" s="108">
        <f t="shared" si="1"/>
        <v>396</v>
      </c>
      <c r="Q15" s="140">
        <f t="shared" si="2"/>
        <v>0.086</v>
      </c>
      <c r="R15" s="141">
        <f t="shared" si="3"/>
        <v>0.012</v>
      </c>
      <c r="S15" s="142">
        <f t="shared" si="4"/>
        <v>0.444</v>
      </c>
      <c r="T15" s="143">
        <f t="shared" si="5"/>
        <v>0.2</v>
      </c>
      <c r="U15" s="143">
        <f t="shared" si="6"/>
        <v>0.476</v>
      </c>
      <c r="V15" s="143">
        <f t="shared" si="7"/>
        <v>0.6552</v>
      </c>
      <c r="W15" s="143">
        <f t="shared" si="8"/>
        <v>3.1242</v>
      </c>
      <c r="X15" s="143">
        <f t="shared" si="9"/>
        <v>0.19</v>
      </c>
      <c r="Y15" s="143">
        <f t="shared" si="10"/>
        <v>0.138</v>
      </c>
      <c r="Z15" s="143">
        <f t="shared" si="11"/>
        <v>0.168</v>
      </c>
      <c r="AA15" s="143">
        <f t="shared" si="12"/>
        <v>0.168</v>
      </c>
      <c r="AB15" s="143">
        <f t="shared" si="13"/>
        <v>0.196</v>
      </c>
      <c r="AC15" s="143">
        <f t="shared" si="14"/>
        <v>0.29</v>
      </c>
      <c r="AD15" s="143">
        <f t="shared" si="15"/>
        <v>0.11</v>
      </c>
      <c r="AE15" s="144">
        <f t="shared" si="16"/>
        <v>6.2574</v>
      </c>
      <c r="AF15" s="42">
        <f t="shared" si="17"/>
        <v>2.50296</v>
      </c>
    </row>
    <row r="16">
      <c r="A16" s="29" t="s">
        <v>191</v>
      </c>
      <c r="B16" s="105" t="s">
        <v>131</v>
      </c>
      <c r="C16" s="105" t="s">
        <v>62</v>
      </c>
      <c r="D16" s="106">
        <v>44217.0</v>
      </c>
      <c r="E16" s="108">
        <v>20.0</v>
      </c>
      <c r="F16" s="108">
        <v>40.0</v>
      </c>
      <c r="G16" s="108">
        <v>10.0</v>
      </c>
      <c r="H16" s="108">
        <v>20.0</v>
      </c>
      <c r="I16" s="108">
        <v>20.0</v>
      </c>
      <c r="J16" s="108">
        <v>20.0</v>
      </c>
      <c r="K16" s="108">
        <v>10.0</v>
      </c>
      <c r="L16" s="108">
        <v>10.0</v>
      </c>
      <c r="M16" s="108">
        <v>10.0</v>
      </c>
      <c r="N16" s="108">
        <v>10.0</v>
      </c>
      <c r="O16" s="109">
        <v>0.0</v>
      </c>
      <c r="P16" s="108">
        <f t="shared" si="1"/>
        <v>170</v>
      </c>
      <c r="Q16" s="140">
        <f t="shared" si="2"/>
        <v>0.086</v>
      </c>
      <c r="R16" s="141">
        <f t="shared" si="3"/>
        <v>0.012</v>
      </c>
      <c r="S16" s="142">
        <f t="shared" si="4"/>
        <v>0.296</v>
      </c>
      <c r="T16" s="143">
        <f t="shared" si="5"/>
        <v>0.1</v>
      </c>
      <c r="U16" s="143">
        <f t="shared" si="6"/>
        <v>0.238</v>
      </c>
      <c r="V16" s="143">
        <f t="shared" si="7"/>
        <v>0.156</v>
      </c>
      <c r="W16" s="143">
        <f t="shared" si="8"/>
        <v>0.762</v>
      </c>
      <c r="X16" s="143">
        <f t="shared" si="9"/>
        <v>0.095</v>
      </c>
      <c r="Y16" s="143">
        <f t="shared" si="10"/>
        <v>0.069</v>
      </c>
      <c r="Z16" s="143">
        <f t="shared" si="11"/>
        <v>0.056</v>
      </c>
      <c r="AA16" s="143">
        <f t="shared" si="12"/>
        <v>0.056</v>
      </c>
      <c r="AB16" s="143">
        <f t="shared" si="13"/>
        <v>0.098</v>
      </c>
      <c r="AC16" s="143">
        <f t="shared" si="14"/>
        <v>0.145</v>
      </c>
      <c r="AD16" s="143">
        <f t="shared" si="15"/>
        <v>0.055</v>
      </c>
      <c r="AE16" s="144">
        <f t="shared" si="16"/>
        <v>2.224</v>
      </c>
      <c r="AF16" s="42">
        <f t="shared" si="17"/>
        <v>0.8896</v>
      </c>
    </row>
    <row r="17">
      <c r="A17" s="29" t="s">
        <v>191</v>
      </c>
      <c r="B17" s="105" t="s">
        <v>131</v>
      </c>
      <c r="C17" s="105" t="s">
        <v>63</v>
      </c>
      <c r="D17" s="106">
        <v>44217.0</v>
      </c>
      <c r="E17" s="108">
        <v>20.0</v>
      </c>
      <c r="F17" s="108">
        <v>60.0</v>
      </c>
      <c r="G17" s="108">
        <v>20.0</v>
      </c>
      <c r="H17" s="108">
        <v>50.0</v>
      </c>
      <c r="I17" s="108">
        <v>52.0</v>
      </c>
      <c r="J17" s="108">
        <v>52.0</v>
      </c>
      <c r="K17" s="108">
        <v>20.0</v>
      </c>
      <c r="L17" s="108">
        <v>20.0</v>
      </c>
      <c r="M17" s="108">
        <v>10.0</v>
      </c>
      <c r="N17" s="108">
        <v>40.0</v>
      </c>
      <c r="O17" s="109">
        <v>0.0</v>
      </c>
      <c r="P17" s="108">
        <f t="shared" si="1"/>
        <v>344</v>
      </c>
      <c r="Q17" s="140">
        <f t="shared" si="2"/>
        <v>0.086</v>
      </c>
      <c r="R17" s="141">
        <f t="shared" si="3"/>
        <v>0.012</v>
      </c>
      <c r="S17" s="142">
        <f t="shared" si="4"/>
        <v>0.444</v>
      </c>
      <c r="T17" s="143">
        <f t="shared" si="5"/>
        <v>0.2</v>
      </c>
      <c r="U17" s="143">
        <f t="shared" si="6"/>
        <v>0.595</v>
      </c>
      <c r="V17" s="143">
        <f t="shared" si="7"/>
        <v>0.4056</v>
      </c>
      <c r="W17" s="143">
        <f t="shared" si="8"/>
        <v>1.9812</v>
      </c>
      <c r="X17" s="143">
        <f t="shared" si="9"/>
        <v>0.19</v>
      </c>
      <c r="Y17" s="143">
        <f t="shared" si="10"/>
        <v>0.138</v>
      </c>
      <c r="Z17" s="143">
        <f t="shared" si="11"/>
        <v>0.112</v>
      </c>
      <c r="AA17" s="143">
        <f t="shared" si="12"/>
        <v>0.112</v>
      </c>
      <c r="AB17" s="143">
        <f t="shared" si="13"/>
        <v>0.098</v>
      </c>
      <c r="AC17" s="143">
        <f t="shared" si="14"/>
        <v>0.145</v>
      </c>
      <c r="AD17" s="143">
        <f t="shared" si="15"/>
        <v>0.22</v>
      </c>
      <c r="AE17" s="144">
        <f t="shared" si="16"/>
        <v>4.7388</v>
      </c>
      <c r="AF17" s="42">
        <f t="shared" si="17"/>
        <v>1.89552</v>
      </c>
    </row>
    <row r="18">
      <c r="A18" s="29" t="s">
        <v>191</v>
      </c>
      <c r="B18" s="105" t="s">
        <v>131</v>
      </c>
      <c r="C18" s="105" t="s">
        <v>45</v>
      </c>
      <c r="D18" s="106">
        <v>44248.0</v>
      </c>
      <c r="E18" s="109">
        <v>20.0</v>
      </c>
      <c r="F18" s="108">
        <v>20.0</v>
      </c>
      <c r="G18" s="109">
        <v>10.0</v>
      </c>
      <c r="H18" s="108">
        <v>40.0</v>
      </c>
      <c r="I18" s="108">
        <v>24.0</v>
      </c>
      <c r="J18" s="108">
        <v>24.0</v>
      </c>
      <c r="K18" s="108">
        <v>0.0</v>
      </c>
      <c r="L18" s="109">
        <v>10.0</v>
      </c>
      <c r="M18" s="109">
        <v>10.0</v>
      </c>
      <c r="N18" s="108">
        <v>10.0</v>
      </c>
      <c r="O18" s="109">
        <v>0.0</v>
      </c>
      <c r="P18" s="108">
        <f t="shared" si="1"/>
        <v>168</v>
      </c>
      <c r="Q18" s="140">
        <f t="shared" si="2"/>
        <v>0.086</v>
      </c>
      <c r="R18" s="141">
        <f t="shared" si="3"/>
        <v>0.012</v>
      </c>
      <c r="S18" s="142">
        <f t="shared" si="4"/>
        <v>0.148</v>
      </c>
      <c r="T18" s="143">
        <f t="shared" si="5"/>
        <v>0.1</v>
      </c>
      <c r="U18" s="143">
        <f t="shared" si="6"/>
        <v>0.476</v>
      </c>
      <c r="V18" s="143">
        <f t="shared" si="7"/>
        <v>0.1872</v>
      </c>
      <c r="W18" s="143">
        <f t="shared" si="8"/>
        <v>0.9144</v>
      </c>
      <c r="X18" s="143">
        <f t="shared" si="9"/>
        <v>0</v>
      </c>
      <c r="Y18" s="143">
        <f t="shared" si="10"/>
        <v>0</v>
      </c>
      <c r="Z18" s="143">
        <f t="shared" si="11"/>
        <v>0.056</v>
      </c>
      <c r="AA18" s="143">
        <f t="shared" si="12"/>
        <v>0.056</v>
      </c>
      <c r="AB18" s="143">
        <f t="shared" si="13"/>
        <v>0.098</v>
      </c>
      <c r="AC18" s="143">
        <f t="shared" si="14"/>
        <v>0.145</v>
      </c>
      <c r="AD18" s="143">
        <f t="shared" si="15"/>
        <v>0.055</v>
      </c>
      <c r="AE18" s="144">
        <f t="shared" si="16"/>
        <v>2.3336</v>
      </c>
      <c r="AF18" s="42">
        <f t="shared" si="17"/>
        <v>0.93344</v>
      </c>
    </row>
    <row r="19">
      <c r="A19" s="29" t="s">
        <v>191</v>
      </c>
      <c r="B19" s="105" t="s">
        <v>131</v>
      </c>
      <c r="C19" s="105" t="s">
        <v>47</v>
      </c>
      <c r="D19" s="106">
        <v>44248.0</v>
      </c>
      <c r="E19" s="108">
        <v>20.0</v>
      </c>
      <c r="F19" s="108">
        <v>60.0</v>
      </c>
      <c r="G19" s="108">
        <v>30.0</v>
      </c>
      <c r="H19" s="108">
        <v>50.0</v>
      </c>
      <c r="I19" s="108">
        <v>52.0</v>
      </c>
      <c r="J19" s="108">
        <v>54.0</v>
      </c>
      <c r="K19" s="108">
        <v>20.0</v>
      </c>
      <c r="L19" s="108">
        <v>10.0</v>
      </c>
      <c r="M19" s="108">
        <v>10.0</v>
      </c>
      <c r="N19" s="108">
        <v>10.0</v>
      </c>
      <c r="O19" s="109">
        <v>0.0</v>
      </c>
      <c r="P19" s="108">
        <f t="shared" si="1"/>
        <v>316</v>
      </c>
      <c r="Q19" s="140">
        <f t="shared" si="2"/>
        <v>0.086</v>
      </c>
      <c r="R19" s="141">
        <f t="shared" si="3"/>
        <v>0.012</v>
      </c>
      <c r="S19" s="142">
        <f t="shared" si="4"/>
        <v>0.444</v>
      </c>
      <c r="T19" s="143">
        <f t="shared" si="5"/>
        <v>0.3</v>
      </c>
      <c r="U19" s="143">
        <f t="shared" si="6"/>
        <v>0.595</v>
      </c>
      <c r="V19" s="143">
        <f t="shared" si="7"/>
        <v>0.4056</v>
      </c>
      <c r="W19" s="143">
        <f t="shared" si="8"/>
        <v>2.0574</v>
      </c>
      <c r="X19" s="143">
        <f t="shared" si="9"/>
        <v>0.19</v>
      </c>
      <c r="Y19" s="143">
        <f t="shared" si="10"/>
        <v>0.138</v>
      </c>
      <c r="Z19" s="143">
        <f t="shared" si="11"/>
        <v>0.056</v>
      </c>
      <c r="AA19" s="143">
        <f t="shared" si="12"/>
        <v>0.056</v>
      </c>
      <c r="AB19" s="143">
        <f t="shared" si="13"/>
        <v>0.098</v>
      </c>
      <c r="AC19" s="143">
        <f t="shared" si="14"/>
        <v>0.145</v>
      </c>
      <c r="AD19" s="143">
        <f t="shared" si="15"/>
        <v>0.055</v>
      </c>
      <c r="AE19" s="144">
        <f t="shared" si="16"/>
        <v>4.638</v>
      </c>
      <c r="AF19" s="42">
        <f t="shared" si="17"/>
        <v>1.8552</v>
      </c>
    </row>
    <row r="20">
      <c r="A20" s="29" t="s">
        <v>191</v>
      </c>
      <c r="B20" s="105" t="s">
        <v>131</v>
      </c>
      <c r="C20" s="105" t="s">
        <v>48</v>
      </c>
      <c r="D20" s="106">
        <v>44248.0</v>
      </c>
      <c r="E20" s="108">
        <v>20.0</v>
      </c>
      <c r="F20" s="108">
        <v>40.0</v>
      </c>
      <c r="G20" s="108">
        <v>15.0</v>
      </c>
      <c r="H20" s="108">
        <v>20.0</v>
      </c>
      <c r="I20" s="108">
        <v>20.0</v>
      </c>
      <c r="J20" s="108">
        <v>18.0</v>
      </c>
      <c r="K20" s="108">
        <v>40.0</v>
      </c>
      <c r="L20" s="108">
        <v>30.0</v>
      </c>
      <c r="M20" s="108">
        <v>20.0</v>
      </c>
      <c r="N20" s="108">
        <v>10.0</v>
      </c>
      <c r="O20" s="109">
        <v>0.0</v>
      </c>
      <c r="P20" s="108">
        <f t="shared" si="1"/>
        <v>233</v>
      </c>
      <c r="Q20" s="140">
        <f t="shared" si="2"/>
        <v>0.086</v>
      </c>
      <c r="R20" s="141">
        <f t="shared" si="3"/>
        <v>0.012</v>
      </c>
      <c r="S20" s="142">
        <f t="shared" si="4"/>
        <v>0.296</v>
      </c>
      <c r="T20" s="143">
        <f t="shared" si="5"/>
        <v>0.15</v>
      </c>
      <c r="U20" s="143">
        <f t="shared" si="6"/>
        <v>0.238</v>
      </c>
      <c r="V20" s="143">
        <f t="shared" si="7"/>
        <v>0.156</v>
      </c>
      <c r="W20" s="143">
        <f t="shared" si="8"/>
        <v>0.6858</v>
      </c>
      <c r="X20" s="143">
        <f t="shared" si="9"/>
        <v>0.38</v>
      </c>
      <c r="Y20" s="143">
        <f t="shared" si="10"/>
        <v>0.276</v>
      </c>
      <c r="Z20" s="143">
        <f t="shared" si="11"/>
        <v>0.168</v>
      </c>
      <c r="AA20" s="143">
        <f t="shared" si="12"/>
        <v>0.168</v>
      </c>
      <c r="AB20" s="143">
        <f t="shared" si="13"/>
        <v>0.196</v>
      </c>
      <c r="AC20" s="143">
        <f t="shared" si="14"/>
        <v>0.29</v>
      </c>
      <c r="AD20" s="143">
        <f t="shared" si="15"/>
        <v>0.055</v>
      </c>
      <c r="AE20" s="144">
        <f t="shared" si="16"/>
        <v>3.1568</v>
      </c>
      <c r="AF20" s="42">
        <f t="shared" si="17"/>
        <v>1.26272</v>
      </c>
    </row>
    <row r="21">
      <c r="A21" s="29" t="s">
        <v>191</v>
      </c>
      <c r="B21" s="105" t="s">
        <v>131</v>
      </c>
      <c r="C21" s="105" t="s">
        <v>49</v>
      </c>
      <c r="D21" s="106">
        <v>44248.0</v>
      </c>
      <c r="E21" s="109">
        <v>60.0</v>
      </c>
      <c r="F21" s="108">
        <v>120.0</v>
      </c>
      <c r="G21" s="109">
        <v>25.0</v>
      </c>
      <c r="H21" s="108">
        <v>70.0</v>
      </c>
      <c r="I21" s="108">
        <v>88.0</v>
      </c>
      <c r="J21" s="109">
        <v>80.0</v>
      </c>
      <c r="K21" s="109">
        <v>90.0</v>
      </c>
      <c r="L21" s="109">
        <v>40.0</v>
      </c>
      <c r="M21" s="109">
        <v>40.0</v>
      </c>
      <c r="N21" s="108">
        <v>80.0</v>
      </c>
      <c r="O21" s="109">
        <v>0.0</v>
      </c>
      <c r="P21" s="108">
        <f t="shared" si="1"/>
        <v>693</v>
      </c>
      <c r="Q21" s="140">
        <f t="shared" si="2"/>
        <v>0.258</v>
      </c>
      <c r="R21" s="141">
        <f t="shared" si="3"/>
        <v>0.036</v>
      </c>
      <c r="S21" s="142">
        <f t="shared" si="4"/>
        <v>0.888</v>
      </c>
      <c r="T21" s="143">
        <f t="shared" si="5"/>
        <v>0.25</v>
      </c>
      <c r="U21" s="143">
        <f t="shared" si="6"/>
        <v>0.833</v>
      </c>
      <c r="V21" s="143">
        <f t="shared" si="7"/>
        <v>0.6864</v>
      </c>
      <c r="W21" s="143">
        <f t="shared" si="8"/>
        <v>3.048</v>
      </c>
      <c r="X21" s="143">
        <f t="shared" si="9"/>
        <v>0.855</v>
      </c>
      <c r="Y21" s="143">
        <f t="shared" si="10"/>
        <v>0.621</v>
      </c>
      <c r="Z21" s="143">
        <f t="shared" si="11"/>
        <v>0.224</v>
      </c>
      <c r="AA21" s="143">
        <f t="shared" si="12"/>
        <v>0.224</v>
      </c>
      <c r="AB21" s="143">
        <f t="shared" si="13"/>
        <v>0.392</v>
      </c>
      <c r="AC21" s="143">
        <f t="shared" si="14"/>
        <v>0.58</v>
      </c>
      <c r="AD21" s="143">
        <f t="shared" si="15"/>
        <v>0.44</v>
      </c>
      <c r="AE21" s="144">
        <f t="shared" si="16"/>
        <v>9.3354</v>
      </c>
      <c r="AF21" s="42">
        <f t="shared" si="17"/>
        <v>3.73416</v>
      </c>
    </row>
    <row r="22">
      <c r="A22" s="29" t="s">
        <v>191</v>
      </c>
      <c r="B22" s="105" t="s">
        <v>131</v>
      </c>
      <c r="C22" s="105" t="s">
        <v>50</v>
      </c>
      <c r="D22" s="106">
        <v>44248.0</v>
      </c>
      <c r="E22" s="108">
        <v>40.0</v>
      </c>
      <c r="F22" s="108">
        <v>120.0</v>
      </c>
      <c r="G22" s="108">
        <v>30.0</v>
      </c>
      <c r="H22" s="108">
        <v>100.0</v>
      </c>
      <c r="I22" s="108">
        <v>96.0</v>
      </c>
      <c r="J22" s="108">
        <v>96.0</v>
      </c>
      <c r="K22" s="108">
        <v>50.0</v>
      </c>
      <c r="L22" s="108">
        <v>30.0</v>
      </c>
      <c r="M22" s="108">
        <v>30.0</v>
      </c>
      <c r="N22" s="108">
        <v>40.0</v>
      </c>
      <c r="O22" s="109">
        <v>0.0</v>
      </c>
      <c r="P22" s="108">
        <f t="shared" si="1"/>
        <v>632</v>
      </c>
      <c r="Q22" s="140">
        <f t="shared" si="2"/>
        <v>0.172</v>
      </c>
      <c r="R22" s="141">
        <f t="shared" si="3"/>
        <v>0.024</v>
      </c>
      <c r="S22" s="142">
        <f t="shared" si="4"/>
        <v>0.888</v>
      </c>
      <c r="T22" s="143">
        <f t="shared" si="5"/>
        <v>0.3</v>
      </c>
      <c r="U22" s="143">
        <f t="shared" si="6"/>
        <v>1.19</v>
      </c>
      <c r="V22" s="143">
        <f t="shared" si="7"/>
        <v>0.7488</v>
      </c>
      <c r="W22" s="143">
        <f t="shared" si="8"/>
        <v>3.6576</v>
      </c>
      <c r="X22" s="143">
        <f t="shared" si="9"/>
        <v>0.475</v>
      </c>
      <c r="Y22" s="143">
        <f t="shared" si="10"/>
        <v>0.345</v>
      </c>
      <c r="Z22" s="143">
        <f t="shared" si="11"/>
        <v>0.168</v>
      </c>
      <c r="AA22" s="143">
        <f t="shared" si="12"/>
        <v>0.168</v>
      </c>
      <c r="AB22" s="143">
        <f t="shared" si="13"/>
        <v>0.294</v>
      </c>
      <c r="AC22" s="143">
        <f t="shared" si="14"/>
        <v>0.435</v>
      </c>
      <c r="AD22" s="143">
        <f t="shared" si="15"/>
        <v>0.22</v>
      </c>
      <c r="AE22" s="144">
        <f t="shared" si="16"/>
        <v>9.0854</v>
      </c>
      <c r="AF22" s="42">
        <f t="shared" si="17"/>
        <v>3.63416</v>
      </c>
    </row>
    <row r="23">
      <c r="A23" s="29" t="s">
        <v>191</v>
      </c>
      <c r="B23" s="105" t="s">
        <v>131</v>
      </c>
      <c r="C23" s="105" t="s">
        <v>51</v>
      </c>
      <c r="D23" s="106">
        <v>44248.0</v>
      </c>
      <c r="E23" s="108">
        <v>20.0</v>
      </c>
      <c r="F23" s="108">
        <v>80.0</v>
      </c>
      <c r="G23" s="108">
        <v>15.0</v>
      </c>
      <c r="H23" s="108">
        <v>70.0</v>
      </c>
      <c r="I23" s="108">
        <v>64.0</v>
      </c>
      <c r="J23" s="108">
        <v>72.0</v>
      </c>
      <c r="K23" s="108">
        <v>50.0</v>
      </c>
      <c r="L23" s="108">
        <v>40.0</v>
      </c>
      <c r="M23" s="108">
        <v>20.0</v>
      </c>
      <c r="N23" s="108">
        <v>50.0</v>
      </c>
      <c r="O23" s="109">
        <v>0.0</v>
      </c>
      <c r="P23" s="108">
        <f t="shared" si="1"/>
        <v>481</v>
      </c>
      <c r="Q23" s="140">
        <f t="shared" si="2"/>
        <v>0.086</v>
      </c>
      <c r="R23" s="141">
        <f t="shared" si="3"/>
        <v>0.012</v>
      </c>
      <c r="S23" s="142">
        <f t="shared" si="4"/>
        <v>0.592</v>
      </c>
      <c r="T23" s="143">
        <f t="shared" si="5"/>
        <v>0.15</v>
      </c>
      <c r="U23" s="143">
        <f t="shared" si="6"/>
        <v>0.833</v>
      </c>
      <c r="V23" s="143">
        <f t="shared" si="7"/>
        <v>0.4992</v>
      </c>
      <c r="W23" s="143">
        <f t="shared" si="8"/>
        <v>2.7432</v>
      </c>
      <c r="X23" s="143">
        <f t="shared" si="9"/>
        <v>0.475</v>
      </c>
      <c r="Y23" s="143">
        <f t="shared" si="10"/>
        <v>0.345</v>
      </c>
      <c r="Z23" s="143">
        <f t="shared" si="11"/>
        <v>0.224</v>
      </c>
      <c r="AA23" s="143">
        <f t="shared" si="12"/>
        <v>0.224</v>
      </c>
      <c r="AB23" s="143">
        <f t="shared" si="13"/>
        <v>0.196</v>
      </c>
      <c r="AC23" s="143">
        <f t="shared" si="14"/>
        <v>0.29</v>
      </c>
      <c r="AD23" s="143">
        <f t="shared" si="15"/>
        <v>0.275</v>
      </c>
      <c r="AE23" s="144">
        <f t="shared" si="16"/>
        <v>6.9444</v>
      </c>
      <c r="AF23" s="42">
        <f t="shared" si="17"/>
        <v>2.77776</v>
      </c>
    </row>
    <row r="24">
      <c r="A24" s="29" t="s">
        <v>191</v>
      </c>
      <c r="B24" s="105" t="s">
        <v>131</v>
      </c>
      <c r="C24" s="105" t="s">
        <v>52</v>
      </c>
      <c r="D24" s="106">
        <v>44248.0</v>
      </c>
      <c r="E24" s="108">
        <v>20.0</v>
      </c>
      <c r="F24" s="108">
        <v>80.0</v>
      </c>
      <c r="G24" s="108">
        <v>10.0</v>
      </c>
      <c r="H24" s="108">
        <v>70.0</v>
      </c>
      <c r="I24" s="108">
        <v>72.0</v>
      </c>
      <c r="J24" s="108">
        <v>72.0</v>
      </c>
      <c r="K24" s="108">
        <v>30.0</v>
      </c>
      <c r="L24" s="108">
        <v>20.0</v>
      </c>
      <c r="M24" s="108">
        <v>10.0</v>
      </c>
      <c r="N24" s="108">
        <v>70.0</v>
      </c>
      <c r="O24" s="109">
        <v>0.0</v>
      </c>
      <c r="P24" s="108">
        <f t="shared" si="1"/>
        <v>454</v>
      </c>
      <c r="Q24" s="140">
        <f t="shared" si="2"/>
        <v>0.086</v>
      </c>
      <c r="R24" s="141">
        <f t="shared" si="3"/>
        <v>0.012</v>
      </c>
      <c r="S24" s="142">
        <f t="shared" si="4"/>
        <v>0.592</v>
      </c>
      <c r="T24" s="143">
        <f t="shared" si="5"/>
        <v>0.1</v>
      </c>
      <c r="U24" s="143">
        <f t="shared" si="6"/>
        <v>0.833</v>
      </c>
      <c r="V24" s="143">
        <f t="shared" si="7"/>
        <v>0.5616</v>
      </c>
      <c r="W24" s="143">
        <f t="shared" si="8"/>
        <v>2.7432</v>
      </c>
      <c r="X24" s="143">
        <f t="shared" si="9"/>
        <v>0.285</v>
      </c>
      <c r="Y24" s="143">
        <f t="shared" si="10"/>
        <v>0.207</v>
      </c>
      <c r="Z24" s="143">
        <f t="shared" si="11"/>
        <v>0.112</v>
      </c>
      <c r="AA24" s="143">
        <f t="shared" si="12"/>
        <v>0.112</v>
      </c>
      <c r="AB24" s="143">
        <f t="shared" si="13"/>
        <v>0.098</v>
      </c>
      <c r="AC24" s="143">
        <f t="shared" si="14"/>
        <v>0.145</v>
      </c>
      <c r="AD24" s="143">
        <f t="shared" si="15"/>
        <v>0.385</v>
      </c>
      <c r="AE24" s="144">
        <f t="shared" si="16"/>
        <v>6.2718</v>
      </c>
      <c r="AF24" s="42">
        <f t="shared" si="17"/>
        <v>2.50872</v>
      </c>
    </row>
    <row r="25">
      <c r="A25" s="29" t="s">
        <v>191</v>
      </c>
      <c r="B25" s="105" t="s">
        <v>131</v>
      </c>
      <c r="C25" s="105" t="s">
        <v>53</v>
      </c>
      <c r="D25" s="106">
        <v>44248.0</v>
      </c>
      <c r="E25" s="108">
        <v>20.0</v>
      </c>
      <c r="F25" s="108">
        <v>60.0</v>
      </c>
      <c r="G25" s="108">
        <v>20.0</v>
      </c>
      <c r="H25" s="108">
        <v>40.0</v>
      </c>
      <c r="I25" s="108">
        <v>48.0</v>
      </c>
      <c r="J25" s="108">
        <v>50.0</v>
      </c>
      <c r="K25" s="108">
        <v>40.0</v>
      </c>
      <c r="L25" s="108">
        <v>30.0</v>
      </c>
      <c r="M25" s="108">
        <v>30.0</v>
      </c>
      <c r="N25" s="108">
        <v>30.0</v>
      </c>
      <c r="O25" s="109">
        <v>0.0</v>
      </c>
      <c r="P25" s="108">
        <f t="shared" si="1"/>
        <v>368</v>
      </c>
      <c r="Q25" s="140">
        <f t="shared" si="2"/>
        <v>0.086</v>
      </c>
      <c r="R25" s="141">
        <f t="shared" si="3"/>
        <v>0.012</v>
      </c>
      <c r="S25" s="142">
        <f t="shared" si="4"/>
        <v>0.444</v>
      </c>
      <c r="T25" s="143">
        <f t="shared" si="5"/>
        <v>0.2</v>
      </c>
      <c r="U25" s="143">
        <f t="shared" si="6"/>
        <v>0.476</v>
      </c>
      <c r="V25" s="143">
        <f t="shared" si="7"/>
        <v>0.3744</v>
      </c>
      <c r="W25" s="143">
        <f t="shared" si="8"/>
        <v>1.905</v>
      </c>
      <c r="X25" s="143">
        <f t="shared" si="9"/>
        <v>0.38</v>
      </c>
      <c r="Y25" s="143">
        <f t="shared" si="10"/>
        <v>0.276</v>
      </c>
      <c r="Z25" s="143">
        <f t="shared" si="11"/>
        <v>0.168</v>
      </c>
      <c r="AA25" s="143">
        <f t="shared" si="12"/>
        <v>0.168</v>
      </c>
      <c r="AB25" s="143">
        <f t="shared" si="13"/>
        <v>0.294</v>
      </c>
      <c r="AC25" s="143">
        <f t="shared" si="14"/>
        <v>0.435</v>
      </c>
      <c r="AD25" s="143">
        <f t="shared" si="15"/>
        <v>0.165</v>
      </c>
      <c r="AE25" s="144">
        <f t="shared" si="16"/>
        <v>5.3834</v>
      </c>
      <c r="AF25" s="42">
        <f t="shared" si="17"/>
        <v>2.15336</v>
      </c>
    </row>
    <row r="26">
      <c r="A26" s="29" t="s">
        <v>191</v>
      </c>
      <c r="B26" s="105" t="s">
        <v>131</v>
      </c>
      <c r="C26" s="105" t="s">
        <v>54</v>
      </c>
      <c r="D26" s="106">
        <v>44248.0</v>
      </c>
      <c r="E26" s="109">
        <v>20.0</v>
      </c>
      <c r="F26" s="108">
        <v>20.0</v>
      </c>
      <c r="G26" s="109">
        <v>10.0</v>
      </c>
      <c r="H26" s="108">
        <v>20.0</v>
      </c>
      <c r="I26" s="108">
        <v>20.0</v>
      </c>
      <c r="J26" s="108">
        <v>18.0</v>
      </c>
      <c r="K26" s="108">
        <v>10.0</v>
      </c>
      <c r="L26" s="109">
        <v>20.0</v>
      </c>
      <c r="M26" s="109">
        <v>10.0</v>
      </c>
      <c r="N26" s="108">
        <v>10.0</v>
      </c>
      <c r="O26" s="109">
        <v>0.0</v>
      </c>
      <c r="P26" s="108">
        <f t="shared" si="1"/>
        <v>158</v>
      </c>
      <c r="Q26" s="140">
        <f t="shared" si="2"/>
        <v>0.086</v>
      </c>
      <c r="R26" s="141">
        <f t="shared" si="3"/>
        <v>0.012</v>
      </c>
      <c r="S26" s="142">
        <f t="shared" si="4"/>
        <v>0.148</v>
      </c>
      <c r="T26" s="143">
        <f t="shared" si="5"/>
        <v>0.1</v>
      </c>
      <c r="U26" s="143">
        <f t="shared" si="6"/>
        <v>0.238</v>
      </c>
      <c r="V26" s="143">
        <f t="shared" si="7"/>
        <v>0.156</v>
      </c>
      <c r="W26" s="143">
        <f t="shared" si="8"/>
        <v>0.6858</v>
      </c>
      <c r="X26" s="143">
        <f t="shared" si="9"/>
        <v>0.095</v>
      </c>
      <c r="Y26" s="143">
        <f t="shared" si="10"/>
        <v>0.069</v>
      </c>
      <c r="Z26" s="143">
        <f t="shared" si="11"/>
        <v>0.112</v>
      </c>
      <c r="AA26" s="143">
        <f t="shared" si="12"/>
        <v>0.112</v>
      </c>
      <c r="AB26" s="143">
        <f t="shared" si="13"/>
        <v>0.098</v>
      </c>
      <c r="AC26" s="143">
        <f t="shared" si="14"/>
        <v>0.145</v>
      </c>
      <c r="AD26" s="143">
        <f t="shared" si="15"/>
        <v>0.055</v>
      </c>
      <c r="AE26" s="144">
        <f t="shared" si="16"/>
        <v>2.1118</v>
      </c>
      <c r="AF26" s="42">
        <f t="shared" si="17"/>
        <v>0.84472</v>
      </c>
    </row>
    <row r="27">
      <c r="A27" s="29" t="s">
        <v>191</v>
      </c>
      <c r="B27" s="105" t="s">
        <v>131</v>
      </c>
      <c r="C27" s="105" t="s">
        <v>55</v>
      </c>
      <c r="D27" s="106">
        <v>44248.0</v>
      </c>
      <c r="E27" s="109">
        <v>20.0</v>
      </c>
      <c r="F27" s="108">
        <v>60.0</v>
      </c>
      <c r="G27" s="109">
        <v>10.0</v>
      </c>
      <c r="H27" s="108">
        <v>50.0</v>
      </c>
      <c r="I27" s="108">
        <v>44.0</v>
      </c>
      <c r="J27" s="108">
        <v>42.0</v>
      </c>
      <c r="K27" s="108">
        <v>40.0</v>
      </c>
      <c r="L27" s="109">
        <v>20.0</v>
      </c>
      <c r="M27" s="109">
        <v>20.0</v>
      </c>
      <c r="N27" s="108">
        <v>10.0</v>
      </c>
      <c r="O27" s="109">
        <v>0.0</v>
      </c>
      <c r="P27" s="108">
        <f t="shared" si="1"/>
        <v>316</v>
      </c>
      <c r="Q27" s="140">
        <f t="shared" si="2"/>
        <v>0.086</v>
      </c>
      <c r="R27" s="141">
        <f t="shared" si="3"/>
        <v>0.012</v>
      </c>
      <c r="S27" s="142">
        <f t="shared" si="4"/>
        <v>0.444</v>
      </c>
      <c r="T27" s="143">
        <f t="shared" si="5"/>
        <v>0.1</v>
      </c>
      <c r="U27" s="143">
        <f t="shared" si="6"/>
        <v>0.595</v>
      </c>
      <c r="V27" s="143">
        <f t="shared" si="7"/>
        <v>0.3432</v>
      </c>
      <c r="W27" s="143">
        <f t="shared" si="8"/>
        <v>1.6002</v>
      </c>
      <c r="X27" s="143">
        <f t="shared" si="9"/>
        <v>0.38</v>
      </c>
      <c r="Y27" s="143">
        <f t="shared" si="10"/>
        <v>0.276</v>
      </c>
      <c r="Z27" s="143">
        <f t="shared" si="11"/>
        <v>0.112</v>
      </c>
      <c r="AA27" s="143">
        <f t="shared" si="12"/>
        <v>0.112</v>
      </c>
      <c r="AB27" s="143">
        <f t="shared" si="13"/>
        <v>0.196</v>
      </c>
      <c r="AC27" s="143">
        <f t="shared" si="14"/>
        <v>0.29</v>
      </c>
      <c r="AD27" s="143">
        <f t="shared" si="15"/>
        <v>0.055</v>
      </c>
      <c r="AE27" s="144">
        <f t="shared" si="16"/>
        <v>4.6014</v>
      </c>
      <c r="AF27" s="42">
        <f t="shared" si="17"/>
        <v>1.84056</v>
      </c>
    </row>
    <row r="28">
      <c r="A28" s="29" t="s">
        <v>191</v>
      </c>
      <c r="B28" s="105" t="s">
        <v>131</v>
      </c>
      <c r="C28" s="105" t="s">
        <v>56</v>
      </c>
      <c r="D28" s="106">
        <v>44248.0</v>
      </c>
      <c r="E28" s="108">
        <v>20.0</v>
      </c>
      <c r="F28" s="108">
        <v>80.0</v>
      </c>
      <c r="G28" s="108">
        <v>20.0</v>
      </c>
      <c r="H28" s="108">
        <v>60.0</v>
      </c>
      <c r="I28" s="108">
        <v>48.0</v>
      </c>
      <c r="J28" s="108">
        <v>50.0</v>
      </c>
      <c r="K28" s="108">
        <v>60.0</v>
      </c>
      <c r="L28" s="108">
        <v>40.0</v>
      </c>
      <c r="M28" s="108">
        <v>10.0</v>
      </c>
      <c r="N28" s="108">
        <v>40.0</v>
      </c>
      <c r="O28" s="109">
        <v>0.0</v>
      </c>
      <c r="P28" s="108">
        <f t="shared" si="1"/>
        <v>428</v>
      </c>
      <c r="Q28" s="140">
        <f t="shared" si="2"/>
        <v>0.086</v>
      </c>
      <c r="R28" s="141">
        <f t="shared" si="3"/>
        <v>0.012</v>
      </c>
      <c r="S28" s="142">
        <f t="shared" si="4"/>
        <v>0.592</v>
      </c>
      <c r="T28" s="143">
        <f t="shared" si="5"/>
        <v>0.2</v>
      </c>
      <c r="U28" s="143">
        <f t="shared" si="6"/>
        <v>0.714</v>
      </c>
      <c r="V28" s="143">
        <f t="shared" si="7"/>
        <v>0.3744</v>
      </c>
      <c r="W28" s="143">
        <f t="shared" si="8"/>
        <v>1.905</v>
      </c>
      <c r="X28" s="143">
        <f t="shared" si="9"/>
        <v>0.57</v>
      </c>
      <c r="Y28" s="143">
        <f t="shared" si="10"/>
        <v>0.414</v>
      </c>
      <c r="Z28" s="143">
        <f t="shared" si="11"/>
        <v>0.224</v>
      </c>
      <c r="AA28" s="143">
        <f t="shared" si="12"/>
        <v>0.224</v>
      </c>
      <c r="AB28" s="143">
        <f t="shared" si="13"/>
        <v>0.098</v>
      </c>
      <c r="AC28" s="143">
        <f t="shared" si="14"/>
        <v>0.145</v>
      </c>
      <c r="AD28" s="143">
        <f t="shared" si="15"/>
        <v>0.22</v>
      </c>
      <c r="AE28" s="144">
        <f t="shared" si="16"/>
        <v>5.7784</v>
      </c>
      <c r="AF28" s="42">
        <f t="shared" si="17"/>
        <v>2.31136</v>
      </c>
    </row>
    <row r="29">
      <c r="A29" s="29" t="s">
        <v>191</v>
      </c>
      <c r="B29" s="105" t="s">
        <v>131</v>
      </c>
      <c r="C29" s="105" t="s">
        <v>59</v>
      </c>
      <c r="D29" s="106">
        <v>44248.0</v>
      </c>
      <c r="E29" s="108">
        <v>20.0</v>
      </c>
      <c r="F29" s="108">
        <v>100.0</v>
      </c>
      <c r="G29" s="108">
        <v>20.0</v>
      </c>
      <c r="H29" s="108">
        <v>70.0</v>
      </c>
      <c r="I29" s="108">
        <v>60.0</v>
      </c>
      <c r="J29" s="108">
        <v>58.0</v>
      </c>
      <c r="K29" s="108">
        <v>40.0</v>
      </c>
      <c r="L29" s="108">
        <v>40.0</v>
      </c>
      <c r="M29" s="108">
        <v>30.0</v>
      </c>
      <c r="N29" s="108">
        <v>30.0</v>
      </c>
      <c r="O29" s="109">
        <v>0.0</v>
      </c>
      <c r="P29" s="108">
        <f t="shared" si="1"/>
        <v>468</v>
      </c>
      <c r="Q29" s="140">
        <f t="shared" si="2"/>
        <v>0.086</v>
      </c>
      <c r="R29" s="141">
        <f t="shared" si="3"/>
        <v>0.012</v>
      </c>
      <c r="S29" s="142">
        <f t="shared" si="4"/>
        <v>0.74</v>
      </c>
      <c r="T29" s="143">
        <f t="shared" si="5"/>
        <v>0.2</v>
      </c>
      <c r="U29" s="143">
        <f t="shared" si="6"/>
        <v>0.833</v>
      </c>
      <c r="V29" s="143">
        <f t="shared" si="7"/>
        <v>0.468</v>
      </c>
      <c r="W29" s="143">
        <f t="shared" si="8"/>
        <v>2.2098</v>
      </c>
      <c r="X29" s="143">
        <f t="shared" si="9"/>
        <v>0.38</v>
      </c>
      <c r="Y29" s="143">
        <f t="shared" si="10"/>
        <v>0.276</v>
      </c>
      <c r="Z29" s="143">
        <f t="shared" si="11"/>
        <v>0.224</v>
      </c>
      <c r="AA29" s="143">
        <f t="shared" si="12"/>
        <v>0.224</v>
      </c>
      <c r="AB29" s="143">
        <f t="shared" si="13"/>
        <v>0.294</v>
      </c>
      <c r="AC29" s="143">
        <f t="shared" si="14"/>
        <v>0.435</v>
      </c>
      <c r="AD29" s="143">
        <f t="shared" si="15"/>
        <v>0.165</v>
      </c>
      <c r="AE29" s="144">
        <f t="shared" si="16"/>
        <v>6.5468</v>
      </c>
      <c r="AF29" s="42">
        <f t="shared" si="17"/>
        <v>2.61872</v>
      </c>
    </row>
    <row r="30">
      <c r="A30" s="29" t="s">
        <v>191</v>
      </c>
      <c r="B30" s="105" t="s">
        <v>131</v>
      </c>
      <c r="C30" s="105" t="s">
        <v>60</v>
      </c>
      <c r="D30" s="106">
        <v>44248.0</v>
      </c>
      <c r="E30" s="108">
        <v>20.0</v>
      </c>
      <c r="F30" s="108">
        <v>60.0</v>
      </c>
      <c r="G30" s="108">
        <v>20.0</v>
      </c>
      <c r="H30" s="108">
        <v>40.0</v>
      </c>
      <c r="I30" s="108">
        <v>44.0</v>
      </c>
      <c r="J30" s="108">
        <v>46.0</v>
      </c>
      <c r="K30" s="108">
        <v>50.0</v>
      </c>
      <c r="L30" s="108">
        <v>20.0</v>
      </c>
      <c r="M30" s="108">
        <v>20.0</v>
      </c>
      <c r="N30" s="108">
        <v>40.0</v>
      </c>
      <c r="O30" s="109">
        <v>0.0</v>
      </c>
      <c r="P30" s="108">
        <f t="shared" si="1"/>
        <v>360</v>
      </c>
      <c r="Q30" s="140">
        <f t="shared" si="2"/>
        <v>0.086</v>
      </c>
      <c r="R30" s="141">
        <f t="shared" si="3"/>
        <v>0.012</v>
      </c>
      <c r="S30" s="142">
        <f t="shared" si="4"/>
        <v>0.444</v>
      </c>
      <c r="T30" s="143">
        <f t="shared" si="5"/>
        <v>0.2</v>
      </c>
      <c r="U30" s="143">
        <f t="shared" si="6"/>
        <v>0.476</v>
      </c>
      <c r="V30" s="143">
        <f t="shared" si="7"/>
        <v>0.3432</v>
      </c>
      <c r="W30" s="143">
        <f t="shared" si="8"/>
        <v>1.7526</v>
      </c>
      <c r="X30" s="143">
        <f t="shared" si="9"/>
        <v>0.475</v>
      </c>
      <c r="Y30" s="143">
        <f t="shared" si="10"/>
        <v>0.345</v>
      </c>
      <c r="Z30" s="143">
        <f t="shared" si="11"/>
        <v>0.112</v>
      </c>
      <c r="AA30" s="143">
        <f t="shared" si="12"/>
        <v>0.112</v>
      </c>
      <c r="AB30" s="143">
        <f t="shared" si="13"/>
        <v>0.196</v>
      </c>
      <c r="AC30" s="143">
        <f t="shared" si="14"/>
        <v>0.29</v>
      </c>
      <c r="AD30" s="143">
        <f t="shared" si="15"/>
        <v>0.22</v>
      </c>
      <c r="AE30" s="144">
        <f t="shared" si="16"/>
        <v>5.0638</v>
      </c>
      <c r="AF30" s="42">
        <f t="shared" si="17"/>
        <v>2.02552</v>
      </c>
    </row>
    <row r="31">
      <c r="A31" s="29" t="s">
        <v>191</v>
      </c>
      <c r="B31" s="105" t="s">
        <v>131</v>
      </c>
      <c r="C31" s="105" t="s">
        <v>61</v>
      </c>
      <c r="D31" s="106">
        <v>44248.0</v>
      </c>
      <c r="E31" s="108">
        <v>40.0</v>
      </c>
      <c r="F31" s="108">
        <v>60.0</v>
      </c>
      <c r="G31" s="108">
        <v>10.0</v>
      </c>
      <c r="H31" s="108">
        <v>40.0</v>
      </c>
      <c r="I31" s="108">
        <v>16.0</v>
      </c>
      <c r="J31" s="108">
        <v>24.0</v>
      </c>
      <c r="K31" s="108">
        <v>20.0</v>
      </c>
      <c r="L31" s="108">
        <v>20.0</v>
      </c>
      <c r="M31" s="108">
        <v>20.0</v>
      </c>
      <c r="N31" s="108">
        <v>20.0</v>
      </c>
      <c r="O31" s="109">
        <v>0.0</v>
      </c>
      <c r="P31" s="108">
        <f t="shared" si="1"/>
        <v>270</v>
      </c>
      <c r="Q31" s="140">
        <f t="shared" si="2"/>
        <v>0.172</v>
      </c>
      <c r="R31" s="141">
        <f t="shared" si="3"/>
        <v>0.024</v>
      </c>
      <c r="S31" s="142">
        <f t="shared" si="4"/>
        <v>0.444</v>
      </c>
      <c r="T31" s="143">
        <f t="shared" si="5"/>
        <v>0.1</v>
      </c>
      <c r="U31" s="143">
        <f t="shared" si="6"/>
        <v>0.476</v>
      </c>
      <c r="V31" s="143">
        <f t="shared" si="7"/>
        <v>0.1248</v>
      </c>
      <c r="W31" s="143">
        <f t="shared" si="8"/>
        <v>0.9144</v>
      </c>
      <c r="X31" s="143">
        <f t="shared" si="9"/>
        <v>0.19</v>
      </c>
      <c r="Y31" s="143">
        <f t="shared" si="10"/>
        <v>0.138</v>
      </c>
      <c r="Z31" s="143">
        <f t="shared" si="11"/>
        <v>0.112</v>
      </c>
      <c r="AA31" s="143">
        <f t="shared" si="12"/>
        <v>0.112</v>
      </c>
      <c r="AB31" s="143">
        <f t="shared" si="13"/>
        <v>0.196</v>
      </c>
      <c r="AC31" s="143">
        <f t="shared" si="14"/>
        <v>0.29</v>
      </c>
      <c r="AD31" s="143">
        <f t="shared" si="15"/>
        <v>0.11</v>
      </c>
      <c r="AE31" s="144">
        <f t="shared" si="16"/>
        <v>3.4032</v>
      </c>
      <c r="AF31" s="42">
        <f t="shared" si="17"/>
        <v>1.36128</v>
      </c>
    </row>
    <row r="32">
      <c r="A32" s="29" t="s">
        <v>191</v>
      </c>
      <c r="B32" s="105" t="s">
        <v>131</v>
      </c>
      <c r="C32" s="105" t="s">
        <v>62</v>
      </c>
      <c r="D32" s="106">
        <v>44248.0</v>
      </c>
      <c r="E32" s="108">
        <v>20.0</v>
      </c>
      <c r="F32" s="108">
        <v>20.0</v>
      </c>
      <c r="G32" s="108">
        <v>5.0</v>
      </c>
      <c r="H32" s="108">
        <v>20.0</v>
      </c>
      <c r="I32" s="108">
        <v>16.0</v>
      </c>
      <c r="J32" s="108">
        <v>16.0</v>
      </c>
      <c r="K32" s="108">
        <v>10.0</v>
      </c>
      <c r="L32" s="108">
        <v>10.0</v>
      </c>
      <c r="M32" s="108">
        <v>10.0</v>
      </c>
      <c r="N32" s="108">
        <v>20.0</v>
      </c>
      <c r="O32" s="109">
        <v>0.0</v>
      </c>
      <c r="P32" s="108">
        <f t="shared" si="1"/>
        <v>147</v>
      </c>
      <c r="Q32" s="140">
        <f t="shared" si="2"/>
        <v>0.086</v>
      </c>
      <c r="R32" s="141">
        <f t="shared" si="3"/>
        <v>0.012</v>
      </c>
      <c r="S32" s="142">
        <f t="shared" si="4"/>
        <v>0.148</v>
      </c>
      <c r="T32" s="143">
        <f t="shared" si="5"/>
        <v>0.05</v>
      </c>
      <c r="U32" s="143">
        <f t="shared" si="6"/>
        <v>0.238</v>
      </c>
      <c r="V32" s="143">
        <f t="shared" si="7"/>
        <v>0.1248</v>
      </c>
      <c r="W32" s="143">
        <f t="shared" si="8"/>
        <v>0.6096</v>
      </c>
      <c r="X32" s="143">
        <f t="shared" si="9"/>
        <v>0.095</v>
      </c>
      <c r="Y32" s="143">
        <f t="shared" si="10"/>
        <v>0.069</v>
      </c>
      <c r="Z32" s="143">
        <f t="shared" si="11"/>
        <v>0.056</v>
      </c>
      <c r="AA32" s="143">
        <f t="shared" si="12"/>
        <v>0.056</v>
      </c>
      <c r="AB32" s="143">
        <f t="shared" si="13"/>
        <v>0.098</v>
      </c>
      <c r="AC32" s="143">
        <f t="shared" si="14"/>
        <v>0.145</v>
      </c>
      <c r="AD32" s="143">
        <f t="shared" si="15"/>
        <v>0.11</v>
      </c>
      <c r="AE32" s="144">
        <f t="shared" si="16"/>
        <v>1.8974</v>
      </c>
      <c r="AF32" s="42">
        <f t="shared" si="17"/>
        <v>0.75896</v>
      </c>
    </row>
    <row r="33">
      <c r="A33" s="29" t="s">
        <v>191</v>
      </c>
      <c r="B33" s="105" t="s">
        <v>131</v>
      </c>
      <c r="C33" s="105" t="s">
        <v>63</v>
      </c>
      <c r="D33" s="106">
        <v>44248.0</v>
      </c>
      <c r="E33" s="108">
        <v>40.0</v>
      </c>
      <c r="F33" s="108">
        <v>80.0</v>
      </c>
      <c r="G33" s="108">
        <v>5.0</v>
      </c>
      <c r="H33" s="108">
        <v>40.0</v>
      </c>
      <c r="I33" s="108">
        <v>28.0</v>
      </c>
      <c r="J33" s="108">
        <v>36.0</v>
      </c>
      <c r="K33" s="108">
        <v>60.0</v>
      </c>
      <c r="L33" s="108">
        <v>30.0</v>
      </c>
      <c r="M33" s="108">
        <v>10.0</v>
      </c>
      <c r="N33" s="108">
        <v>50.0</v>
      </c>
      <c r="O33" s="109">
        <v>0.0</v>
      </c>
      <c r="P33" s="108">
        <f t="shared" si="1"/>
        <v>379</v>
      </c>
      <c r="Q33" s="140">
        <f t="shared" si="2"/>
        <v>0.172</v>
      </c>
      <c r="R33" s="141">
        <f t="shared" si="3"/>
        <v>0.024</v>
      </c>
      <c r="S33" s="142">
        <f t="shared" si="4"/>
        <v>0.592</v>
      </c>
      <c r="T33" s="143">
        <f t="shared" si="5"/>
        <v>0.05</v>
      </c>
      <c r="U33" s="143">
        <f t="shared" si="6"/>
        <v>0.476</v>
      </c>
      <c r="V33" s="143">
        <f t="shared" si="7"/>
        <v>0.2184</v>
      </c>
      <c r="W33" s="143">
        <f t="shared" si="8"/>
        <v>1.3716</v>
      </c>
      <c r="X33" s="143">
        <f t="shared" si="9"/>
        <v>0.57</v>
      </c>
      <c r="Y33" s="143">
        <f t="shared" si="10"/>
        <v>0.414</v>
      </c>
      <c r="Z33" s="143">
        <f t="shared" si="11"/>
        <v>0.168</v>
      </c>
      <c r="AA33" s="143">
        <f t="shared" si="12"/>
        <v>0.168</v>
      </c>
      <c r="AB33" s="143">
        <f t="shared" si="13"/>
        <v>0.098</v>
      </c>
      <c r="AC33" s="143">
        <f t="shared" si="14"/>
        <v>0.145</v>
      </c>
      <c r="AD33" s="143">
        <f t="shared" si="15"/>
        <v>0.275</v>
      </c>
      <c r="AE33" s="144">
        <f t="shared" si="16"/>
        <v>4.742</v>
      </c>
      <c r="AF33" s="42">
        <f t="shared" si="17"/>
        <v>1.8968</v>
      </c>
    </row>
    <row r="34">
      <c r="A34" s="29" t="s">
        <v>191</v>
      </c>
      <c r="B34" s="105" t="s">
        <v>131</v>
      </c>
      <c r="C34" s="105" t="s">
        <v>45</v>
      </c>
      <c r="D34" s="106">
        <v>44276.0</v>
      </c>
      <c r="E34" s="108">
        <v>20.0</v>
      </c>
      <c r="F34" s="108">
        <v>40.0</v>
      </c>
      <c r="G34" s="108">
        <v>0.0</v>
      </c>
      <c r="H34" s="108">
        <v>30.0</v>
      </c>
      <c r="I34" s="108">
        <v>24.0</v>
      </c>
      <c r="J34" s="108">
        <v>26.0</v>
      </c>
      <c r="K34" s="108">
        <v>20.0</v>
      </c>
      <c r="L34" s="108">
        <v>10.0</v>
      </c>
      <c r="M34" s="108">
        <v>10.0</v>
      </c>
      <c r="N34" s="108">
        <v>10.0</v>
      </c>
      <c r="O34" s="109">
        <v>0.0</v>
      </c>
      <c r="P34" s="108">
        <f t="shared" si="1"/>
        <v>190</v>
      </c>
      <c r="Q34" s="140">
        <f t="shared" si="2"/>
        <v>0.086</v>
      </c>
      <c r="R34" s="141">
        <f t="shared" si="3"/>
        <v>0.012</v>
      </c>
      <c r="S34" s="142">
        <f t="shared" si="4"/>
        <v>0.296</v>
      </c>
      <c r="T34" s="143">
        <f t="shared" si="5"/>
        <v>0</v>
      </c>
      <c r="U34" s="143">
        <f t="shared" si="6"/>
        <v>0.357</v>
      </c>
      <c r="V34" s="143">
        <f t="shared" si="7"/>
        <v>0.1872</v>
      </c>
      <c r="W34" s="143">
        <f t="shared" si="8"/>
        <v>0.9906</v>
      </c>
      <c r="X34" s="143">
        <f t="shared" si="9"/>
        <v>0.19</v>
      </c>
      <c r="Y34" s="143">
        <f t="shared" si="10"/>
        <v>0.138</v>
      </c>
      <c r="Z34" s="143">
        <f t="shared" si="11"/>
        <v>0.056</v>
      </c>
      <c r="AA34" s="143">
        <f t="shared" si="12"/>
        <v>0.056</v>
      </c>
      <c r="AB34" s="143">
        <f t="shared" si="13"/>
        <v>0.098</v>
      </c>
      <c r="AC34" s="143">
        <f t="shared" si="14"/>
        <v>0.145</v>
      </c>
      <c r="AD34" s="143">
        <f t="shared" si="15"/>
        <v>0.055</v>
      </c>
      <c r="AE34" s="144">
        <f t="shared" si="16"/>
        <v>2.6668</v>
      </c>
      <c r="AF34" s="42">
        <f t="shared" si="17"/>
        <v>1.06672</v>
      </c>
    </row>
    <row r="35">
      <c r="A35" s="29" t="s">
        <v>191</v>
      </c>
      <c r="B35" s="105" t="s">
        <v>131</v>
      </c>
      <c r="C35" s="105" t="s">
        <v>47</v>
      </c>
      <c r="D35" s="106">
        <v>44276.0</v>
      </c>
      <c r="E35" s="108">
        <v>20.0</v>
      </c>
      <c r="F35" s="108">
        <v>80.0</v>
      </c>
      <c r="G35" s="108">
        <v>20.0</v>
      </c>
      <c r="H35" s="108">
        <v>60.0</v>
      </c>
      <c r="I35" s="108">
        <v>52.0</v>
      </c>
      <c r="J35" s="108">
        <v>50.0</v>
      </c>
      <c r="K35" s="108">
        <v>50.0</v>
      </c>
      <c r="L35" s="108">
        <v>30.0</v>
      </c>
      <c r="M35" s="108">
        <v>20.0</v>
      </c>
      <c r="N35" s="108">
        <v>30.0</v>
      </c>
      <c r="O35" s="109">
        <v>0.0</v>
      </c>
      <c r="P35" s="108">
        <f t="shared" si="1"/>
        <v>412</v>
      </c>
      <c r="Q35" s="140">
        <f t="shared" si="2"/>
        <v>0.086</v>
      </c>
      <c r="R35" s="141">
        <f t="shared" si="3"/>
        <v>0.012</v>
      </c>
      <c r="S35" s="142">
        <f t="shared" si="4"/>
        <v>0.592</v>
      </c>
      <c r="T35" s="143">
        <f t="shared" si="5"/>
        <v>0.2</v>
      </c>
      <c r="U35" s="143">
        <f t="shared" si="6"/>
        <v>0.714</v>
      </c>
      <c r="V35" s="143">
        <f t="shared" si="7"/>
        <v>0.4056</v>
      </c>
      <c r="W35" s="143">
        <f t="shared" si="8"/>
        <v>1.905</v>
      </c>
      <c r="X35" s="143">
        <f t="shared" si="9"/>
        <v>0.475</v>
      </c>
      <c r="Y35" s="143">
        <f t="shared" si="10"/>
        <v>0.345</v>
      </c>
      <c r="Z35" s="143">
        <f t="shared" si="11"/>
        <v>0.168</v>
      </c>
      <c r="AA35" s="143">
        <f t="shared" si="12"/>
        <v>0.168</v>
      </c>
      <c r="AB35" s="143">
        <f t="shared" si="13"/>
        <v>0.196</v>
      </c>
      <c r="AC35" s="143">
        <f t="shared" si="14"/>
        <v>0.29</v>
      </c>
      <c r="AD35" s="143">
        <f t="shared" si="15"/>
        <v>0.165</v>
      </c>
      <c r="AE35" s="144">
        <f t="shared" si="16"/>
        <v>5.7216</v>
      </c>
      <c r="AF35" s="42">
        <f t="shared" si="17"/>
        <v>2.28864</v>
      </c>
    </row>
    <row r="36">
      <c r="A36" s="29" t="s">
        <v>191</v>
      </c>
      <c r="B36" s="105" t="s">
        <v>131</v>
      </c>
      <c r="C36" s="105" t="s">
        <v>48</v>
      </c>
      <c r="D36" s="106">
        <v>44276.0</v>
      </c>
      <c r="E36" s="109">
        <v>20.0</v>
      </c>
      <c r="F36" s="108">
        <v>40.0</v>
      </c>
      <c r="G36" s="109">
        <v>15.0</v>
      </c>
      <c r="H36" s="108">
        <v>30.0</v>
      </c>
      <c r="I36" s="108">
        <v>30.0</v>
      </c>
      <c r="J36" s="108">
        <v>30.0</v>
      </c>
      <c r="K36" s="108">
        <v>20.0</v>
      </c>
      <c r="L36" s="109">
        <v>10.0</v>
      </c>
      <c r="M36" s="109">
        <v>20.0</v>
      </c>
      <c r="N36" s="108">
        <v>0.0</v>
      </c>
      <c r="O36" s="109">
        <v>0.0</v>
      </c>
      <c r="P36" s="108">
        <f t="shared" si="1"/>
        <v>215</v>
      </c>
      <c r="Q36" s="140">
        <f t="shared" si="2"/>
        <v>0.086</v>
      </c>
      <c r="R36" s="141">
        <f t="shared" si="3"/>
        <v>0.012</v>
      </c>
      <c r="S36" s="142">
        <f t="shared" si="4"/>
        <v>0.296</v>
      </c>
      <c r="T36" s="143">
        <f t="shared" si="5"/>
        <v>0.15</v>
      </c>
      <c r="U36" s="143">
        <f t="shared" si="6"/>
        <v>0.357</v>
      </c>
      <c r="V36" s="143">
        <f t="shared" si="7"/>
        <v>0.234</v>
      </c>
      <c r="W36" s="143">
        <f t="shared" si="8"/>
        <v>1.143</v>
      </c>
      <c r="X36" s="143">
        <f t="shared" si="9"/>
        <v>0.19</v>
      </c>
      <c r="Y36" s="143">
        <f t="shared" si="10"/>
        <v>0.138</v>
      </c>
      <c r="Z36" s="143">
        <f t="shared" si="11"/>
        <v>0.056</v>
      </c>
      <c r="AA36" s="143">
        <f t="shared" si="12"/>
        <v>0.056</v>
      </c>
      <c r="AB36" s="143">
        <f t="shared" si="13"/>
        <v>0.196</v>
      </c>
      <c r="AC36" s="143">
        <f t="shared" si="14"/>
        <v>0.29</v>
      </c>
      <c r="AD36" s="143">
        <f t="shared" si="15"/>
        <v>0</v>
      </c>
      <c r="AE36" s="144">
        <f t="shared" si="16"/>
        <v>3.204</v>
      </c>
      <c r="AF36" s="42">
        <f t="shared" si="17"/>
        <v>1.2816</v>
      </c>
    </row>
    <row r="37">
      <c r="A37" s="29" t="s">
        <v>191</v>
      </c>
      <c r="B37" s="105" t="s">
        <v>131</v>
      </c>
      <c r="C37" s="105" t="s">
        <v>49</v>
      </c>
      <c r="D37" s="106">
        <v>44276.0</v>
      </c>
      <c r="E37" s="108">
        <v>20.0</v>
      </c>
      <c r="F37" s="108">
        <v>100.0</v>
      </c>
      <c r="G37" s="108">
        <v>25.0</v>
      </c>
      <c r="H37" s="108">
        <v>90.0</v>
      </c>
      <c r="I37" s="108">
        <v>92.0</v>
      </c>
      <c r="J37" s="108">
        <v>94.0</v>
      </c>
      <c r="K37" s="108">
        <v>70.0</v>
      </c>
      <c r="L37" s="108">
        <v>40.0</v>
      </c>
      <c r="M37" s="108">
        <v>30.0</v>
      </c>
      <c r="N37" s="108">
        <v>40.0</v>
      </c>
      <c r="O37" s="109">
        <v>0.0</v>
      </c>
      <c r="P37" s="108">
        <f t="shared" si="1"/>
        <v>601</v>
      </c>
      <c r="Q37" s="140">
        <f t="shared" si="2"/>
        <v>0.086</v>
      </c>
      <c r="R37" s="141">
        <f t="shared" si="3"/>
        <v>0.012</v>
      </c>
      <c r="S37" s="142">
        <f t="shared" si="4"/>
        <v>0.74</v>
      </c>
      <c r="T37" s="143">
        <f t="shared" si="5"/>
        <v>0.25</v>
      </c>
      <c r="U37" s="143">
        <f t="shared" si="6"/>
        <v>1.071</v>
      </c>
      <c r="V37" s="143">
        <f t="shared" si="7"/>
        <v>0.7176</v>
      </c>
      <c r="W37" s="143">
        <f t="shared" si="8"/>
        <v>3.5814</v>
      </c>
      <c r="X37" s="143">
        <f t="shared" si="9"/>
        <v>0.665</v>
      </c>
      <c r="Y37" s="143">
        <f t="shared" si="10"/>
        <v>0.483</v>
      </c>
      <c r="Z37" s="143">
        <f t="shared" si="11"/>
        <v>0.224</v>
      </c>
      <c r="AA37" s="143">
        <f t="shared" si="12"/>
        <v>0.224</v>
      </c>
      <c r="AB37" s="143">
        <f t="shared" si="13"/>
        <v>0.294</v>
      </c>
      <c r="AC37" s="143">
        <f t="shared" si="14"/>
        <v>0.435</v>
      </c>
      <c r="AD37" s="143">
        <f t="shared" si="15"/>
        <v>0.22</v>
      </c>
      <c r="AE37" s="144">
        <f t="shared" si="16"/>
        <v>9.003</v>
      </c>
      <c r="AF37" s="42">
        <f t="shared" si="17"/>
        <v>3.6012</v>
      </c>
    </row>
    <row r="38">
      <c r="A38" s="29" t="s">
        <v>191</v>
      </c>
      <c r="B38" s="105" t="s">
        <v>131</v>
      </c>
      <c r="C38" s="105" t="s">
        <v>50</v>
      </c>
      <c r="D38" s="106">
        <v>44276.0</v>
      </c>
      <c r="E38" s="108">
        <v>0.0</v>
      </c>
      <c r="F38" s="108">
        <v>100.0</v>
      </c>
      <c r="G38" s="108">
        <v>40.0</v>
      </c>
      <c r="H38" s="108">
        <v>80.0</v>
      </c>
      <c r="I38" s="108">
        <v>84.0</v>
      </c>
      <c r="J38" s="108">
        <v>90.0</v>
      </c>
      <c r="K38" s="108">
        <v>70.0</v>
      </c>
      <c r="L38" s="108">
        <v>40.0</v>
      </c>
      <c r="M38" s="108">
        <v>30.0</v>
      </c>
      <c r="N38" s="108">
        <v>30.0</v>
      </c>
      <c r="O38" s="109">
        <v>0.0</v>
      </c>
      <c r="P38" s="108">
        <f t="shared" si="1"/>
        <v>564</v>
      </c>
      <c r="Q38" s="140">
        <f t="shared" si="2"/>
        <v>0</v>
      </c>
      <c r="R38" s="141">
        <f t="shared" si="3"/>
        <v>0</v>
      </c>
      <c r="S38" s="142">
        <f t="shared" si="4"/>
        <v>0.74</v>
      </c>
      <c r="T38" s="143">
        <f t="shared" si="5"/>
        <v>0.4</v>
      </c>
      <c r="U38" s="143">
        <f t="shared" si="6"/>
        <v>0.952</v>
      </c>
      <c r="V38" s="143">
        <f t="shared" si="7"/>
        <v>0.6552</v>
      </c>
      <c r="W38" s="143">
        <f t="shared" si="8"/>
        <v>3.429</v>
      </c>
      <c r="X38" s="143">
        <f t="shared" si="9"/>
        <v>0.665</v>
      </c>
      <c r="Y38" s="143">
        <f t="shared" si="10"/>
        <v>0.483</v>
      </c>
      <c r="Z38" s="143">
        <f t="shared" si="11"/>
        <v>0.224</v>
      </c>
      <c r="AA38" s="143">
        <f t="shared" si="12"/>
        <v>0.224</v>
      </c>
      <c r="AB38" s="143">
        <f t="shared" si="13"/>
        <v>0.294</v>
      </c>
      <c r="AC38" s="143">
        <f t="shared" si="14"/>
        <v>0.435</v>
      </c>
      <c r="AD38" s="143">
        <f t="shared" si="15"/>
        <v>0.165</v>
      </c>
      <c r="AE38" s="144">
        <f t="shared" si="16"/>
        <v>8.6662</v>
      </c>
      <c r="AF38" s="42">
        <f t="shared" si="17"/>
        <v>3.46648</v>
      </c>
    </row>
    <row r="39">
      <c r="A39" s="29" t="s">
        <v>191</v>
      </c>
      <c r="B39" s="105" t="s">
        <v>131</v>
      </c>
      <c r="C39" s="105" t="s">
        <v>51</v>
      </c>
      <c r="D39" s="106">
        <v>44276.0</v>
      </c>
      <c r="E39" s="108">
        <v>20.0</v>
      </c>
      <c r="F39" s="108">
        <v>80.0</v>
      </c>
      <c r="G39" s="108">
        <v>20.0</v>
      </c>
      <c r="H39" s="108">
        <v>50.0</v>
      </c>
      <c r="I39" s="108">
        <v>48.0</v>
      </c>
      <c r="J39" s="108">
        <v>56.0</v>
      </c>
      <c r="K39" s="108">
        <v>50.0</v>
      </c>
      <c r="L39" s="108">
        <v>40.0</v>
      </c>
      <c r="M39" s="108">
        <v>20.0</v>
      </c>
      <c r="N39" s="108">
        <v>20.0</v>
      </c>
      <c r="O39" s="109">
        <v>0.0</v>
      </c>
      <c r="P39" s="108">
        <f t="shared" si="1"/>
        <v>404</v>
      </c>
      <c r="Q39" s="140">
        <f t="shared" si="2"/>
        <v>0.086</v>
      </c>
      <c r="R39" s="141">
        <f t="shared" si="3"/>
        <v>0.012</v>
      </c>
      <c r="S39" s="142">
        <f t="shared" si="4"/>
        <v>0.592</v>
      </c>
      <c r="T39" s="143">
        <f t="shared" si="5"/>
        <v>0.2</v>
      </c>
      <c r="U39" s="143">
        <f t="shared" si="6"/>
        <v>0.595</v>
      </c>
      <c r="V39" s="143">
        <f t="shared" si="7"/>
        <v>0.3744</v>
      </c>
      <c r="W39" s="143">
        <f t="shared" si="8"/>
        <v>2.1336</v>
      </c>
      <c r="X39" s="143">
        <f t="shared" si="9"/>
        <v>0.475</v>
      </c>
      <c r="Y39" s="143">
        <f t="shared" si="10"/>
        <v>0.345</v>
      </c>
      <c r="Z39" s="143">
        <f t="shared" si="11"/>
        <v>0.224</v>
      </c>
      <c r="AA39" s="143">
        <f t="shared" si="12"/>
        <v>0.224</v>
      </c>
      <c r="AB39" s="143">
        <f t="shared" si="13"/>
        <v>0.196</v>
      </c>
      <c r="AC39" s="143">
        <f t="shared" si="14"/>
        <v>0.29</v>
      </c>
      <c r="AD39" s="143">
        <f t="shared" si="15"/>
        <v>0.11</v>
      </c>
      <c r="AE39" s="144">
        <f t="shared" si="16"/>
        <v>5.857</v>
      </c>
      <c r="AF39" s="42">
        <f t="shared" si="17"/>
        <v>2.3428</v>
      </c>
    </row>
    <row r="40">
      <c r="A40" s="29" t="s">
        <v>191</v>
      </c>
      <c r="B40" s="105" t="s">
        <v>131</v>
      </c>
      <c r="C40" s="105" t="s">
        <v>52</v>
      </c>
      <c r="D40" s="106">
        <v>44276.0</v>
      </c>
      <c r="E40" s="109">
        <v>60.0</v>
      </c>
      <c r="F40" s="108">
        <v>120.0</v>
      </c>
      <c r="G40" s="109">
        <v>35.0</v>
      </c>
      <c r="H40" s="108">
        <v>80.0</v>
      </c>
      <c r="I40" s="108">
        <v>76.0</v>
      </c>
      <c r="J40" s="108">
        <v>76.0</v>
      </c>
      <c r="K40" s="108">
        <v>50.0</v>
      </c>
      <c r="L40" s="109">
        <v>40.0</v>
      </c>
      <c r="M40" s="109">
        <v>40.0</v>
      </c>
      <c r="N40" s="108">
        <v>50.0</v>
      </c>
      <c r="O40" s="109">
        <v>0.0</v>
      </c>
      <c r="P40" s="108">
        <f t="shared" si="1"/>
        <v>627</v>
      </c>
      <c r="Q40" s="140">
        <f t="shared" si="2"/>
        <v>0.258</v>
      </c>
      <c r="R40" s="141">
        <f t="shared" si="3"/>
        <v>0.036</v>
      </c>
      <c r="S40" s="142">
        <f t="shared" si="4"/>
        <v>0.888</v>
      </c>
      <c r="T40" s="143">
        <f t="shared" si="5"/>
        <v>0.35</v>
      </c>
      <c r="U40" s="143">
        <f t="shared" si="6"/>
        <v>0.952</v>
      </c>
      <c r="V40" s="143">
        <f t="shared" si="7"/>
        <v>0.5928</v>
      </c>
      <c r="W40" s="143">
        <f t="shared" si="8"/>
        <v>2.8956</v>
      </c>
      <c r="X40" s="143">
        <f t="shared" si="9"/>
        <v>0.475</v>
      </c>
      <c r="Y40" s="143">
        <f t="shared" si="10"/>
        <v>0.345</v>
      </c>
      <c r="Z40" s="143">
        <f t="shared" si="11"/>
        <v>0.224</v>
      </c>
      <c r="AA40" s="143">
        <f t="shared" si="12"/>
        <v>0.224</v>
      </c>
      <c r="AB40" s="143">
        <f t="shared" si="13"/>
        <v>0.392</v>
      </c>
      <c r="AC40" s="143">
        <f t="shared" si="14"/>
        <v>0.58</v>
      </c>
      <c r="AD40" s="143">
        <f t="shared" si="15"/>
        <v>0.275</v>
      </c>
      <c r="AE40" s="144">
        <f t="shared" si="16"/>
        <v>8.4874</v>
      </c>
      <c r="AF40" s="42">
        <f t="shared" si="17"/>
        <v>3.39496</v>
      </c>
    </row>
    <row r="41">
      <c r="A41" s="29" t="s">
        <v>191</v>
      </c>
      <c r="B41" s="105" t="s">
        <v>131</v>
      </c>
      <c r="C41" s="105" t="s">
        <v>53</v>
      </c>
      <c r="D41" s="113">
        <v>44276.0</v>
      </c>
      <c r="E41" s="108">
        <v>20.0</v>
      </c>
      <c r="F41" s="108">
        <v>60.0</v>
      </c>
      <c r="G41" s="108">
        <v>25.0</v>
      </c>
      <c r="H41" s="108">
        <v>40.0</v>
      </c>
      <c r="I41" s="108">
        <v>48.0</v>
      </c>
      <c r="J41" s="108">
        <v>50.0</v>
      </c>
      <c r="K41" s="108">
        <v>40.0</v>
      </c>
      <c r="L41" s="108">
        <v>30.0</v>
      </c>
      <c r="M41" s="108">
        <v>20.0</v>
      </c>
      <c r="N41" s="108">
        <v>20.0</v>
      </c>
      <c r="O41" s="109">
        <v>0.0</v>
      </c>
      <c r="P41" s="108">
        <f t="shared" si="1"/>
        <v>353</v>
      </c>
      <c r="Q41" s="140">
        <f t="shared" si="2"/>
        <v>0.086</v>
      </c>
      <c r="R41" s="141">
        <f t="shared" si="3"/>
        <v>0.012</v>
      </c>
      <c r="S41" s="142">
        <f t="shared" si="4"/>
        <v>0.444</v>
      </c>
      <c r="T41" s="143">
        <f t="shared" si="5"/>
        <v>0.25</v>
      </c>
      <c r="U41" s="143">
        <f t="shared" si="6"/>
        <v>0.476</v>
      </c>
      <c r="V41" s="143">
        <f t="shared" si="7"/>
        <v>0.3744</v>
      </c>
      <c r="W41" s="143">
        <f t="shared" si="8"/>
        <v>1.905</v>
      </c>
      <c r="X41" s="143">
        <f t="shared" si="9"/>
        <v>0.38</v>
      </c>
      <c r="Y41" s="143">
        <f t="shared" si="10"/>
        <v>0.276</v>
      </c>
      <c r="Z41" s="143">
        <f t="shared" si="11"/>
        <v>0.168</v>
      </c>
      <c r="AA41" s="143">
        <f t="shared" si="12"/>
        <v>0.168</v>
      </c>
      <c r="AB41" s="143">
        <f t="shared" si="13"/>
        <v>0.196</v>
      </c>
      <c r="AC41" s="143">
        <f t="shared" si="14"/>
        <v>0.29</v>
      </c>
      <c r="AD41" s="143">
        <f t="shared" si="15"/>
        <v>0.11</v>
      </c>
      <c r="AE41" s="144">
        <f t="shared" si="16"/>
        <v>5.1354</v>
      </c>
      <c r="AF41" s="42">
        <f t="shared" si="17"/>
        <v>2.05416</v>
      </c>
    </row>
    <row r="42">
      <c r="A42" s="29" t="s">
        <v>191</v>
      </c>
      <c r="B42" s="105" t="s">
        <v>131</v>
      </c>
      <c r="C42" s="105" t="s">
        <v>54</v>
      </c>
      <c r="D42" s="113">
        <v>44276.0</v>
      </c>
      <c r="E42" s="108">
        <v>20.0</v>
      </c>
      <c r="F42" s="108">
        <v>40.0</v>
      </c>
      <c r="G42" s="108">
        <v>5.0</v>
      </c>
      <c r="H42" s="108">
        <v>20.0</v>
      </c>
      <c r="I42" s="108">
        <v>16.0</v>
      </c>
      <c r="J42" s="108">
        <v>16.0</v>
      </c>
      <c r="K42" s="108">
        <v>20.0</v>
      </c>
      <c r="L42" s="108">
        <v>20.0</v>
      </c>
      <c r="M42" s="108">
        <v>10.0</v>
      </c>
      <c r="N42" s="108">
        <v>10.0</v>
      </c>
      <c r="O42" s="109">
        <v>0.0</v>
      </c>
      <c r="P42" s="108">
        <f t="shared" si="1"/>
        <v>177</v>
      </c>
      <c r="Q42" s="140">
        <f t="shared" si="2"/>
        <v>0.086</v>
      </c>
      <c r="R42" s="141">
        <f t="shared" si="3"/>
        <v>0.012</v>
      </c>
      <c r="S42" s="142">
        <f t="shared" si="4"/>
        <v>0.296</v>
      </c>
      <c r="T42" s="143">
        <f t="shared" si="5"/>
        <v>0.05</v>
      </c>
      <c r="U42" s="143">
        <f t="shared" si="6"/>
        <v>0.238</v>
      </c>
      <c r="V42" s="143">
        <f t="shared" si="7"/>
        <v>0.1248</v>
      </c>
      <c r="W42" s="143">
        <f t="shared" si="8"/>
        <v>0.6096</v>
      </c>
      <c r="X42" s="143">
        <f t="shared" si="9"/>
        <v>0.19</v>
      </c>
      <c r="Y42" s="143">
        <f t="shared" si="10"/>
        <v>0.138</v>
      </c>
      <c r="Z42" s="143">
        <f t="shared" si="11"/>
        <v>0.112</v>
      </c>
      <c r="AA42" s="143">
        <f t="shared" si="12"/>
        <v>0.112</v>
      </c>
      <c r="AB42" s="143">
        <f t="shared" si="13"/>
        <v>0.098</v>
      </c>
      <c r="AC42" s="143">
        <f t="shared" si="14"/>
        <v>0.145</v>
      </c>
      <c r="AD42" s="143">
        <f t="shared" si="15"/>
        <v>0.055</v>
      </c>
      <c r="AE42" s="144">
        <f t="shared" si="16"/>
        <v>2.2664</v>
      </c>
      <c r="AF42" s="42">
        <f t="shared" si="17"/>
        <v>0.90656</v>
      </c>
    </row>
    <row r="43">
      <c r="A43" s="29" t="s">
        <v>191</v>
      </c>
      <c r="B43" s="105" t="s">
        <v>131</v>
      </c>
      <c r="C43" s="105" t="s">
        <v>55</v>
      </c>
      <c r="D43" s="113">
        <v>44276.0</v>
      </c>
      <c r="E43" s="108">
        <v>40.0</v>
      </c>
      <c r="F43" s="108">
        <v>60.0</v>
      </c>
      <c r="G43" s="108">
        <v>20.0</v>
      </c>
      <c r="H43" s="108">
        <v>40.0</v>
      </c>
      <c r="I43" s="108">
        <v>48.0</v>
      </c>
      <c r="J43" s="108">
        <v>50.0</v>
      </c>
      <c r="K43" s="108">
        <v>30.0</v>
      </c>
      <c r="L43" s="108">
        <v>20.0</v>
      </c>
      <c r="M43" s="108">
        <v>20.0</v>
      </c>
      <c r="N43" s="108">
        <v>20.0</v>
      </c>
      <c r="O43" s="109">
        <v>0.0</v>
      </c>
      <c r="P43" s="108">
        <f t="shared" si="1"/>
        <v>348</v>
      </c>
      <c r="Q43" s="140">
        <f t="shared" si="2"/>
        <v>0.172</v>
      </c>
      <c r="R43" s="141">
        <f t="shared" si="3"/>
        <v>0.024</v>
      </c>
      <c r="S43" s="142">
        <f t="shared" si="4"/>
        <v>0.444</v>
      </c>
      <c r="T43" s="143">
        <f t="shared" si="5"/>
        <v>0.2</v>
      </c>
      <c r="U43" s="143">
        <f t="shared" si="6"/>
        <v>0.476</v>
      </c>
      <c r="V43" s="143">
        <f t="shared" si="7"/>
        <v>0.3744</v>
      </c>
      <c r="W43" s="143">
        <f t="shared" si="8"/>
        <v>1.905</v>
      </c>
      <c r="X43" s="143">
        <f t="shared" si="9"/>
        <v>0.285</v>
      </c>
      <c r="Y43" s="143">
        <f t="shared" si="10"/>
        <v>0.207</v>
      </c>
      <c r="Z43" s="143">
        <f t="shared" si="11"/>
        <v>0.112</v>
      </c>
      <c r="AA43" s="143">
        <f t="shared" si="12"/>
        <v>0.112</v>
      </c>
      <c r="AB43" s="143">
        <f t="shared" si="13"/>
        <v>0.196</v>
      </c>
      <c r="AC43" s="143">
        <f t="shared" si="14"/>
        <v>0.29</v>
      </c>
      <c r="AD43" s="143">
        <f t="shared" si="15"/>
        <v>0.11</v>
      </c>
      <c r="AE43" s="144">
        <f t="shared" si="16"/>
        <v>4.9074</v>
      </c>
      <c r="AF43" s="42">
        <f t="shared" si="17"/>
        <v>1.96296</v>
      </c>
    </row>
    <row r="44">
      <c r="A44" s="29" t="s">
        <v>191</v>
      </c>
      <c r="B44" s="105" t="s">
        <v>131</v>
      </c>
      <c r="C44" s="105" t="s">
        <v>56</v>
      </c>
      <c r="D44" s="113">
        <v>44276.0</v>
      </c>
      <c r="E44" s="109">
        <v>20.0</v>
      </c>
      <c r="F44" s="108">
        <v>100.0</v>
      </c>
      <c r="G44" s="109">
        <v>35.0</v>
      </c>
      <c r="H44" s="108">
        <v>60.0</v>
      </c>
      <c r="I44" s="108">
        <v>60.0</v>
      </c>
      <c r="J44" s="108">
        <v>62.0</v>
      </c>
      <c r="K44" s="108">
        <v>60.0</v>
      </c>
      <c r="L44" s="109">
        <v>50.0</v>
      </c>
      <c r="M44" s="109">
        <v>30.0</v>
      </c>
      <c r="N44" s="108">
        <v>50.0</v>
      </c>
      <c r="O44" s="109">
        <v>0.0</v>
      </c>
      <c r="P44" s="108">
        <f t="shared" si="1"/>
        <v>527</v>
      </c>
      <c r="Q44" s="140">
        <f t="shared" si="2"/>
        <v>0.086</v>
      </c>
      <c r="R44" s="141">
        <f t="shared" si="3"/>
        <v>0.012</v>
      </c>
      <c r="S44" s="142">
        <f t="shared" si="4"/>
        <v>0.74</v>
      </c>
      <c r="T44" s="143">
        <f t="shared" si="5"/>
        <v>0.35</v>
      </c>
      <c r="U44" s="143">
        <f t="shared" si="6"/>
        <v>0.714</v>
      </c>
      <c r="V44" s="143">
        <f t="shared" si="7"/>
        <v>0.468</v>
      </c>
      <c r="W44" s="143">
        <f t="shared" si="8"/>
        <v>2.3622</v>
      </c>
      <c r="X44" s="143">
        <f t="shared" si="9"/>
        <v>0.57</v>
      </c>
      <c r="Y44" s="143">
        <f t="shared" si="10"/>
        <v>0.414</v>
      </c>
      <c r="Z44" s="143">
        <f t="shared" si="11"/>
        <v>0.28</v>
      </c>
      <c r="AA44" s="143">
        <f t="shared" si="12"/>
        <v>0.28</v>
      </c>
      <c r="AB44" s="143">
        <f t="shared" si="13"/>
        <v>0.294</v>
      </c>
      <c r="AC44" s="143">
        <f t="shared" si="14"/>
        <v>0.435</v>
      </c>
      <c r="AD44" s="143">
        <f t="shared" si="15"/>
        <v>0.275</v>
      </c>
      <c r="AE44" s="144">
        <f t="shared" si="16"/>
        <v>7.2802</v>
      </c>
      <c r="AF44" s="42">
        <f t="shared" si="17"/>
        <v>2.91208</v>
      </c>
    </row>
    <row r="45">
      <c r="A45" s="29" t="s">
        <v>191</v>
      </c>
      <c r="B45" s="105" t="s">
        <v>131</v>
      </c>
      <c r="C45" s="105" t="s">
        <v>59</v>
      </c>
      <c r="D45" s="113">
        <v>44276.0</v>
      </c>
      <c r="E45" s="108">
        <v>20.0</v>
      </c>
      <c r="F45" s="108">
        <v>60.0</v>
      </c>
      <c r="G45" s="108">
        <v>15.0</v>
      </c>
      <c r="H45" s="108">
        <v>40.0</v>
      </c>
      <c r="I45" s="108">
        <v>36.0</v>
      </c>
      <c r="J45" s="108">
        <v>36.0</v>
      </c>
      <c r="K45" s="108">
        <v>30.0</v>
      </c>
      <c r="L45" s="108">
        <v>20.0</v>
      </c>
      <c r="M45" s="108">
        <v>10.0</v>
      </c>
      <c r="N45" s="108">
        <v>20.0</v>
      </c>
      <c r="O45" s="109">
        <v>0.0</v>
      </c>
      <c r="P45" s="108">
        <f t="shared" si="1"/>
        <v>287</v>
      </c>
      <c r="Q45" s="140">
        <f t="shared" si="2"/>
        <v>0.086</v>
      </c>
      <c r="R45" s="141">
        <f t="shared" si="3"/>
        <v>0.012</v>
      </c>
      <c r="S45" s="142">
        <f t="shared" si="4"/>
        <v>0.444</v>
      </c>
      <c r="T45" s="143">
        <f t="shared" si="5"/>
        <v>0.15</v>
      </c>
      <c r="U45" s="143">
        <f t="shared" si="6"/>
        <v>0.476</v>
      </c>
      <c r="V45" s="143">
        <f t="shared" si="7"/>
        <v>0.2808</v>
      </c>
      <c r="W45" s="143">
        <f t="shared" si="8"/>
        <v>1.3716</v>
      </c>
      <c r="X45" s="143">
        <f t="shared" si="9"/>
        <v>0.285</v>
      </c>
      <c r="Y45" s="143">
        <f t="shared" si="10"/>
        <v>0.207</v>
      </c>
      <c r="Z45" s="143">
        <f t="shared" si="11"/>
        <v>0.112</v>
      </c>
      <c r="AA45" s="143">
        <f t="shared" si="12"/>
        <v>0.112</v>
      </c>
      <c r="AB45" s="143">
        <f t="shared" si="13"/>
        <v>0.098</v>
      </c>
      <c r="AC45" s="143">
        <f t="shared" si="14"/>
        <v>0.145</v>
      </c>
      <c r="AD45" s="143">
        <f t="shared" si="15"/>
        <v>0.11</v>
      </c>
      <c r="AE45" s="144">
        <f t="shared" si="16"/>
        <v>3.8894</v>
      </c>
      <c r="AF45" s="42">
        <f t="shared" si="17"/>
        <v>1.55576</v>
      </c>
    </row>
    <row r="46">
      <c r="A46" s="29" t="s">
        <v>191</v>
      </c>
      <c r="B46" s="105" t="s">
        <v>131</v>
      </c>
      <c r="C46" s="105" t="s">
        <v>60</v>
      </c>
      <c r="D46" s="113">
        <v>44276.0</v>
      </c>
      <c r="E46" s="108">
        <v>20.0</v>
      </c>
      <c r="F46" s="108">
        <v>20.0</v>
      </c>
      <c r="G46" s="108">
        <v>15.0</v>
      </c>
      <c r="H46" s="108">
        <v>40.0</v>
      </c>
      <c r="I46" s="108">
        <v>28.0</v>
      </c>
      <c r="J46" s="108">
        <v>32.0</v>
      </c>
      <c r="K46" s="108">
        <v>20.0</v>
      </c>
      <c r="L46" s="108">
        <v>10.0</v>
      </c>
      <c r="M46" s="108">
        <v>10.0</v>
      </c>
      <c r="N46" s="108">
        <v>30.0</v>
      </c>
      <c r="O46" s="109">
        <v>0.0</v>
      </c>
      <c r="P46" s="108">
        <f t="shared" si="1"/>
        <v>225</v>
      </c>
      <c r="Q46" s="140">
        <f t="shared" si="2"/>
        <v>0.086</v>
      </c>
      <c r="R46" s="141">
        <f t="shared" si="3"/>
        <v>0.012</v>
      </c>
      <c r="S46" s="142">
        <f t="shared" si="4"/>
        <v>0.148</v>
      </c>
      <c r="T46" s="143">
        <f t="shared" si="5"/>
        <v>0.15</v>
      </c>
      <c r="U46" s="143">
        <f t="shared" si="6"/>
        <v>0.476</v>
      </c>
      <c r="V46" s="143">
        <f t="shared" si="7"/>
        <v>0.2184</v>
      </c>
      <c r="W46" s="143">
        <f t="shared" si="8"/>
        <v>1.2192</v>
      </c>
      <c r="X46" s="143">
        <f t="shared" si="9"/>
        <v>0.19</v>
      </c>
      <c r="Y46" s="143">
        <f t="shared" si="10"/>
        <v>0.138</v>
      </c>
      <c r="Z46" s="143">
        <f t="shared" si="11"/>
        <v>0.056</v>
      </c>
      <c r="AA46" s="143">
        <f t="shared" si="12"/>
        <v>0.056</v>
      </c>
      <c r="AB46" s="143">
        <f t="shared" si="13"/>
        <v>0.098</v>
      </c>
      <c r="AC46" s="143">
        <f t="shared" si="14"/>
        <v>0.145</v>
      </c>
      <c r="AD46" s="143">
        <f t="shared" si="15"/>
        <v>0.165</v>
      </c>
      <c r="AE46" s="144">
        <f t="shared" si="16"/>
        <v>3.1576</v>
      </c>
      <c r="AF46" s="42">
        <f t="shared" si="17"/>
        <v>1.26304</v>
      </c>
    </row>
    <row r="47">
      <c r="A47" s="29" t="s">
        <v>191</v>
      </c>
      <c r="B47" s="105" t="s">
        <v>131</v>
      </c>
      <c r="C47" s="105" t="s">
        <v>61</v>
      </c>
      <c r="D47" s="113">
        <v>44276.0</v>
      </c>
      <c r="E47" s="109">
        <v>40.0</v>
      </c>
      <c r="F47" s="108">
        <v>80.0</v>
      </c>
      <c r="G47" s="109">
        <v>10.0</v>
      </c>
      <c r="H47" s="108">
        <v>80.0</v>
      </c>
      <c r="I47" s="108">
        <v>40.0</v>
      </c>
      <c r="J47" s="108">
        <v>46.0</v>
      </c>
      <c r="K47" s="108">
        <v>20.0</v>
      </c>
      <c r="L47" s="109">
        <v>20.0</v>
      </c>
      <c r="M47" s="109">
        <v>20.0</v>
      </c>
      <c r="N47" s="108">
        <v>20.0</v>
      </c>
      <c r="O47" s="109">
        <v>0.0</v>
      </c>
      <c r="P47" s="108">
        <f t="shared" si="1"/>
        <v>376</v>
      </c>
      <c r="Q47" s="140">
        <f t="shared" si="2"/>
        <v>0.172</v>
      </c>
      <c r="R47" s="141">
        <f t="shared" si="3"/>
        <v>0.024</v>
      </c>
      <c r="S47" s="142">
        <f t="shared" si="4"/>
        <v>0.592</v>
      </c>
      <c r="T47" s="143">
        <f t="shared" si="5"/>
        <v>0.1</v>
      </c>
      <c r="U47" s="143">
        <f t="shared" si="6"/>
        <v>0.952</v>
      </c>
      <c r="V47" s="143">
        <f t="shared" si="7"/>
        <v>0.312</v>
      </c>
      <c r="W47" s="143">
        <f t="shared" si="8"/>
        <v>1.7526</v>
      </c>
      <c r="X47" s="143">
        <f t="shared" si="9"/>
        <v>0.19</v>
      </c>
      <c r="Y47" s="143">
        <f t="shared" si="10"/>
        <v>0.138</v>
      </c>
      <c r="Z47" s="143">
        <f t="shared" si="11"/>
        <v>0.112</v>
      </c>
      <c r="AA47" s="143">
        <f t="shared" si="12"/>
        <v>0.112</v>
      </c>
      <c r="AB47" s="143">
        <f t="shared" si="13"/>
        <v>0.196</v>
      </c>
      <c r="AC47" s="143">
        <f t="shared" si="14"/>
        <v>0.29</v>
      </c>
      <c r="AD47" s="143">
        <f t="shared" si="15"/>
        <v>0.11</v>
      </c>
      <c r="AE47" s="144">
        <f t="shared" si="16"/>
        <v>5.0526</v>
      </c>
      <c r="AF47" s="42">
        <f t="shared" si="17"/>
        <v>2.02104</v>
      </c>
    </row>
    <row r="48">
      <c r="A48" s="29" t="s">
        <v>191</v>
      </c>
      <c r="B48" s="105" t="s">
        <v>131</v>
      </c>
      <c r="C48" s="105" t="s">
        <v>62</v>
      </c>
      <c r="D48" s="113">
        <v>44276.0</v>
      </c>
      <c r="E48" s="108">
        <v>20.0</v>
      </c>
      <c r="F48" s="108">
        <v>20.0</v>
      </c>
      <c r="G48" s="108">
        <v>10.0</v>
      </c>
      <c r="H48" s="108">
        <v>20.0</v>
      </c>
      <c r="I48" s="108">
        <v>12.0</v>
      </c>
      <c r="J48" s="108">
        <v>14.0</v>
      </c>
      <c r="K48" s="108">
        <v>10.0</v>
      </c>
      <c r="L48" s="108">
        <v>10.0</v>
      </c>
      <c r="M48" s="108">
        <v>10.0</v>
      </c>
      <c r="N48" s="108">
        <v>20.0</v>
      </c>
      <c r="O48" s="109">
        <v>0.0</v>
      </c>
      <c r="P48" s="108">
        <f t="shared" si="1"/>
        <v>146</v>
      </c>
      <c r="Q48" s="140">
        <f t="shared" si="2"/>
        <v>0.086</v>
      </c>
      <c r="R48" s="141">
        <f t="shared" si="3"/>
        <v>0.012</v>
      </c>
      <c r="S48" s="142">
        <f t="shared" si="4"/>
        <v>0.148</v>
      </c>
      <c r="T48" s="143">
        <f t="shared" si="5"/>
        <v>0.1</v>
      </c>
      <c r="U48" s="143">
        <f t="shared" si="6"/>
        <v>0.238</v>
      </c>
      <c r="V48" s="143">
        <f t="shared" si="7"/>
        <v>0.0936</v>
      </c>
      <c r="W48" s="143">
        <f t="shared" si="8"/>
        <v>0.5334</v>
      </c>
      <c r="X48" s="143">
        <f t="shared" si="9"/>
        <v>0.095</v>
      </c>
      <c r="Y48" s="143">
        <f t="shared" si="10"/>
        <v>0.069</v>
      </c>
      <c r="Z48" s="143">
        <f t="shared" si="11"/>
        <v>0.056</v>
      </c>
      <c r="AA48" s="143">
        <f t="shared" si="12"/>
        <v>0.056</v>
      </c>
      <c r="AB48" s="143">
        <f t="shared" si="13"/>
        <v>0.098</v>
      </c>
      <c r="AC48" s="143">
        <f t="shared" si="14"/>
        <v>0.145</v>
      </c>
      <c r="AD48" s="143">
        <f t="shared" si="15"/>
        <v>0.11</v>
      </c>
      <c r="AE48" s="144">
        <f t="shared" si="16"/>
        <v>1.84</v>
      </c>
      <c r="AF48" s="42">
        <f t="shared" si="17"/>
        <v>0.736</v>
      </c>
    </row>
    <row r="49">
      <c r="A49" s="29" t="s">
        <v>191</v>
      </c>
      <c r="B49" s="105" t="s">
        <v>131</v>
      </c>
      <c r="C49" s="105" t="s">
        <v>63</v>
      </c>
      <c r="D49" s="106">
        <v>44276.0</v>
      </c>
      <c r="E49" s="108">
        <v>40.0</v>
      </c>
      <c r="F49" s="108">
        <v>100.0</v>
      </c>
      <c r="G49" s="108">
        <v>25.0</v>
      </c>
      <c r="H49" s="108">
        <v>70.0</v>
      </c>
      <c r="I49" s="108">
        <v>72.0</v>
      </c>
      <c r="J49" s="108">
        <v>70.0</v>
      </c>
      <c r="K49" s="108">
        <v>50.0</v>
      </c>
      <c r="L49" s="108">
        <v>30.0</v>
      </c>
      <c r="M49" s="108">
        <v>20.0</v>
      </c>
      <c r="N49" s="108">
        <v>40.0</v>
      </c>
      <c r="O49" s="109">
        <v>0.0</v>
      </c>
      <c r="P49" s="108">
        <f t="shared" si="1"/>
        <v>517</v>
      </c>
      <c r="Q49" s="140">
        <f t="shared" si="2"/>
        <v>0.172</v>
      </c>
      <c r="R49" s="141">
        <f t="shared" si="3"/>
        <v>0.024</v>
      </c>
      <c r="S49" s="142">
        <f t="shared" si="4"/>
        <v>0.74</v>
      </c>
      <c r="T49" s="143">
        <f t="shared" si="5"/>
        <v>0.25</v>
      </c>
      <c r="U49" s="143">
        <f t="shared" si="6"/>
        <v>0.833</v>
      </c>
      <c r="V49" s="143">
        <f t="shared" si="7"/>
        <v>0.5616</v>
      </c>
      <c r="W49" s="143">
        <f t="shared" si="8"/>
        <v>2.667</v>
      </c>
      <c r="X49" s="143">
        <f t="shared" si="9"/>
        <v>0.475</v>
      </c>
      <c r="Y49" s="143">
        <f t="shared" si="10"/>
        <v>0.345</v>
      </c>
      <c r="Z49" s="143">
        <f t="shared" si="11"/>
        <v>0.168</v>
      </c>
      <c r="AA49" s="143">
        <f t="shared" si="12"/>
        <v>0.168</v>
      </c>
      <c r="AB49" s="143">
        <f t="shared" si="13"/>
        <v>0.196</v>
      </c>
      <c r="AC49" s="143">
        <f t="shared" si="14"/>
        <v>0.29</v>
      </c>
      <c r="AD49" s="143">
        <f t="shared" si="15"/>
        <v>0.22</v>
      </c>
      <c r="AE49" s="144">
        <f t="shared" si="16"/>
        <v>7.1096</v>
      </c>
      <c r="AF49" s="42">
        <f t="shared" si="17"/>
        <v>2.84384</v>
      </c>
    </row>
    <row r="50">
      <c r="A50" s="29" t="s">
        <v>191</v>
      </c>
      <c r="B50" s="105" t="s">
        <v>131</v>
      </c>
      <c r="C50" s="105" t="s">
        <v>45</v>
      </c>
      <c r="D50" s="106">
        <v>44307.0</v>
      </c>
      <c r="E50" s="108">
        <v>20.0</v>
      </c>
      <c r="F50" s="108">
        <v>20.0</v>
      </c>
      <c r="G50" s="108">
        <v>10.0</v>
      </c>
      <c r="H50" s="108">
        <v>20.0</v>
      </c>
      <c r="I50" s="108">
        <v>36.0</v>
      </c>
      <c r="J50" s="108">
        <v>34.0</v>
      </c>
      <c r="K50" s="108">
        <v>10.0</v>
      </c>
      <c r="L50" s="108">
        <v>10.0</v>
      </c>
      <c r="M50" s="108">
        <v>10.0</v>
      </c>
      <c r="N50" s="108">
        <v>20.0</v>
      </c>
      <c r="O50" s="109">
        <v>0.0</v>
      </c>
      <c r="P50" s="108">
        <f t="shared" si="1"/>
        <v>190</v>
      </c>
      <c r="Q50" s="140">
        <f t="shared" si="2"/>
        <v>0.086</v>
      </c>
      <c r="R50" s="141">
        <f t="shared" si="3"/>
        <v>0.012</v>
      </c>
      <c r="S50" s="142">
        <f t="shared" si="4"/>
        <v>0.148</v>
      </c>
      <c r="T50" s="143">
        <f t="shared" si="5"/>
        <v>0.1</v>
      </c>
      <c r="U50" s="143">
        <f t="shared" si="6"/>
        <v>0.238</v>
      </c>
      <c r="V50" s="143">
        <f t="shared" si="7"/>
        <v>0.2808</v>
      </c>
      <c r="W50" s="143">
        <f t="shared" si="8"/>
        <v>1.2954</v>
      </c>
      <c r="X50" s="143">
        <f t="shared" si="9"/>
        <v>0.095</v>
      </c>
      <c r="Y50" s="143">
        <f t="shared" si="10"/>
        <v>0.069</v>
      </c>
      <c r="Z50" s="143">
        <f t="shared" si="11"/>
        <v>0.056</v>
      </c>
      <c r="AA50" s="143">
        <f t="shared" si="12"/>
        <v>0.056</v>
      </c>
      <c r="AB50" s="143">
        <f t="shared" si="13"/>
        <v>0.098</v>
      </c>
      <c r="AC50" s="143">
        <f t="shared" si="14"/>
        <v>0.145</v>
      </c>
      <c r="AD50" s="143">
        <f t="shared" si="15"/>
        <v>0.11</v>
      </c>
      <c r="AE50" s="144">
        <f t="shared" si="16"/>
        <v>2.7892</v>
      </c>
      <c r="AF50" s="42">
        <f t="shared" si="17"/>
        <v>1.11568</v>
      </c>
    </row>
    <row r="51">
      <c r="A51" s="29" t="s">
        <v>191</v>
      </c>
      <c r="B51" s="105" t="s">
        <v>131</v>
      </c>
      <c r="C51" s="105" t="s">
        <v>47</v>
      </c>
      <c r="D51" s="106">
        <v>44307.0</v>
      </c>
      <c r="E51" s="108">
        <v>20.0</v>
      </c>
      <c r="F51" s="108">
        <v>40.0</v>
      </c>
      <c r="G51" s="108">
        <v>15.0</v>
      </c>
      <c r="H51" s="108">
        <v>40.0</v>
      </c>
      <c r="I51" s="108">
        <v>36.0</v>
      </c>
      <c r="J51" s="108">
        <v>38.0</v>
      </c>
      <c r="K51" s="108">
        <v>20.0</v>
      </c>
      <c r="L51" s="108">
        <v>10.0</v>
      </c>
      <c r="M51" s="108">
        <v>10.0</v>
      </c>
      <c r="N51" s="108">
        <v>20.0</v>
      </c>
      <c r="O51" s="109">
        <v>0.0</v>
      </c>
      <c r="P51" s="108">
        <f t="shared" si="1"/>
        <v>249</v>
      </c>
      <c r="Q51" s="140">
        <f t="shared" si="2"/>
        <v>0.086</v>
      </c>
      <c r="R51" s="141">
        <f t="shared" si="3"/>
        <v>0.012</v>
      </c>
      <c r="S51" s="142">
        <f t="shared" si="4"/>
        <v>0.296</v>
      </c>
      <c r="T51" s="143">
        <f t="shared" si="5"/>
        <v>0.15</v>
      </c>
      <c r="U51" s="143">
        <f t="shared" si="6"/>
        <v>0.476</v>
      </c>
      <c r="V51" s="143">
        <f t="shared" si="7"/>
        <v>0.2808</v>
      </c>
      <c r="W51" s="143">
        <f t="shared" si="8"/>
        <v>1.4478</v>
      </c>
      <c r="X51" s="143">
        <f t="shared" si="9"/>
        <v>0.19</v>
      </c>
      <c r="Y51" s="143">
        <f t="shared" si="10"/>
        <v>0.138</v>
      </c>
      <c r="Z51" s="143">
        <f t="shared" si="11"/>
        <v>0.056</v>
      </c>
      <c r="AA51" s="143">
        <f t="shared" si="12"/>
        <v>0.056</v>
      </c>
      <c r="AB51" s="143">
        <f t="shared" si="13"/>
        <v>0.098</v>
      </c>
      <c r="AC51" s="143">
        <f t="shared" si="14"/>
        <v>0.145</v>
      </c>
      <c r="AD51" s="143">
        <f t="shared" si="15"/>
        <v>0.11</v>
      </c>
      <c r="AE51" s="144">
        <f t="shared" si="16"/>
        <v>3.5416</v>
      </c>
      <c r="AF51" s="42">
        <f t="shared" si="17"/>
        <v>1.41664</v>
      </c>
    </row>
    <row r="52">
      <c r="A52" s="29" t="s">
        <v>191</v>
      </c>
      <c r="B52" s="105" t="s">
        <v>131</v>
      </c>
      <c r="C52" s="105" t="s">
        <v>48</v>
      </c>
      <c r="D52" s="106">
        <v>44307.0</v>
      </c>
      <c r="E52" s="109">
        <v>20.0</v>
      </c>
      <c r="F52" s="108">
        <v>60.0</v>
      </c>
      <c r="G52" s="109">
        <v>10.0</v>
      </c>
      <c r="H52" s="108">
        <v>40.0</v>
      </c>
      <c r="I52" s="108">
        <v>44.0</v>
      </c>
      <c r="J52" s="108">
        <v>42.0</v>
      </c>
      <c r="K52" s="108">
        <v>20.0</v>
      </c>
      <c r="L52" s="109">
        <v>20.0</v>
      </c>
      <c r="M52" s="109">
        <v>20.0</v>
      </c>
      <c r="N52" s="108">
        <v>0.0</v>
      </c>
      <c r="O52" s="109">
        <v>0.0</v>
      </c>
      <c r="P52" s="108">
        <f t="shared" si="1"/>
        <v>276</v>
      </c>
      <c r="Q52" s="140">
        <f t="shared" si="2"/>
        <v>0.086</v>
      </c>
      <c r="R52" s="141">
        <f t="shared" si="3"/>
        <v>0.012</v>
      </c>
      <c r="S52" s="142">
        <f t="shared" si="4"/>
        <v>0.444</v>
      </c>
      <c r="T52" s="143">
        <f t="shared" si="5"/>
        <v>0.1</v>
      </c>
      <c r="U52" s="143">
        <f t="shared" si="6"/>
        <v>0.476</v>
      </c>
      <c r="V52" s="143">
        <f t="shared" si="7"/>
        <v>0.3432</v>
      </c>
      <c r="W52" s="143">
        <f t="shared" si="8"/>
        <v>1.6002</v>
      </c>
      <c r="X52" s="143">
        <f t="shared" si="9"/>
        <v>0.19</v>
      </c>
      <c r="Y52" s="143">
        <f t="shared" si="10"/>
        <v>0.138</v>
      </c>
      <c r="Z52" s="143">
        <f t="shared" si="11"/>
        <v>0.112</v>
      </c>
      <c r="AA52" s="143">
        <f t="shared" si="12"/>
        <v>0.112</v>
      </c>
      <c r="AB52" s="143">
        <f t="shared" si="13"/>
        <v>0.196</v>
      </c>
      <c r="AC52" s="143">
        <f t="shared" si="14"/>
        <v>0.29</v>
      </c>
      <c r="AD52" s="143">
        <f t="shared" si="15"/>
        <v>0</v>
      </c>
      <c r="AE52" s="144">
        <f t="shared" si="16"/>
        <v>4.0994</v>
      </c>
      <c r="AF52" s="42">
        <f t="shared" si="17"/>
        <v>1.63976</v>
      </c>
    </row>
    <row r="53">
      <c r="A53" s="29" t="s">
        <v>191</v>
      </c>
      <c r="B53" s="105" t="s">
        <v>131</v>
      </c>
      <c r="C53" s="105" t="s">
        <v>49</v>
      </c>
      <c r="D53" s="106">
        <v>44307.0</v>
      </c>
      <c r="E53" s="108">
        <v>40.0</v>
      </c>
      <c r="F53" s="108">
        <v>160.0</v>
      </c>
      <c r="G53" s="108">
        <v>35.0</v>
      </c>
      <c r="H53" s="108">
        <v>100.0</v>
      </c>
      <c r="I53" s="108">
        <v>72.0</v>
      </c>
      <c r="J53" s="108">
        <v>100.0</v>
      </c>
      <c r="K53" s="108">
        <v>100.0</v>
      </c>
      <c r="L53" s="108">
        <v>50.0</v>
      </c>
      <c r="M53" s="108">
        <v>50.0</v>
      </c>
      <c r="N53" s="108">
        <v>40.0</v>
      </c>
      <c r="O53" s="109">
        <v>0.0</v>
      </c>
      <c r="P53" s="108">
        <f t="shared" si="1"/>
        <v>747</v>
      </c>
      <c r="Q53" s="140">
        <f t="shared" si="2"/>
        <v>0.172</v>
      </c>
      <c r="R53" s="141">
        <f t="shared" si="3"/>
        <v>0.024</v>
      </c>
      <c r="S53" s="142">
        <f t="shared" si="4"/>
        <v>1.184</v>
      </c>
      <c r="T53" s="143">
        <f t="shared" si="5"/>
        <v>0.35</v>
      </c>
      <c r="U53" s="143">
        <f t="shared" si="6"/>
        <v>1.19</v>
      </c>
      <c r="V53" s="143">
        <f t="shared" si="7"/>
        <v>0.5616</v>
      </c>
      <c r="W53" s="143">
        <f t="shared" si="8"/>
        <v>3.81</v>
      </c>
      <c r="X53" s="143">
        <f t="shared" si="9"/>
        <v>0.95</v>
      </c>
      <c r="Y53" s="143">
        <f t="shared" si="10"/>
        <v>0.69</v>
      </c>
      <c r="Z53" s="143">
        <f t="shared" si="11"/>
        <v>0.28</v>
      </c>
      <c r="AA53" s="143">
        <f t="shared" si="12"/>
        <v>0.28</v>
      </c>
      <c r="AB53" s="143">
        <f t="shared" si="13"/>
        <v>0.49</v>
      </c>
      <c r="AC53" s="143">
        <f t="shared" si="14"/>
        <v>0.725</v>
      </c>
      <c r="AD53" s="143">
        <f t="shared" si="15"/>
        <v>0.22</v>
      </c>
      <c r="AE53" s="144">
        <f t="shared" si="16"/>
        <v>10.9266</v>
      </c>
      <c r="AF53" s="42">
        <f t="shared" si="17"/>
        <v>4.37064</v>
      </c>
    </row>
    <row r="54">
      <c r="A54" s="29" t="s">
        <v>191</v>
      </c>
      <c r="B54" s="105" t="s">
        <v>131</v>
      </c>
      <c r="C54" s="105" t="s">
        <v>50</v>
      </c>
      <c r="D54" s="106">
        <v>44307.0</v>
      </c>
      <c r="E54" s="109">
        <v>20.0</v>
      </c>
      <c r="F54" s="108">
        <v>100.0</v>
      </c>
      <c r="G54" s="109">
        <v>15.0</v>
      </c>
      <c r="H54" s="108">
        <v>80.0</v>
      </c>
      <c r="I54" s="108">
        <v>72.0</v>
      </c>
      <c r="J54" s="108">
        <v>76.0</v>
      </c>
      <c r="K54" s="108">
        <v>50.0</v>
      </c>
      <c r="L54" s="109">
        <v>30.0</v>
      </c>
      <c r="M54" s="109">
        <v>20.0</v>
      </c>
      <c r="N54" s="108">
        <v>20.0</v>
      </c>
      <c r="O54" s="109">
        <v>0.0</v>
      </c>
      <c r="P54" s="108">
        <f t="shared" si="1"/>
        <v>483</v>
      </c>
      <c r="Q54" s="140">
        <f t="shared" si="2"/>
        <v>0.086</v>
      </c>
      <c r="R54" s="141">
        <f t="shared" si="3"/>
        <v>0.012</v>
      </c>
      <c r="S54" s="142">
        <f t="shared" si="4"/>
        <v>0.74</v>
      </c>
      <c r="T54" s="143">
        <f t="shared" si="5"/>
        <v>0.15</v>
      </c>
      <c r="U54" s="143">
        <f t="shared" si="6"/>
        <v>0.952</v>
      </c>
      <c r="V54" s="143">
        <f t="shared" si="7"/>
        <v>0.5616</v>
      </c>
      <c r="W54" s="143">
        <f t="shared" si="8"/>
        <v>2.8956</v>
      </c>
      <c r="X54" s="143">
        <f t="shared" si="9"/>
        <v>0.475</v>
      </c>
      <c r="Y54" s="143">
        <f t="shared" si="10"/>
        <v>0.345</v>
      </c>
      <c r="Z54" s="143">
        <f t="shared" si="11"/>
        <v>0.168</v>
      </c>
      <c r="AA54" s="143">
        <f t="shared" si="12"/>
        <v>0.168</v>
      </c>
      <c r="AB54" s="143">
        <f t="shared" si="13"/>
        <v>0.196</v>
      </c>
      <c r="AC54" s="143">
        <f t="shared" si="14"/>
        <v>0.29</v>
      </c>
      <c r="AD54" s="143">
        <f t="shared" si="15"/>
        <v>0.11</v>
      </c>
      <c r="AE54" s="144">
        <f t="shared" si="16"/>
        <v>7.1492</v>
      </c>
      <c r="AF54" s="42">
        <f t="shared" si="17"/>
        <v>2.85968</v>
      </c>
    </row>
    <row r="55">
      <c r="A55" s="29" t="s">
        <v>191</v>
      </c>
      <c r="B55" s="105" t="s">
        <v>131</v>
      </c>
      <c r="C55" s="105" t="s">
        <v>51</v>
      </c>
      <c r="D55" s="106">
        <v>44307.0</v>
      </c>
      <c r="E55" s="108">
        <v>40.0</v>
      </c>
      <c r="F55" s="108">
        <v>80.0</v>
      </c>
      <c r="G55" s="108">
        <v>25.0</v>
      </c>
      <c r="H55" s="108">
        <v>40.0</v>
      </c>
      <c r="I55" s="108">
        <v>16.0</v>
      </c>
      <c r="J55" s="108">
        <v>40.0</v>
      </c>
      <c r="K55" s="108">
        <v>40.0</v>
      </c>
      <c r="L55" s="108">
        <v>30.0</v>
      </c>
      <c r="M55" s="108">
        <v>20.0</v>
      </c>
      <c r="N55" s="108">
        <v>20.0</v>
      </c>
      <c r="O55" s="109">
        <v>0.0</v>
      </c>
      <c r="P55" s="108">
        <f t="shared" si="1"/>
        <v>351</v>
      </c>
      <c r="Q55" s="140">
        <f t="shared" si="2"/>
        <v>0.172</v>
      </c>
      <c r="R55" s="141">
        <f t="shared" si="3"/>
        <v>0.024</v>
      </c>
      <c r="S55" s="142">
        <f t="shared" si="4"/>
        <v>0.592</v>
      </c>
      <c r="T55" s="143">
        <f t="shared" si="5"/>
        <v>0.25</v>
      </c>
      <c r="U55" s="143">
        <f t="shared" si="6"/>
        <v>0.476</v>
      </c>
      <c r="V55" s="143">
        <f t="shared" si="7"/>
        <v>0.1248</v>
      </c>
      <c r="W55" s="143">
        <f t="shared" si="8"/>
        <v>1.524</v>
      </c>
      <c r="X55" s="143">
        <f t="shared" si="9"/>
        <v>0.38</v>
      </c>
      <c r="Y55" s="143">
        <f t="shared" si="10"/>
        <v>0.276</v>
      </c>
      <c r="Z55" s="143">
        <f t="shared" si="11"/>
        <v>0.168</v>
      </c>
      <c r="AA55" s="143">
        <f t="shared" si="12"/>
        <v>0.168</v>
      </c>
      <c r="AB55" s="143">
        <f t="shared" si="13"/>
        <v>0.196</v>
      </c>
      <c r="AC55" s="143">
        <f t="shared" si="14"/>
        <v>0.29</v>
      </c>
      <c r="AD55" s="143">
        <f t="shared" si="15"/>
        <v>0.11</v>
      </c>
      <c r="AE55" s="144">
        <f t="shared" si="16"/>
        <v>4.7508</v>
      </c>
      <c r="AF55" s="42">
        <f t="shared" si="17"/>
        <v>1.90032</v>
      </c>
    </row>
    <row r="56">
      <c r="A56" s="29" t="s">
        <v>191</v>
      </c>
      <c r="B56" s="105" t="s">
        <v>131</v>
      </c>
      <c r="C56" s="105" t="s">
        <v>52</v>
      </c>
      <c r="D56" s="106">
        <v>44307.0</v>
      </c>
      <c r="E56" s="108">
        <v>40.0</v>
      </c>
      <c r="F56" s="108">
        <v>40.0</v>
      </c>
      <c r="G56" s="108">
        <v>0.0</v>
      </c>
      <c r="H56" s="108">
        <v>30.0</v>
      </c>
      <c r="I56" s="108">
        <v>28.0</v>
      </c>
      <c r="J56" s="108">
        <v>24.0</v>
      </c>
      <c r="K56" s="108">
        <v>40.0</v>
      </c>
      <c r="L56" s="108">
        <v>30.0</v>
      </c>
      <c r="M56" s="108">
        <v>30.0</v>
      </c>
      <c r="N56" s="108">
        <v>20.0</v>
      </c>
      <c r="O56" s="109">
        <v>0.0</v>
      </c>
      <c r="P56" s="108">
        <f t="shared" si="1"/>
        <v>282</v>
      </c>
      <c r="Q56" s="140">
        <f t="shared" si="2"/>
        <v>0.172</v>
      </c>
      <c r="R56" s="141">
        <f t="shared" si="3"/>
        <v>0.024</v>
      </c>
      <c r="S56" s="142">
        <f t="shared" si="4"/>
        <v>0.296</v>
      </c>
      <c r="T56" s="143">
        <f t="shared" si="5"/>
        <v>0</v>
      </c>
      <c r="U56" s="143">
        <f t="shared" si="6"/>
        <v>0.357</v>
      </c>
      <c r="V56" s="143">
        <f t="shared" si="7"/>
        <v>0.2184</v>
      </c>
      <c r="W56" s="143">
        <f t="shared" si="8"/>
        <v>0.9144</v>
      </c>
      <c r="X56" s="143">
        <f t="shared" si="9"/>
        <v>0.38</v>
      </c>
      <c r="Y56" s="143">
        <f t="shared" si="10"/>
        <v>0.276</v>
      </c>
      <c r="Z56" s="143">
        <f t="shared" si="11"/>
        <v>0.168</v>
      </c>
      <c r="AA56" s="143">
        <f t="shared" si="12"/>
        <v>0.168</v>
      </c>
      <c r="AB56" s="143">
        <f t="shared" si="13"/>
        <v>0.294</v>
      </c>
      <c r="AC56" s="143">
        <f t="shared" si="14"/>
        <v>0.435</v>
      </c>
      <c r="AD56" s="143">
        <f t="shared" si="15"/>
        <v>0.11</v>
      </c>
      <c r="AE56" s="144">
        <f t="shared" si="16"/>
        <v>3.8128</v>
      </c>
      <c r="AF56" s="42">
        <f t="shared" si="17"/>
        <v>1.52512</v>
      </c>
    </row>
    <row r="57">
      <c r="A57" s="29" t="s">
        <v>191</v>
      </c>
      <c r="B57" s="105" t="s">
        <v>131</v>
      </c>
      <c r="C57" s="105" t="s">
        <v>53</v>
      </c>
      <c r="D57" s="106">
        <v>44307.0</v>
      </c>
      <c r="E57" s="108">
        <v>20.0</v>
      </c>
      <c r="F57" s="108">
        <v>40.0</v>
      </c>
      <c r="G57" s="108">
        <v>15.0</v>
      </c>
      <c r="H57" s="108">
        <v>40.0</v>
      </c>
      <c r="I57" s="108">
        <v>48.0</v>
      </c>
      <c r="J57" s="108">
        <v>46.0</v>
      </c>
      <c r="K57" s="108">
        <v>20.0</v>
      </c>
      <c r="L57" s="108">
        <v>20.0</v>
      </c>
      <c r="M57" s="108">
        <v>0.0</v>
      </c>
      <c r="N57" s="108">
        <v>20.0</v>
      </c>
      <c r="O57" s="109">
        <v>0.0</v>
      </c>
      <c r="P57" s="108">
        <f t="shared" si="1"/>
        <v>269</v>
      </c>
      <c r="Q57" s="140">
        <f t="shared" si="2"/>
        <v>0.086</v>
      </c>
      <c r="R57" s="141">
        <f t="shared" si="3"/>
        <v>0.012</v>
      </c>
      <c r="S57" s="142">
        <f t="shared" si="4"/>
        <v>0.296</v>
      </c>
      <c r="T57" s="143">
        <f t="shared" si="5"/>
        <v>0.15</v>
      </c>
      <c r="U57" s="143">
        <f t="shared" si="6"/>
        <v>0.476</v>
      </c>
      <c r="V57" s="143">
        <f t="shared" si="7"/>
        <v>0.3744</v>
      </c>
      <c r="W57" s="143">
        <f t="shared" si="8"/>
        <v>1.7526</v>
      </c>
      <c r="X57" s="143">
        <f t="shared" si="9"/>
        <v>0.19</v>
      </c>
      <c r="Y57" s="143">
        <f t="shared" si="10"/>
        <v>0.138</v>
      </c>
      <c r="Z57" s="143">
        <f t="shared" si="11"/>
        <v>0.112</v>
      </c>
      <c r="AA57" s="143">
        <f t="shared" si="12"/>
        <v>0.112</v>
      </c>
      <c r="AB57" s="143">
        <f t="shared" si="13"/>
        <v>0</v>
      </c>
      <c r="AC57" s="143">
        <f t="shared" si="14"/>
        <v>0</v>
      </c>
      <c r="AD57" s="143">
        <f t="shared" si="15"/>
        <v>0.11</v>
      </c>
      <c r="AE57" s="144">
        <f t="shared" si="16"/>
        <v>3.809</v>
      </c>
      <c r="AF57" s="42">
        <f t="shared" si="17"/>
        <v>1.5236</v>
      </c>
    </row>
    <row r="58">
      <c r="A58" s="29" t="s">
        <v>191</v>
      </c>
      <c r="B58" s="105" t="s">
        <v>131</v>
      </c>
      <c r="C58" s="105" t="s">
        <v>54</v>
      </c>
      <c r="D58" s="106">
        <v>44307.0</v>
      </c>
      <c r="E58" s="108">
        <v>20.0</v>
      </c>
      <c r="F58" s="108">
        <v>20.0</v>
      </c>
      <c r="G58" s="108">
        <v>5.0</v>
      </c>
      <c r="H58" s="108">
        <v>20.0</v>
      </c>
      <c r="I58" s="108">
        <v>16.0</v>
      </c>
      <c r="J58" s="108">
        <v>16.0</v>
      </c>
      <c r="K58" s="108">
        <v>20.0</v>
      </c>
      <c r="L58" s="108">
        <v>10.0</v>
      </c>
      <c r="M58" s="108">
        <v>10.0</v>
      </c>
      <c r="N58" s="108">
        <v>20.0</v>
      </c>
      <c r="O58" s="109">
        <v>0.0</v>
      </c>
      <c r="P58" s="108">
        <f t="shared" si="1"/>
        <v>157</v>
      </c>
      <c r="Q58" s="140">
        <f t="shared" si="2"/>
        <v>0.086</v>
      </c>
      <c r="R58" s="141">
        <f t="shared" si="3"/>
        <v>0.012</v>
      </c>
      <c r="S58" s="142">
        <f t="shared" si="4"/>
        <v>0.148</v>
      </c>
      <c r="T58" s="143">
        <f t="shared" si="5"/>
        <v>0.05</v>
      </c>
      <c r="U58" s="143">
        <f t="shared" si="6"/>
        <v>0.238</v>
      </c>
      <c r="V58" s="143">
        <f t="shared" si="7"/>
        <v>0.1248</v>
      </c>
      <c r="W58" s="143">
        <f t="shared" si="8"/>
        <v>0.6096</v>
      </c>
      <c r="X58" s="143">
        <f t="shared" si="9"/>
        <v>0.19</v>
      </c>
      <c r="Y58" s="143">
        <f t="shared" si="10"/>
        <v>0.138</v>
      </c>
      <c r="Z58" s="143">
        <f t="shared" si="11"/>
        <v>0.056</v>
      </c>
      <c r="AA58" s="143">
        <f t="shared" si="12"/>
        <v>0.056</v>
      </c>
      <c r="AB58" s="143">
        <f t="shared" si="13"/>
        <v>0.098</v>
      </c>
      <c r="AC58" s="143">
        <f t="shared" si="14"/>
        <v>0.145</v>
      </c>
      <c r="AD58" s="143">
        <f t="shared" si="15"/>
        <v>0.11</v>
      </c>
      <c r="AE58" s="144">
        <f t="shared" si="16"/>
        <v>2.0614</v>
      </c>
      <c r="AF58" s="42">
        <f t="shared" si="17"/>
        <v>0.82456</v>
      </c>
    </row>
    <row r="59">
      <c r="A59" s="29" t="s">
        <v>191</v>
      </c>
      <c r="B59" s="105" t="s">
        <v>131</v>
      </c>
      <c r="C59" s="105" t="s">
        <v>55</v>
      </c>
      <c r="D59" s="106">
        <v>44307.0</v>
      </c>
      <c r="E59" s="109">
        <v>20.0</v>
      </c>
      <c r="F59" s="108">
        <v>60.0</v>
      </c>
      <c r="G59" s="109">
        <v>15.0</v>
      </c>
      <c r="H59" s="108">
        <v>30.0</v>
      </c>
      <c r="I59" s="108">
        <v>40.0</v>
      </c>
      <c r="J59" s="108">
        <v>42.0</v>
      </c>
      <c r="K59" s="108">
        <v>20.0</v>
      </c>
      <c r="L59" s="109">
        <v>10.0</v>
      </c>
      <c r="M59" s="109">
        <v>20.0</v>
      </c>
      <c r="N59" s="108">
        <v>10.0</v>
      </c>
      <c r="O59" s="109">
        <v>0.0</v>
      </c>
      <c r="P59" s="108">
        <f t="shared" si="1"/>
        <v>267</v>
      </c>
      <c r="Q59" s="140">
        <f t="shared" si="2"/>
        <v>0.086</v>
      </c>
      <c r="R59" s="141">
        <f t="shared" si="3"/>
        <v>0.012</v>
      </c>
      <c r="S59" s="142">
        <f t="shared" si="4"/>
        <v>0.444</v>
      </c>
      <c r="T59" s="143">
        <f t="shared" si="5"/>
        <v>0.15</v>
      </c>
      <c r="U59" s="143">
        <f t="shared" si="6"/>
        <v>0.357</v>
      </c>
      <c r="V59" s="143">
        <f t="shared" si="7"/>
        <v>0.312</v>
      </c>
      <c r="W59" s="143">
        <f t="shared" si="8"/>
        <v>1.6002</v>
      </c>
      <c r="X59" s="143">
        <f t="shared" si="9"/>
        <v>0.19</v>
      </c>
      <c r="Y59" s="143">
        <f t="shared" si="10"/>
        <v>0.138</v>
      </c>
      <c r="Z59" s="143">
        <f t="shared" si="11"/>
        <v>0.056</v>
      </c>
      <c r="AA59" s="143">
        <f t="shared" si="12"/>
        <v>0.056</v>
      </c>
      <c r="AB59" s="143">
        <f t="shared" si="13"/>
        <v>0.196</v>
      </c>
      <c r="AC59" s="143">
        <f t="shared" si="14"/>
        <v>0.29</v>
      </c>
      <c r="AD59" s="143">
        <f t="shared" si="15"/>
        <v>0.055</v>
      </c>
      <c r="AE59" s="144">
        <f t="shared" si="16"/>
        <v>3.9422</v>
      </c>
      <c r="AF59" s="42">
        <f t="shared" si="17"/>
        <v>1.57688</v>
      </c>
    </row>
    <row r="60">
      <c r="A60" s="29" t="s">
        <v>191</v>
      </c>
      <c r="B60" s="105" t="s">
        <v>131</v>
      </c>
      <c r="C60" s="105" t="s">
        <v>56</v>
      </c>
      <c r="D60" s="106">
        <v>44307.0</v>
      </c>
      <c r="E60" s="108">
        <v>20.0</v>
      </c>
      <c r="F60" s="108">
        <v>60.0</v>
      </c>
      <c r="G60" s="108">
        <v>20.0</v>
      </c>
      <c r="H60" s="108">
        <v>70.0</v>
      </c>
      <c r="I60" s="108">
        <v>68.0</v>
      </c>
      <c r="J60" s="108">
        <v>70.0</v>
      </c>
      <c r="K60" s="108">
        <v>80.0</v>
      </c>
      <c r="L60" s="108">
        <v>40.0</v>
      </c>
      <c r="M60" s="108">
        <v>30.0</v>
      </c>
      <c r="N60" s="108">
        <v>50.0</v>
      </c>
      <c r="O60" s="109">
        <v>0.0</v>
      </c>
      <c r="P60" s="108">
        <f t="shared" si="1"/>
        <v>508</v>
      </c>
      <c r="Q60" s="140">
        <f t="shared" si="2"/>
        <v>0.086</v>
      </c>
      <c r="R60" s="141">
        <f t="shared" si="3"/>
        <v>0.012</v>
      </c>
      <c r="S60" s="142">
        <f t="shared" si="4"/>
        <v>0.444</v>
      </c>
      <c r="T60" s="143">
        <f t="shared" si="5"/>
        <v>0.2</v>
      </c>
      <c r="U60" s="143">
        <f t="shared" si="6"/>
        <v>0.833</v>
      </c>
      <c r="V60" s="143">
        <f t="shared" si="7"/>
        <v>0.5304</v>
      </c>
      <c r="W60" s="143">
        <f t="shared" si="8"/>
        <v>2.667</v>
      </c>
      <c r="X60" s="143">
        <f t="shared" si="9"/>
        <v>0.76</v>
      </c>
      <c r="Y60" s="143">
        <f t="shared" si="10"/>
        <v>0.552</v>
      </c>
      <c r="Z60" s="143">
        <f t="shared" si="11"/>
        <v>0.224</v>
      </c>
      <c r="AA60" s="143">
        <f t="shared" si="12"/>
        <v>0.224</v>
      </c>
      <c r="AB60" s="143">
        <f t="shared" si="13"/>
        <v>0.294</v>
      </c>
      <c r="AC60" s="143">
        <f t="shared" si="14"/>
        <v>0.435</v>
      </c>
      <c r="AD60" s="143">
        <f t="shared" si="15"/>
        <v>0.275</v>
      </c>
      <c r="AE60" s="144">
        <f t="shared" si="16"/>
        <v>7.5364</v>
      </c>
      <c r="AF60" s="42">
        <f t="shared" si="17"/>
        <v>3.01456</v>
      </c>
    </row>
    <row r="61">
      <c r="A61" s="29" t="s">
        <v>191</v>
      </c>
      <c r="B61" s="105" t="s">
        <v>131</v>
      </c>
      <c r="C61" s="105" t="s">
        <v>59</v>
      </c>
      <c r="D61" s="106">
        <v>44307.0</v>
      </c>
      <c r="E61" s="109">
        <v>20.0</v>
      </c>
      <c r="F61" s="108">
        <v>60.0</v>
      </c>
      <c r="G61" s="109">
        <v>15.0</v>
      </c>
      <c r="H61" s="108">
        <v>30.0</v>
      </c>
      <c r="I61" s="108">
        <v>32.0</v>
      </c>
      <c r="J61" s="108">
        <v>32.0</v>
      </c>
      <c r="K61" s="108">
        <v>30.0</v>
      </c>
      <c r="L61" s="109">
        <v>20.0</v>
      </c>
      <c r="M61" s="109">
        <v>20.0</v>
      </c>
      <c r="N61" s="108">
        <v>20.0</v>
      </c>
      <c r="O61" s="109">
        <v>0.0</v>
      </c>
      <c r="P61" s="108">
        <f t="shared" si="1"/>
        <v>279</v>
      </c>
      <c r="Q61" s="140">
        <f t="shared" si="2"/>
        <v>0.086</v>
      </c>
      <c r="R61" s="141">
        <f t="shared" si="3"/>
        <v>0.012</v>
      </c>
      <c r="S61" s="142">
        <f t="shared" si="4"/>
        <v>0.444</v>
      </c>
      <c r="T61" s="143">
        <f t="shared" si="5"/>
        <v>0.15</v>
      </c>
      <c r="U61" s="143">
        <f t="shared" si="6"/>
        <v>0.357</v>
      </c>
      <c r="V61" s="143">
        <f t="shared" si="7"/>
        <v>0.2496</v>
      </c>
      <c r="W61" s="143">
        <f t="shared" si="8"/>
        <v>1.2192</v>
      </c>
      <c r="X61" s="143">
        <f t="shared" si="9"/>
        <v>0.285</v>
      </c>
      <c r="Y61" s="143">
        <f t="shared" si="10"/>
        <v>0.207</v>
      </c>
      <c r="Z61" s="143">
        <f t="shared" si="11"/>
        <v>0.112</v>
      </c>
      <c r="AA61" s="143">
        <f t="shared" si="12"/>
        <v>0.112</v>
      </c>
      <c r="AB61" s="143">
        <f t="shared" si="13"/>
        <v>0.196</v>
      </c>
      <c r="AC61" s="143">
        <f t="shared" si="14"/>
        <v>0.29</v>
      </c>
      <c r="AD61" s="143">
        <f t="shared" si="15"/>
        <v>0.11</v>
      </c>
      <c r="AE61" s="144">
        <f t="shared" si="16"/>
        <v>3.8298</v>
      </c>
      <c r="AF61" s="42">
        <f t="shared" si="17"/>
        <v>1.53192</v>
      </c>
    </row>
    <row r="62">
      <c r="A62" s="29" t="s">
        <v>191</v>
      </c>
      <c r="B62" s="105" t="s">
        <v>131</v>
      </c>
      <c r="C62" s="105" t="s">
        <v>60</v>
      </c>
      <c r="D62" s="106">
        <v>44307.0</v>
      </c>
      <c r="E62" s="108">
        <v>40.0</v>
      </c>
      <c r="F62" s="108">
        <v>60.0</v>
      </c>
      <c r="G62" s="108">
        <v>15.0</v>
      </c>
      <c r="H62" s="108">
        <v>20.0</v>
      </c>
      <c r="I62" s="108">
        <v>28.0</v>
      </c>
      <c r="J62" s="108">
        <v>28.0</v>
      </c>
      <c r="K62" s="108">
        <v>30.0</v>
      </c>
      <c r="L62" s="108">
        <v>20.0</v>
      </c>
      <c r="M62" s="108">
        <v>20.0</v>
      </c>
      <c r="N62" s="108">
        <v>30.0</v>
      </c>
      <c r="O62" s="109">
        <v>0.0</v>
      </c>
      <c r="P62" s="108">
        <f t="shared" si="1"/>
        <v>291</v>
      </c>
      <c r="Q62" s="140">
        <f t="shared" si="2"/>
        <v>0.172</v>
      </c>
      <c r="R62" s="141">
        <f t="shared" si="3"/>
        <v>0.024</v>
      </c>
      <c r="S62" s="142">
        <f t="shared" si="4"/>
        <v>0.444</v>
      </c>
      <c r="T62" s="143">
        <f t="shared" si="5"/>
        <v>0.15</v>
      </c>
      <c r="U62" s="143">
        <f t="shared" si="6"/>
        <v>0.238</v>
      </c>
      <c r="V62" s="143">
        <f t="shared" si="7"/>
        <v>0.2184</v>
      </c>
      <c r="W62" s="143">
        <f t="shared" si="8"/>
        <v>1.0668</v>
      </c>
      <c r="X62" s="143">
        <f t="shared" si="9"/>
        <v>0.285</v>
      </c>
      <c r="Y62" s="143">
        <f t="shared" si="10"/>
        <v>0.207</v>
      </c>
      <c r="Z62" s="143">
        <f t="shared" si="11"/>
        <v>0.112</v>
      </c>
      <c r="AA62" s="143">
        <f t="shared" si="12"/>
        <v>0.112</v>
      </c>
      <c r="AB62" s="143">
        <f t="shared" si="13"/>
        <v>0.196</v>
      </c>
      <c r="AC62" s="143">
        <f t="shared" si="14"/>
        <v>0.29</v>
      </c>
      <c r="AD62" s="143">
        <f t="shared" si="15"/>
        <v>0.165</v>
      </c>
      <c r="AE62" s="144">
        <f t="shared" si="16"/>
        <v>3.6802</v>
      </c>
      <c r="AF62" s="42">
        <f t="shared" si="17"/>
        <v>1.47208</v>
      </c>
    </row>
    <row r="63">
      <c r="A63" s="29" t="s">
        <v>191</v>
      </c>
      <c r="B63" s="105" t="s">
        <v>131</v>
      </c>
      <c r="C63" s="105" t="s">
        <v>61</v>
      </c>
      <c r="D63" s="106">
        <v>44307.0</v>
      </c>
      <c r="E63" s="108">
        <v>40.0</v>
      </c>
      <c r="F63" s="108">
        <v>120.0</v>
      </c>
      <c r="G63" s="108">
        <v>20.0</v>
      </c>
      <c r="H63" s="108">
        <v>60.0</v>
      </c>
      <c r="I63" s="108">
        <v>52.0</v>
      </c>
      <c r="J63" s="108">
        <v>58.0</v>
      </c>
      <c r="K63" s="108">
        <v>30.0</v>
      </c>
      <c r="L63" s="108">
        <v>20.0</v>
      </c>
      <c r="M63" s="108">
        <v>20.0</v>
      </c>
      <c r="N63" s="108">
        <v>20.0</v>
      </c>
      <c r="O63" s="109">
        <v>0.0</v>
      </c>
      <c r="P63" s="108">
        <f t="shared" si="1"/>
        <v>440</v>
      </c>
      <c r="Q63" s="140">
        <f t="shared" si="2"/>
        <v>0.172</v>
      </c>
      <c r="R63" s="141">
        <f t="shared" si="3"/>
        <v>0.024</v>
      </c>
      <c r="S63" s="142">
        <f t="shared" si="4"/>
        <v>0.888</v>
      </c>
      <c r="T63" s="143">
        <f t="shared" si="5"/>
        <v>0.2</v>
      </c>
      <c r="U63" s="143">
        <f t="shared" si="6"/>
        <v>0.714</v>
      </c>
      <c r="V63" s="143">
        <f t="shared" si="7"/>
        <v>0.4056</v>
      </c>
      <c r="W63" s="143">
        <f t="shared" si="8"/>
        <v>2.2098</v>
      </c>
      <c r="X63" s="143">
        <f t="shared" si="9"/>
        <v>0.285</v>
      </c>
      <c r="Y63" s="143">
        <f t="shared" si="10"/>
        <v>0.207</v>
      </c>
      <c r="Z63" s="143">
        <f t="shared" si="11"/>
        <v>0.112</v>
      </c>
      <c r="AA63" s="143">
        <f t="shared" si="12"/>
        <v>0.112</v>
      </c>
      <c r="AB63" s="143">
        <f t="shared" si="13"/>
        <v>0.196</v>
      </c>
      <c r="AC63" s="143">
        <f t="shared" si="14"/>
        <v>0.29</v>
      </c>
      <c r="AD63" s="143">
        <f t="shared" si="15"/>
        <v>0.11</v>
      </c>
      <c r="AE63" s="144">
        <f t="shared" si="16"/>
        <v>5.9254</v>
      </c>
      <c r="AF63" s="42">
        <f t="shared" si="17"/>
        <v>2.37016</v>
      </c>
    </row>
    <row r="64">
      <c r="A64" s="29" t="s">
        <v>191</v>
      </c>
      <c r="B64" s="105" t="s">
        <v>131</v>
      </c>
      <c r="C64" s="105" t="s">
        <v>62</v>
      </c>
      <c r="D64" s="106">
        <v>44307.0</v>
      </c>
      <c r="E64" s="108">
        <v>20.0</v>
      </c>
      <c r="F64" s="108">
        <v>40.0</v>
      </c>
      <c r="G64" s="108">
        <v>10.0</v>
      </c>
      <c r="H64" s="108">
        <v>20.0</v>
      </c>
      <c r="I64" s="108">
        <v>16.0</v>
      </c>
      <c r="J64" s="108">
        <v>16.0</v>
      </c>
      <c r="K64" s="108">
        <v>10.0</v>
      </c>
      <c r="L64" s="108">
        <v>10.0</v>
      </c>
      <c r="M64" s="108">
        <v>10.0</v>
      </c>
      <c r="N64" s="108">
        <v>20.0</v>
      </c>
      <c r="O64" s="109">
        <v>0.0</v>
      </c>
      <c r="P64" s="108">
        <f t="shared" si="1"/>
        <v>172</v>
      </c>
      <c r="Q64" s="140">
        <f t="shared" si="2"/>
        <v>0.086</v>
      </c>
      <c r="R64" s="141">
        <f t="shared" si="3"/>
        <v>0.012</v>
      </c>
      <c r="S64" s="142">
        <f t="shared" si="4"/>
        <v>0.296</v>
      </c>
      <c r="T64" s="143">
        <f t="shared" si="5"/>
        <v>0.1</v>
      </c>
      <c r="U64" s="143">
        <f t="shared" si="6"/>
        <v>0.238</v>
      </c>
      <c r="V64" s="143">
        <f t="shared" si="7"/>
        <v>0.1248</v>
      </c>
      <c r="W64" s="143">
        <f t="shared" si="8"/>
        <v>0.6096</v>
      </c>
      <c r="X64" s="143">
        <f t="shared" si="9"/>
        <v>0.095</v>
      </c>
      <c r="Y64" s="143">
        <f t="shared" si="10"/>
        <v>0.069</v>
      </c>
      <c r="Z64" s="143">
        <f t="shared" si="11"/>
        <v>0.056</v>
      </c>
      <c r="AA64" s="143">
        <f t="shared" si="12"/>
        <v>0.056</v>
      </c>
      <c r="AB64" s="143">
        <f t="shared" si="13"/>
        <v>0.098</v>
      </c>
      <c r="AC64" s="143">
        <f t="shared" si="14"/>
        <v>0.145</v>
      </c>
      <c r="AD64" s="143">
        <f t="shared" si="15"/>
        <v>0.11</v>
      </c>
      <c r="AE64" s="144">
        <f t="shared" si="16"/>
        <v>2.0954</v>
      </c>
      <c r="AF64" s="42">
        <f t="shared" si="17"/>
        <v>0.83816</v>
      </c>
    </row>
    <row r="65">
      <c r="A65" s="29" t="s">
        <v>191</v>
      </c>
      <c r="B65" s="105" t="s">
        <v>131</v>
      </c>
      <c r="C65" s="105" t="s">
        <v>63</v>
      </c>
      <c r="D65" s="106">
        <v>44307.0</v>
      </c>
      <c r="E65" s="108">
        <v>20.0</v>
      </c>
      <c r="F65" s="108">
        <v>60.0</v>
      </c>
      <c r="G65" s="108">
        <v>30.0</v>
      </c>
      <c r="H65" s="108">
        <v>50.0</v>
      </c>
      <c r="I65" s="108">
        <v>56.0</v>
      </c>
      <c r="J65" s="108">
        <v>58.0</v>
      </c>
      <c r="K65" s="108">
        <v>70.0</v>
      </c>
      <c r="L65" s="108">
        <v>40.0</v>
      </c>
      <c r="M65" s="108">
        <v>30.0</v>
      </c>
      <c r="N65" s="108">
        <v>20.0</v>
      </c>
      <c r="O65" s="109">
        <v>0.0</v>
      </c>
      <c r="P65" s="108">
        <f t="shared" si="1"/>
        <v>434</v>
      </c>
      <c r="Q65" s="140">
        <f t="shared" si="2"/>
        <v>0.086</v>
      </c>
      <c r="R65" s="141">
        <f t="shared" si="3"/>
        <v>0.012</v>
      </c>
      <c r="S65" s="142">
        <f t="shared" si="4"/>
        <v>0.444</v>
      </c>
      <c r="T65" s="143">
        <f t="shared" si="5"/>
        <v>0.3</v>
      </c>
      <c r="U65" s="143">
        <f t="shared" si="6"/>
        <v>0.595</v>
      </c>
      <c r="V65" s="143">
        <f t="shared" si="7"/>
        <v>0.4368</v>
      </c>
      <c r="W65" s="143">
        <f t="shared" si="8"/>
        <v>2.2098</v>
      </c>
      <c r="X65" s="143">
        <f t="shared" si="9"/>
        <v>0.665</v>
      </c>
      <c r="Y65" s="143">
        <f t="shared" si="10"/>
        <v>0.483</v>
      </c>
      <c r="Z65" s="143">
        <f t="shared" si="11"/>
        <v>0.224</v>
      </c>
      <c r="AA65" s="143">
        <f t="shared" si="12"/>
        <v>0.224</v>
      </c>
      <c r="AB65" s="143">
        <f t="shared" si="13"/>
        <v>0.294</v>
      </c>
      <c r="AC65" s="143">
        <f t="shared" si="14"/>
        <v>0.435</v>
      </c>
      <c r="AD65" s="143">
        <f t="shared" si="15"/>
        <v>0.11</v>
      </c>
      <c r="AE65" s="144">
        <f t="shared" si="16"/>
        <v>6.5186</v>
      </c>
      <c r="AF65" s="42">
        <f t="shared" si="17"/>
        <v>2.60744</v>
      </c>
    </row>
    <row r="66">
      <c r="A66" s="29" t="s">
        <v>191</v>
      </c>
      <c r="B66" s="105" t="s">
        <v>131</v>
      </c>
      <c r="C66" s="105" t="s">
        <v>45</v>
      </c>
      <c r="D66" s="106">
        <v>44337.0</v>
      </c>
      <c r="E66" s="109">
        <v>20.0</v>
      </c>
      <c r="F66" s="108">
        <v>40.0</v>
      </c>
      <c r="G66" s="109">
        <v>15.0</v>
      </c>
      <c r="H66" s="108">
        <v>20.0</v>
      </c>
      <c r="I66" s="108">
        <v>16.0</v>
      </c>
      <c r="J66" s="108">
        <v>16.0</v>
      </c>
      <c r="K66" s="108">
        <v>20.0</v>
      </c>
      <c r="L66" s="109">
        <v>0.0</v>
      </c>
      <c r="M66" s="109">
        <v>0.0</v>
      </c>
      <c r="N66" s="108">
        <v>10.0</v>
      </c>
      <c r="O66" s="109">
        <v>0.0</v>
      </c>
      <c r="P66" s="108">
        <f t="shared" si="1"/>
        <v>157</v>
      </c>
      <c r="Q66" s="140">
        <f t="shared" si="2"/>
        <v>0.086</v>
      </c>
      <c r="R66" s="141">
        <f t="shared" si="3"/>
        <v>0.012</v>
      </c>
      <c r="S66" s="142">
        <f t="shared" si="4"/>
        <v>0.296</v>
      </c>
      <c r="T66" s="143">
        <f t="shared" si="5"/>
        <v>0.15</v>
      </c>
      <c r="U66" s="143">
        <f t="shared" si="6"/>
        <v>0.238</v>
      </c>
      <c r="V66" s="143">
        <f t="shared" si="7"/>
        <v>0.1248</v>
      </c>
      <c r="W66" s="143">
        <f t="shared" si="8"/>
        <v>0.6096</v>
      </c>
      <c r="X66" s="143">
        <f t="shared" si="9"/>
        <v>0.19</v>
      </c>
      <c r="Y66" s="143">
        <f t="shared" si="10"/>
        <v>0.138</v>
      </c>
      <c r="Z66" s="143">
        <f t="shared" si="11"/>
        <v>0</v>
      </c>
      <c r="AA66" s="143">
        <f t="shared" si="12"/>
        <v>0</v>
      </c>
      <c r="AB66" s="143">
        <f t="shared" si="13"/>
        <v>0</v>
      </c>
      <c r="AC66" s="143">
        <f t="shared" si="14"/>
        <v>0</v>
      </c>
      <c r="AD66" s="143">
        <f t="shared" si="15"/>
        <v>0.055</v>
      </c>
      <c r="AE66" s="144">
        <f t="shared" si="16"/>
        <v>1.8994</v>
      </c>
      <c r="AF66" s="42">
        <f t="shared" si="17"/>
        <v>0.75976</v>
      </c>
    </row>
    <row r="67">
      <c r="A67" s="29" t="s">
        <v>191</v>
      </c>
      <c r="B67" s="105" t="s">
        <v>131</v>
      </c>
      <c r="C67" s="105" t="s">
        <v>47</v>
      </c>
      <c r="D67" s="106">
        <v>44337.0</v>
      </c>
      <c r="E67" s="108">
        <v>20.0</v>
      </c>
      <c r="F67" s="108">
        <v>60.0</v>
      </c>
      <c r="G67" s="108">
        <v>15.0</v>
      </c>
      <c r="H67" s="108">
        <v>40.0</v>
      </c>
      <c r="I67" s="108">
        <v>32.0</v>
      </c>
      <c r="J67" s="108">
        <v>32.0</v>
      </c>
      <c r="K67" s="108">
        <v>30.0</v>
      </c>
      <c r="L67" s="108">
        <v>20.0</v>
      </c>
      <c r="M67" s="108">
        <v>20.0</v>
      </c>
      <c r="N67" s="108">
        <v>20.0</v>
      </c>
      <c r="O67" s="109">
        <v>0.0</v>
      </c>
      <c r="P67" s="108">
        <f t="shared" si="1"/>
        <v>289</v>
      </c>
      <c r="Q67" s="140">
        <f t="shared" si="2"/>
        <v>0.086</v>
      </c>
      <c r="R67" s="141">
        <f t="shared" si="3"/>
        <v>0.012</v>
      </c>
      <c r="S67" s="142">
        <f t="shared" si="4"/>
        <v>0.444</v>
      </c>
      <c r="T67" s="143">
        <f t="shared" si="5"/>
        <v>0.15</v>
      </c>
      <c r="U67" s="143">
        <f t="shared" si="6"/>
        <v>0.476</v>
      </c>
      <c r="V67" s="143">
        <f t="shared" si="7"/>
        <v>0.2496</v>
      </c>
      <c r="W67" s="143">
        <f t="shared" si="8"/>
        <v>1.2192</v>
      </c>
      <c r="X67" s="143">
        <f t="shared" si="9"/>
        <v>0.285</v>
      </c>
      <c r="Y67" s="143">
        <f t="shared" si="10"/>
        <v>0.207</v>
      </c>
      <c r="Z67" s="143">
        <f t="shared" si="11"/>
        <v>0.112</v>
      </c>
      <c r="AA67" s="143">
        <f t="shared" si="12"/>
        <v>0.112</v>
      </c>
      <c r="AB67" s="143">
        <f t="shared" si="13"/>
        <v>0.196</v>
      </c>
      <c r="AC67" s="143">
        <f t="shared" si="14"/>
        <v>0.29</v>
      </c>
      <c r="AD67" s="143">
        <f t="shared" si="15"/>
        <v>0.11</v>
      </c>
      <c r="AE67" s="144">
        <f t="shared" si="16"/>
        <v>3.9488</v>
      </c>
      <c r="AF67" s="42">
        <f t="shared" si="17"/>
        <v>1.57952</v>
      </c>
    </row>
    <row r="68">
      <c r="A68" s="29" t="s">
        <v>191</v>
      </c>
      <c r="B68" s="105" t="s">
        <v>131</v>
      </c>
      <c r="C68" s="105" t="s">
        <v>48</v>
      </c>
      <c r="D68" s="106">
        <v>44337.0</v>
      </c>
      <c r="E68" s="108">
        <v>20.0</v>
      </c>
      <c r="F68" s="108">
        <v>40.0</v>
      </c>
      <c r="G68" s="108">
        <v>15.0</v>
      </c>
      <c r="H68" s="108">
        <v>40.0</v>
      </c>
      <c r="I68" s="108">
        <v>40.0</v>
      </c>
      <c r="J68" s="108">
        <v>40.0</v>
      </c>
      <c r="K68" s="108">
        <v>10.0</v>
      </c>
      <c r="L68" s="108">
        <v>20.0</v>
      </c>
      <c r="M68" s="108">
        <v>20.0</v>
      </c>
      <c r="N68" s="108">
        <v>40.0</v>
      </c>
      <c r="O68" s="109">
        <v>0.0</v>
      </c>
      <c r="P68" s="108">
        <f t="shared" si="1"/>
        <v>285</v>
      </c>
      <c r="Q68" s="140">
        <f t="shared" si="2"/>
        <v>0.086</v>
      </c>
      <c r="R68" s="141">
        <f t="shared" si="3"/>
        <v>0.012</v>
      </c>
      <c r="S68" s="142">
        <f t="shared" si="4"/>
        <v>0.296</v>
      </c>
      <c r="T68" s="143">
        <f t="shared" si="5"/>
        <v>0.15</v>
      </c>
      <c r="U68" s="143">
        <f t="shared" si="6"/>
        <v>0.476</v>
      </c>
      <c r="V68" s="143">
        <f t="shared" si="7"/>
        <v>0.312</v>
      </c>
      <c r="W68" s="143">
        <f t="shared" si="8"/>
        <v>1.524</v>
      </c>
      <c r="X68" s="143">
        <f t="shared" si="9"/>
        <v>0.095</v>
      </c>
      <c r="Y68" s="143">
        <f t="shared" si="10"/>
        <v>0.069</v>
      </c>
      <c r="Z68" s="143">
        <f t="shared" si="11"/>
        <v>0.112</v>
      </c>
      <c r="AA68" s="143">
        <f t="shared" si="12"/>
        <v>0.112</v>
      </c>
      <c r="AB68" s="143">
        <f t="shared" si="13"/>
        <v>0.196</v>
      </c>
      <c r="AC68" s="143">
        <f t="shared" si="14"/>
        <v>0.29</v>
      </c>
      <c r="AD68" s="143">
        <f t="shared" si="15"/>
        <v>0.22</v>
      </c>
      <c r="AE68" s="144">
        <f t="shared" si="16"/>
        <v>3.95</v>
      </c>
      <c r="AF68" s="42">
        <f t="shared" si="17"/>
        <v>1.58</v>
      </c>
    </row>
    <row r="69">
      <c r="A69" s="29" t="s">
        <v>191</v>
      </c>
      <c r="B69" s="105" t="s">
        <v>131</v>
      </c>
      <c r="C69" s="105" t="s">
        <v>49</v>
      </c>
      <c r="D69" s="106">
        <v>44337.0</v>
      </c>
      <c r="E69" s="109">
        <v>40.0</v>
      </c>
      <c r="F69" s="108">
        <v>120.0</v>
      </c>
      <c r="G69" s="109">
        <v>35.0</v>
      </c>
      <c r="H69" s="108">
        <v>90.0</v>
      </c>
      <c r="I69" s="108">
        <v>80.0</v>
      </c>
      <c r="J69" s="108">
        <v>100.0</v>
      </c>
      <c r="K69" s="108">
        <v>90.0</v>
      </c>
      <c r="L69" s="109">
        <v>50.0</v>
      </c>
      <c r="M69" s="109">
        <v>40.0</v>
      </c>
      <c r="N69" s="108">
        <v>60.0</v>
      </c>
      <c r="O69" s="109">
        <v>0.0</v>
      </c>
      <c r="P69" s="108">
        <f t="shared" si="1"/>
        <v>705</v>
      </c>
      <c r="Q69" s="140">
        <f t="shared" si="2"/>
        <v>0.172</v>
      </c>
      <c r="R69" s="141">
        <f t="shared" si="3"/>
        <v>0.024</v>
      </c>
      <c r="S69" s="142">
        <f t="shared" si="4"/>
        <v>0.888</v>
      </c>
      <c r="T69" s="143">
        <f t="shared" si="5"/>
        <v>0.35</v>
      </c>
      <c r="U69" s="143">
        <f t="shared" si="6"/>
        <v>1.071</v>
      </c>
      <c r="V69" s="143">
        <f t="shared" si="7"/>
        <v>0.624</v>
      </c>
      <c r="W69" s="143">
        <f t="shared" si="8"/>
        <v>3.81</v>
      </c>
      <c r="X69" s="143">
        <f t="shared" si="9"/>
        <v>0.855</v>
      </c>
      <c r="Y69" s="143">
        <f t="shared" si="10"/>
        <v>0.621</v>
      </c>
      <c r="Z69" s="143">
        <f t="shared" si="11"/>
        <v>0.28</v>
      </c>
      <c r="AA69" s="143">
        <f t="shared" si="12"/>
        <v>0.28</v>
      </c>
      <c r="AB69" s="143">
        <f t="shared" si="13"/>
        <v>0.392</v>
      </c>
      <c r="AC69" s="143">
        <f t="shared" si="14"/>
        <v>0.58</v>
      </c>
      <c r="AD69" s="143">
        <f t="shared" si="15"/>
        <v>0.33</v>
      </c>
      <c r="AE69" s="144">
        <f t="shared" si="16"/>
        <v>10.277</v>
      </c>
      <c r="AF69" s="42">
        <f t="shared" si="17"/>
        <v>4.1108</v>
      </c>
    </row>
    <row r="70">
      <c r="A70" s="29" t="s">
        <v>191</v>
      </c>
      <c r="B70" s="105" t="s">
        <v>131</v>
      </c>
      <c r="C70" s="105" t="s">
        <v>50</v>
      </c>
      <c r="D70" s="106">
        <v>44337.0</v>
      </c>
      <c r="E70" s="108">
        <v>60.0</v>
      </c>
      <c r="F70" s="108">
        <v>20.0</v>
      </c>
      <c r="G70" s="108">
        <v>10.0</v>
      </c>
      <c r="H70" s="108">
        <v>0.0</v>
      </c>
      <c r="I70" s="108">
        <v>0.0</v>
      </c>
      <c r="J70" s="108">
        <v>0.0</v>
      </c>
      <c r="K70" s="108">
        <v>0.0</v>
      </c>
      <c r="L70" s="108">
        <v>0.0</v>
      </c>
      <c r="M70" s="108">
        <v>0.0</v>
      </c>
      <c r="N70" s="108">
        <v>40.0</v>
      </c>
      <c r="O70" s="109">
        <v>0.0</v>
      </c>
      <c r="P70" s="108">
        <f t="shared" si="1"/>
        <v>130</v>
      </c>
      <c r="Q70" s="140">
        <f t="shared" si="2"/>
        <v>0.258</v>
      </c>
      <c r="R70" s="141">
        <f t="shared" si="3"/>
        <v>0.036</v>
      </c>
      <c r="S70" s="142">
        <f t="shared" si="4"/>
        <v>0.148</v>
      </c>
      <c r="T70" s="143">
        <f t="shared" si="5"/>
        <v>0.1</v>
      </c>
      <c r="U70" s="143">
        <f t="shared" si="6"/>
        <v>0</v>
      </c>
      <c r="V70" s="143">
        <f t="shared" si="7"/>
        <v>0</v>
      </c>
      <c r="W70" s="143">
        <f t="shared" si="8"/>
        <v>0</v>
      </c>
      <c r="X70" s="143">
        <f t="shared" si="9"/>
        <v>0</v>
      </c>
      <c r="Y70" s="143">
        <f t="shared" si="10"/>
        <v>0</v>
      </c>
      <c r="Z70" s="143">
        <f t="shared" si="11"/>
        <v>0</v>
      </c>
      <c r="AA70" s="143">
        <f t="shared" si="12"/>
        <v>0</v>
      </c>
      <c r="AB70" s="143">
        <f t="shared" si="13"/>
        <v>0</v>
      </c>
      <c r="AC70" s="143">
        <f t="shared" si="14"/>
        <v>0</v>
      </c>
      <c r="AD70" s="143">
        <f t="shared" si="15"/>
        <v>0.22</v>
      </c>
      <c r="AE70" s="144">
        <f t="shared" si="16"/>
        <v>0.762</v>
      </c>
      <c r="AF70" s="42">
        <f t="shared" si="17"/>
        <v>0.3048</v>
      </c>
    </row>
    <row r="71">
      <c r="A71" s="29" t="s">
        <v>191</v>
      </c>
      <c r="B71" s="105" t="s">
        <v>131</v>
      </c>
      <c r="C71" s="105" t="s">
        <v>51</v>
      </c>
      <c r="D71" s="106">
        <v>44337.0</v>
      </c>
      <c r="E71" s="108">
        <v>60.0</v>
      </c>
      <c r="F71" s="108">
        <v>140.0</v>
      </c>
      <c r="G71" s="108">
        <v>10.0</v>
      </c>
      <c r="H71" s="108">
        <v>40.0</v>
      </c>
      <c r="I71" s="108">
        <v>68.0</v>
      </c>
      <c r="J71" s="108">
        <v>52.0</v>
      </c>
      <c r="K71" s="108">
        <v>50.0</v>
      </c>
      <c r="L71" s="108">
        <v>30.0</v>
      </c>
      <c r="M71" s="108">
        <v>40.0</v>
      </c>
      <c r="N71" s="108">
        <v>80.0</v>
      </c>
      <c r="O71" s="109">
        <v>0.0</v>
      </c>
      <c r="P71" s="108">
        <f t="shared" si="1"/>
        <v>570</v>
      </c>
      <c r="Q71" s="140">
        <f t="shared" si="2"/>
        <v>0.258</v>
      </c>
      <c r="R71" s="141">
        <f t="shared" si="3"/>
        <v>0.036</v>
      </c>
      <c r="S71" s="142">
        <f t="shared" si="4"/>
        <v>1.036</v>
      </c>
      <c r="T71" s="143">
        <f t="shared" si="5"/>
        <v>0.1</v>
      </c>
      <c r="U71" s="143">
        <f t="shared" si="6"/>
        <v>0.476</v>
      </c>
      <c r="V71" s="143">
        <f t="shared" si="7"/>
        <v>0.5304</v>
      </c>
      <c r="W71" s="143">
        <f t="shared" si="8"/>
        <v>1.9812</v>
      </c>
      <c r="X71" s="143">
        <f t="shared" si="9"/>
        <v>0.475</v>
      </c>
      <c r="Y71" s="143">
        <f t="shared" si="10"/>
        <v>0.345</v>
      </c>
      <c r="Z71" s="143">
        <f t="shared" si="11"/>
        <v>0.168</v>
      </c>
      <c r="AA71" s="143">
        <f t="shared" si="12"/>
        <v>0.168</v>
      </c>
      <c r="AB71" s="143">
        <f t="shared" si="13"/>
        <v>0.392</v>
      </c>
      <c r="AC71" s="143">
        <f t="shared" si="14"/>
        <v>0.58</v>
      </c>
      <c r="AD71" s="143">
        <f t="shared" si="15"/>
        <v>0.44</v>
      </c>
      <c r="AE71" s="144">
        <f t="shared" si="16"/>
        <v>6.9856</v>
      </c>
      <c r="AF71" s="42">
        <f t="shared" si="17"/>
        <v>2.79424</v>
      </c>
    </row>
    <row r="72">
      <c r="A72" s="29" t="s">
        <v>191</v>
      </c>
      <c r="B72" s="105" t="s">
        <v>131</v>
      </c>
      <c r="C72" s="105" t="s">
        <v>52</v>
      </c>
      <c r="D72" s="106">
        <v>44337.0</v>
      </c>
      <c r="E72" s="108">
        <v>60.0</v>
      </c>
      <c r="F72" s="108">
        <v>40.0</v>
      </c>
      <c r="G72" s="108">
        <v>25.0</v>
      </c>
      <c r="H72" s="108">
        <v>40.0</v>
      </c>
      <c r="I72" s="108">
        <v>44.0</v>
      </c>
      <c r="J72" s="108">
        <v>44.0</v>
      </c>
      <c r="K72" s="108">
        <v>50.0</v>
      </c>
      <c r="L72" s="108">
        <v>40.0</v>
      </c>
      <c r="M72" s="108">
        <v>30.0</v>
      </c>
      <c r="N72" s="108">
        <v>70.0</v>
      </c>
      <c r="O72" s="109">
        <v>0.0</v>
      </c>
      <c r="P72" s="108">
        <f t="shared" si="1"/>
        <v>443</v>
      </c>
      <c r="Q72" s="140">
        <f t="shared" si="2"/>
        <v>0.258</v>
      </c>
      <c r="R72" s="141">
        <f t="shared" si="3"/>
        <v>0.036</v>
      </c>
      <c r="S72" s="142">
        <f t="shared" si="4"/>
        <v>0.296</v>
      </c>
      <c r="T72" s="143">
        <f t="shared" si="5"/>
        <v>0.25</v>
      </c>
      <c r="U72" s="143">
        <f t="shared" si="6"/>
        <v>0.476</v>
      </c>
      <c r="V72" s="143">
        <f t="shared" si="7"/>
        <v>0.3432</v>
      </c>
      <c r="W72" s="143">
        <f t="shared" si="8"/>
        <v>1.6764</v>
      </c>
      <c r="X72" s="143">
        <f t="shared" si="9"/>
        <v>0.475</v>
      </c>
      <c r="Y72" s="143">
        <f t="shared" si="10"/>
        <v>0.345</v>
      </c>
      <c r="Z72" s="143">
        <f t="shared" si="11"/>
        <v>0.224</v>
      </c>
      <c r="AA72" s="143">
        <f t="shared" si="12"/>
        <v>0.224</v>
      </c>
      <c r="AB72" s="143">
        <f t="shared" si="13"/>
        <v>0.294</v>
      </c>
      <c r="AC72" s="143">
        <f t="shared" si="14"/>
        <v>0.435</v>
      </c>
      <c r="AD72" s="143">
        <f t="shared" si="15"/>
        <v>0.385</v>
      </c>
      <c r="AE72" s="144">
        <f t="shared" si="16"/>
        <v>5.7176</v>
      </c>
      <c r="AF72" s="42">
        <f t="shared" si="17"/>
        <v>2.28704</v>
      </c>
    </row>
    <row r="73">
      <c r="A73" s="29" t="s">
        <v>191</v>
      </c>
      <c r="B73" s="105" t="s">
        <v>131</v>
      </c>
      <c r="C73" s="105" t="s">
        <v>53</v>
      </c>
      <c r="D73" s="106">
        <v>44337.0</v>
      </c>
      <c r="E73" s="108">
        <v>40.0</v>
      </c>
      <c r="F73" s="108">
        <v>60.0</v>
      </c>
      <c r="G73" s="108">
        <v>15.0</v>
      </c>
      <c r="H73" s="108">
        <v>40.0</v>
      </c>
      <c r="I73" s="108">
        <v>48.0</v>
      </c>
      <c r="J73" s="108">
        <v>46.0</v>
      </c>
      <c r="K73" s="108">
        <v>30.0</v>
      </c>
      <c r="L73" s="108">
        <v>20.0</v>
      </c>
      <c r="M73" s="108">
        <v>20.0</v>
      </c>
      <c r="N73" s="108">
        <v>20.0</v>
      </c>
      <c r="O73" s="109">
        <v>0.0</v>
      </c>
      <c r="P73" s="108">
        <f t="shared" si="1"/>
        <v>339</v>
      </c>
      <c r="Q73" s="140">
        <f t="shared" si="2"/>
        <v>0.172</v>
      </c>
      <c r="R73" s="141">
        <f t="shared" si="3"/>
        <v>0.024</v>
      </c>
      <c r="S73" s="142">
        <f t="shared" si="4"/>
        <v>0.444</v>
      </c>
      <c r="T73" s="143">
        <f t="shared" si="5"/>
        <v>0.15</v>
      </c>
      <c r="U73" s="143">
        <f t="shared" si="6"/>
        <v>0.476</v>
      </c>
      <c r="V73" s="143">
        <f t="shared" si="7"/>
        <v>0.3744</v>
      </c>
      <c r="W73" s="143">
        <f t="shared" si="8"/>
        <v>1.7526</v>
      </c>
      <c r="X73" s="143">
        <f t="shared" si="9"/>
        <v>0.285</v>
      </c>
      <c r="Y73" s="143">
        <f t="shared" si="10"/>
        <v>0.207</v>
      </c>
      <c r="Z73" s="143">
        <f t="shared" si="11"/>
        <v>0.112</v>
      </c>
      <c r="AA73" s="143">
        <f t="shared" si="12"/>
        <v>0.112</v>
      </c>
      <c r="AB73" s="143">
        <f t="shared" si="13"/>
        <v>0.196</v>
      </c>
      <c r="AC73" s="143">
        <f t="shared" si="14"/>
        <v>0.29</v>
      </c>
      <c r="AD73" s="143">
        <f t="shared" si="15"/>
        <v>0.11</v>
      </c>
      <c r="AE73" s="144">
        <f t="shared" si="16"/>
        <v>4.705</v>
      </c>
      <c r="AF73" s="42">
        <f t="shared" si="17"/>
        <v>1.882</v>
      </c>
    </row>
    <row r="74">
      <c r="A74" s="29" t="s">
        <v>191</v>
      </c>
      <c r="B74" s="105" t="s">
        <v>131</v>
      </c>
      <c r="C74" s="105" t="s">
        <v>54</v>
      </c>
      <c r="D74" s="106">
        <v>44337.0</v>
      </c>
      <c r="E74" s="109">
        <v>20.0</v>
      </c>
      <c r="F74" s="108">
        <v>60.0</v>
      </c>
      <c r="G74" s="109">
        <v>15.0</v>
      </c>
      <c r="H74" s="108">
        <v>30.0</v>
      </c>
      <c r="I74" s="108">
        <v>20.0</v>
      </c>
      <c r="J74" s="108">
        <v>20.0</v>
      </c>
      <c r="K74" s="108">
        <v>10.0</v>
      </c>
      <c r="L74" s="109">
        <v>10.0</v>
      </c>
      <c r="M74" s="109">
        <v>10.0</v>
      </c>
      <c r="N74" s="108">
        <v>40.0</v>
      </c>
      <c r="O74" s="109">
        <v>0.0</v>
      </c>
      <c r="P74" s="108">
        <f t="shared" si="1"/>
        <v>235</v>
      </c>
      <c r="Q74" s="140">
        <f t="shared" si="2"/>
        <v>0.086</v>
      </c>
      <c r="R74" s="141">
        <f t="shared" si="3"/>
        <v>0.012</v>
      </c>
      <c r="S74" s="142">
        <f t="shared" si="4"/>
        <v>0.444</v>
      </c>
      <c r="T74" s="143">
        <f t="shared" si="5"/>
        <v>0.15</v>
      </c>
      <c r="U74" s="143">
        <f t="shared" si="6"/>
        <v>0.357</v>
      </c>
      <c r="V74" s="143">
        <f t="shared" si="7"/>
        <v>0.156</v>
      </c>
      <c r="W74" s="143">
        <f t="shared" si="8"/>
        <v>0.762</v>
      </c>
      <c r="X74" s="143">
        <f t="shared" si="9"/>
        <v>0.095</v>
      </c>
      <c r="Y74" s="143">
        <f t="shared" si="10"/>
        <v>0.069</v>
      </c>
      <c r="Z74" s="143">
        <f t="shared" si="11"/>
        <v>0.056</v>
      </c>
      <c r="AA74" s="143">
        <f t="shared" si="12"/>
        <v>0.056</v>
      </c>
      <c r="AB74" s="143">
        <f t="shared" si="13"/>
        <v>0.098</v>
      </c>
      <c r="AC74" s="143">
        <f t="shared" si="14"/>
        <v>0.145</v>
      </c>
      <c r="AD74" s="143">
        <f t="shared" si="15"/>
        <v>0.22</v>
      </c>
      <c r="AE74" s="144">
        <f t="shared" si="16"/>
        <v>2.706</v>
      </c>
      <c r="AF74" s="42">
        <f t="shared" si="17"/>
        <v>1.0824</v>
      </c>
    </row>
    <row r="75">
      <c r="A75" s="29" t="s">
        <v>191</v>
      </c>
      <c r="B75" s="105" t="s">
        <v>131</v>
      </c>
      <c r="C75" s="105" t="s">
        <v>55</v>
      </c>
      <c r="D75" s="106">
        <v>44337.0</v>
      </c>
      <c r="E75" s="108">
        <v>20.0</v>
      </c>
      <c r="F75" s="108">
        <v>20.0</v>
      </c>
      <c r="G75" s="108">
        <v>5.0</v>
      </c>
      <c r="H75" s="108">
        <v>10.0</v>
      </c>
      <c r="I75" s="108">
        <v>12.0</v>
      </c>
      <c r="J75" s="108">
        <v>12.0</v>
      </c>
      <c r="K75" s="108">
        <v>10.0</v>
      </c>
      <c r="L75" s="108">
        <v>10.0</v>
      </c>
      <c r="M75" s="108">
        <v>10.0</v>
      </c>
      <c r="N75" s="108">
        <v>20.0</v>
      </c>
      <c r="O75" s="109">
        <v>0.0</v>
      </c>
      <c r="P75" s="108">
        <f t="shared" si="1"/>
        <v>129</v>
      </c>
      <c r="Q75" s="140">
        <f t="shared" si="2"/>
        <v>0.086</v>
      </c>
      <c r="R75" s="141">
        <f t="shared" si="3"/>
        <v>0.012</v>
      </c>
      <c r="S75" s="142">
        <f t="shared" si="4"/>
        <v>0.148</v>
      </c>
      <c r="T75" s="143">
        <f t="shared" si="5"/>
        <v>0.05</v>
      </c>
      <c r="U75" s="143">
        <f t="shared" si="6"/>
        <v>0.119</v>
      </c>
      <c r="V75" s="143">
        <f t="shared" si="7"/>
        <v>0.0936</v>
      </c>
      <c r="W75" s="143">
        <f t="shared" si="8"/>
        <v>0.4572</v>
      </c>
      <c r="X75" s="143">
        <f t="shared" si="9"/>
        <v>0.095</v>
      </c>
      <c r="Y75" s="143">
        <f t="shared" si="10"/>
        <v>0.069</v>
      </c>
      <c r="Z75" s="143">
        <f t="shared" si="11"/>
        <v>0.056</v>
      </c>
      <c r="AA75" s="143">
        <f t="shared" si="12"/>
        <v>0.056</v>
      </c>
      <c r="AB75" s="143">
        <f t="shared" si="13"/>
        <v>0.098</v>
      </c>
      <c r="AC75" s="143">
        <f t="shared" si="14"/>
        <v>0.145</v>
      </c>
      <c r="AD75" s="143">
        <f t="shared" si="15"/>
        <v>0.11</v>
      </c>
      <c r="AE75" s="144">
        <f t="shared" si="16"/>
        <v>1.5948</v>
      </c>
      <c r="AF75" s="42">
        <f t="shared" si="17"/>
        <v>0.63792</v>
      </c>
    </row>
    <row r="76">
      <c r="A76" s="29" t="s">
        <v>191</v>
      </c>
      <c r="B76" s="105" t="s">
        <v>131</v>
      </c>
      <c r="C76" s="105" t="s">
        <v>56</v>
      </c>
      <c r="D76" s="106">
        <v>44337.0</v>
      </c>
      <c r="E76" s="108">
        <v>20.0</v>
      </c>
      <c r="F76" s="108">
        <v>100.0</v>
      </c>
      <c r="G76" s="108">
        <v>20.0</v>
      </c>
      <c r="H76" s="108">
        <v>30.0</v>
      </c>
      <c r="I76" s="108">
        <v>32.0</v>
      </c>
      <c r="J76" s="108">
        <v>46.0</v>
      </c>
      <c r="K76" s="108">
        <v>20.0</v>
      </c>
      <c r="L76" s="108">
        <v>10.0</v>
      </c>
      <c r="M76" s="108">
        <v>10.0</v>
      </c>
      <c r="N76" s="108">
        <v>50.0</v>
      </c>
      <c r="O76" s="109">
        <v>0.0</v>
      </c>
      <c r="P76" s="108">
        <f t="shared" si="1"/>
        <v>338</v>
      </c>
      <c r="Q76" s="140">
        <f t="shared" si="2"/>
        <v>0.086</v>
      </c>
      <c r="R76" s="141">
        <f t="shared" si="3"/>
        <v>0.012</v>
      </c>
      <c r="S76" s="142">
        <f t="shared" si="4"/>
        <v>0.74</v>
      </c>
      <c r="T76" s="143">
        <f t="shared" si="5"/>
        <v>0.2</v>
      </c>
      <c r="U76" s="143">
        <f t="shared" si="6"/>
        <v>0.357</v>
      </c>
      <c r="V76" s="143">
        <f t="shared" si="7"/>
        <v>0.2496</v>
      </c>
      <c r="W76" s="143">
        <f t="shared" si="8"/>
        <v>1.7526</v>
      </c>
      <c r="X76" s="143">
        <f t="shared" si="9"/>
        <v>0.19</v>
      </c>
      <c r="Y76" s="143">
        <f t="shared" si="10"/>
        <v>0.138</v>
      </c>
      <c r="Z76" s="143">
        <f t="shared" si="11"/>
        <v>0.056</v>
      </c>
      <c r="AA76" s="143">
        <f t="shared" si="12"/>
        <v>0.056</v>
      </c>
      <c r="AB76" s="143">
        <f t="shared" si="13"/>
        <v>0.098</v>
      </c>
      <c r="AC76" s="143">
        <f t="shared" si="14"/>
        <v>0.145</v>
      </c>
      <c r="AD76" s="143">
        <f t="shared" si="15"/>
        <v>0.275</v>
      </c>
      <c r="AE76" s="144">
        <f t="shared" si="16"/>
        <v>4.3552</v>
      </c>
      <c r="AF76" s="42">
        <f t="shared" si="17"/>
        <v>1.74208</v>
      </c>
    </row>
    <row r="77">
      <c r="A77" s="29" t="s">
        <v>191</v>
      </c>
      <c r="B77" s="105" t="s">
        <v>131</v>
      </c>
      <c r="C77" s="105" t="s">
        <v>59</v>
      </c>
      <c r="D77" s="106">
        <v>44337.0</v>
      </c>
      <c r="E77" s="108">
        <v>40.0</v>
      </c>
      <c r="F77" s="108">
        <v>60.0</v>
      </c>
      <c r="G77" s="108">
        <v>10.0</v>
      </c>
      <c r="H77" s="108">
        <v>30.0</v>
      </c>
      <c r="I77" s="108">
        <v>32.0</v>
      </c>
      <c r="J77" s="108">
        <v>36.0</v>
      </c>
      <c r="K77" s="108">
        <v>40.0</v>
      </c>
      <c r="L77" s="108">
        <v>20.0</v>
      </c>
      <c r="M77" s="108">
        <v>20.0</v>
      </c>
      <c r="N77" s="108">
        <v>40.0</v>
      </c>
      <c r="O77" s="109">
        <v>0.0</v>
      </c>
      <c r="P77" s="108">
        <f t="shared" si="1"/>
        <v>328</v>
      </c>
      <c r="Q77" s="140">
        <f t="shared" si="2"/>
        <v>0.172</v>
      </c>
      <c r="R77" s="141">
        <f t="shared" si="3"/>
        <v>0.024</v>
      </c>
      <c r="S77" s="142">
        <f t="shared" si="4"/>
        <v>0.444</v>
      </c>
      <c r="T77" s="143">
        <f t="shared" si="5"/>
        <v>0.1</v>
      </c>
      <c r="U77" s="143">
        <f t="shared" si="6"/>
        <v>0.357</v>
      </c>
      <c r="V77" s="143">
        <f t="shared" si="7"/>
        <v>0.2496</v>
      </c>
      <c r="W77" s="143">
        <f t="shared" si="8"/>
        <v>1.3716</v>
      </c>
      <c r="X77" s="143">
        <f t="shared" si="9"/>
        <v>0.38</v>
      </c>
      <c r="Y77" s="143">
        <f t="shared" si="10"/>
        <v>0.276</v>
      </c>
      <c r="Z77" s="143">
        <f t="shared" si="11"/>
        <v>0.112</v>
      </c>
      <c r="AA77" s="143">
        <f t="shared" si="12"/>
        <v>0.112</v>
      </c>
      <c r="AB77" s="143">
        <f t="shared" si="13"/>
        <v>0.196</v>
      </c>
      <c r="AC77" s="143">
        <f t="shared" si="14"/>
        <v>0.29</v>
      </c>
      <c r="AD77" s="143">
        <f t="shared" si="15"/>
        <v>0.22</v>
      </c>
      <c r="AE77" s="144">
        <f t="shared" si="16"/>
        <v>4.3042</v>
      </c>
      <c r="AF77" s="42">
        <f t="shared" si="17"/>
        <v>1.72168</v>
      </c>
    </row>
    <row r="78">
      <c r="A78" s="29" t="s">
        <v>191</v>
      </c>
      <c r="B78" s="105" t="s">
        <v>131</v>
      </c>
      <c r="C78" s="105" t="s">
        <v>60</v>
      </c>
      <c r="D78" s="106">
        <v>44337.0</v>
      </c>
      <c r="E78" s="108">
        <v>60.0</v>
      </c>
      <c r="F78" s="108">
        <v>80.0</v>
      </c>
      <c r="G78" s="108">
        <v>5.0</v>
      </c>
      <c r="H78" s="108">
        <v>30.0</v>
      </c>
      <c r="I78" s="108">
        <v>28.0</v>
      </c>
      <c r="J78" s="108">
        <v>26.0</v>
      </c>
      <c r="K78" s="108">
        <v>20.0</v>
      </c>
      <c r="L78" s="108">
        <v>20.0</v>
      </c>
      <c r="M78" s="108">
        <v>20.0</v>
      </c>
      <c r="N78" s="108">
        <v>30.0</v>
      </c>
      <c r="O78" s="109">
        <v>0.0</v>
      </c>
      <c r="P78" s="108">
        <f t="shared" si="1"/>
        <v>319</v>
      </c>
      <c r="Q78" s="140">
        <f t="shared" si="2"/>
        <v>0.258</v>
      </c>
      <c r="R78" s="141">
        <f t="shared" si="3"/>
        <v>0.036</v>
      </c>
      <c r="S78" s="142">
        <f t="shared" si="4"/>
        <v>0.592</v>
      </c>
      <c r="T78" s="143">
        <f t="shared" si="5"/>
        <v>0.05</v>
      </c>
      <c r="U78" s="143">
        <f t="shared" si="6"/>
        <v>0.357</v>
      </c>
      <c r="V78" s="143">
        <f t="shared" si="7"/>
        <v>0.2184</v>
      </c>
      <c r="W78" s="143">
        <f t="shared" si="8"/>
        <v>0.9906</v>
      </c>
      <c r="X78" s="143">
        <f t="shared" si="9"/>
        <v>0.19</v>
      </c>
      <c r="Y78" s="143">
        <f t="shared" si="10"/>
        <v>0.138</v>
      </c>
      <c r="Z78" s="143">
        <f t="shared" si="11"/>
        <v>0.112</v>
      </c>
      <c r="AA78" s="143">
        <f t="shared" si="12"/>
        <v>0.112</v>
      </c>
      <c r="AB78" s="143">
        <f t="shared" si="13"/>
        <v>0.196</v>
      </c>
      <c r="AC78" s="143">
        <f t="shared" si="14"/>
        <v>0.29</v>
      </c>
      <c r="AD78" s="143">
        <f t="shared" si="15"/>
        <v>0.165</v>
      </c>
      <c r="AE78" s="144">
        <f t="shared" si="16"/>
        <v>3.705</v>
      </c>
      <c r="AF78" s="42">
        <f t="shared" si="17"/>
        <v>1.482</v>
      </c>
    </row>
    <row r="79">
      <c r="A79" s="29" t="s">
        <v>191</v>
      </c>
      <c r="B79" s="105" t="s">
        <v>131</v>
      </c>
      <c r="C79" s="105" t="s">
        <v>61</v>
      </c>
      <c r="D79" s="106">
        <v>44337.0</v>
      </c>
      <c r="E79" s="108">
        <v>60.0</v>
      </c>
      <c r="F79" s="108">
        <v>60.0</v>
      </c>
      <c r="G79" s="108">
        <v>10.0</v>
      </c>
      <c r="H79" s="108">
        <v>50.0</v>
      </c>
      <c r="I79" s="108">
        <v>68.0</v>
      </c>
      <c r="J79" s="108">
        <v>70.0</v>
      </c>
      <c r="K79" s="108">
        <v>40.0</v>
      </c>
      <c r="L79" s="108">
        <v>30.0</v>
      </c>
      <c r="M79" s="108">
        <v>10.0</v>
      </c>
      <c r="N79" s="108">
        <v>20.0</v>
      </c>
      <c r="O79" s="109">
        <v>0.0</v>
      </c>
      <c r="P79" s="108">
        <f t="shared" si="1"/>
        <v>418</v>
      </c>
      <c r="Q79" s="140">
        <f t="shared" si="2"/>
        <v>0.258</v>
      </c>
      <c r="R79" s="141">
        <f t="shared" si="3"/>
        <v>0.036</v>
      </c>
      <c r="S79" s="142">
        <f t="shared" si="4"/>
        <v>0.444</v>
      </c>
      <c r="T79" s="143">
        <f t="shared" si="5"/>
        <v>0.1</v>
      </c>
      <c r="U79" s="143">
        <f t="shared" si="6"/>
        <v>0.595</v>
      </c>
      <c r="V79" s="143">
        <f t="shared" si="7"/>
        <v>0.5304</v>
      </c>
      <c r="W79" s="143">
        <f t="shared" si="8"/>
        <v>2.667</v>
      </c>
      <c r="X79" s="143">
        <f t="shared" si="9"/>
        <v>0.38</v>
      </c>
      <c r="Y79" s="143">
        <f t="shared" si="10"/>
        <v>0.276</v>
      </c>
      <c r="Z79" s="143">
        <f t="shared" si="11"/>
        <v>0.168</v>
      </c>
      <c r="AA79" s="143">
        <f t="shared" si="12"/>
        <v>0.168</v>
      </c>
      <c r="AB79" s="143">
        <f t="shared" si="13"/>
        <v>0.098</v>
      </c>
      <c r="AC79" s="143">
        <f t="shared" si="14"/>
        <v>0.145</v>
      </c>
      <c r="AD79" s="143">
        <f t="shared" si="15"/>
        <v>0.11</v>
      </c>
      <c r="AE79" s="144">
        <f t="shared" si="16"/>
        <v>5.9754</v>
      </c>
      <c r="AF79" s="42">
        <f t="shared" si="17"/>
        <v>2.39016</v>
      </c>
    </row>
    <row r="80">
      <c r="A80" s="29" t="s">
        <v>191</v>
      </c>
      <c r="B80" s="105" t="s">
        <v>131</v>
      </c>
      <c r="C80" s="105" t="s">
        <v>62</v>
      </c>
      <c r="D80" s="106">
        <v>44337.0</v>
      </c>
      <c r="E80" s="109">
        <v>20.0</v>
      </c>
      <c r="F80" s="108">
        <v>20.0</v>
      </c>
      <c r="G80" s="109">
        <v>5.0</v>
      </c>
      <c r="H80" s="108">
        <v>10.0</v>
      </c>
      <c r="I80" s="108">
        <v>12.0</v>
      </c>
      <c r="J80" s="108">
        <v>12.0</v>
      </c>
      <c r="K80" s="108">
        <v>10.0</v>
      </c>
      <c r="L80" s="109">
        <v>10.0</v>
      </c>
      <c r="M80" s="109">
        <v>10.0</v>
      </c>
      <c r="N80" s="108">
        <v>10.0</v>
      </c>
      <c r="O80" s="109">
        <v>0.0</v>
      </c>
      <c r="P80" s="108">
        <f t="shared" si="1"/>
        <v>119</v>
      </c>
      <c r="Q80" s="140">
        <f t="shared" si="2"/>
        <v>0.086</v>
      </c>
      <c r="R80" s="141">
        <f t="shared" si="3"/>
        <v>0.012</v>
      </c>
      <c r="S80" s="142">
        <f t="shared" si="4"/>
        <v>0.148</v>
      </c>
      <c r="T80" s="143">
        <f t="shared" si="5"/>
        <v>0.05</v>
      </c>
      <c r="U80" s="143">
        <f t="shared" si="6"/>
        <v>0.119</v>
      </c>
      <c r="V80" s="143">
        <f t="shared" si="7"/>
        <v>0.0936</v>
      </c>
      <c r="W80" s="143">
        <f t="shared" si="8"/>
        <v>0.4572</v>
      </c>
      <c r="X80" s="143">
        <f t="shared" si="9"/>
        <v>0.095</v>
      </c>
      <c r="Y80" s="143">
        <f t="shared" si="10"/>
        <v>0.069</v>
      </c>
      <c r="Z80" s="143">
        <f t="shared" si="11"/>
        <v>0.056</v>
      </c>
      <c r="AA80" s="143">
        <f t="shared" si="12"/>
        <v>0.056</v>
      </c>
      <c r="AB80" s="143">
        <f t="shared" si="13"/>
        <v>0.098</v>
      </c>
      <c r="AC80" s="143">
        <f t="shared" si="14"/>
        <v>0.145</v>
      </c>
      <c r="AD80" s="143">
        <f t="shared" si="15"/>
        <v>0.055</v>
      </c>
      <c r="AE80" s="144">
        <f t="shared" si="16"/>
        <v>1.5398</v>
      </c>
      <c r="AF80" s="42">
        <f t="shared" si="17"/>
        <v>0.61592</v>
      </c>
    </row>
    <row r="81">
      <c r="A81" s="29" t="s">
        <v>191</v>
      </c>
      <c r="B81" s="105" t="s">
        <v>131</v>
      </c>
      <c r="C81" s="105" t="s">
        <v>63</v>
      </c>
      <c r="D81" s="106">
        <v>44337.0</v>
      </c>
      <c r="E81" s="108">
        <v>40.0</v>
      </c>
      <c r="F81" s="108">
        <v>80.0</v>
      </c>
      <c r="G81" s="108">
        <v>20.0</v>
      </c>
      <c r="H81" s="108">
        <v>40.0</v>
      </c>
      <c r="I81" s="108">
        <v>60.0</v>
      </c>
      <c r="J81" s="108">
        <v>60.0</v>
      </c>
      <c r="K81" s="108">
        <v>40.0</v>
      </c>
      <c r="L81" s="108">
        <v>20.0</v>
      </c>
      <c r="M81" s="108">
        <v>20.0</v>
      </c>
      <c r="N81" s="108">
        <v>50.0</v>
      </c>
      <c r="O81" s="109">
        <v>0.0</v>
      </c>
      <c r="P81" s="108">
        <f t="shared" si="1"/>
        <v>430</v>
      </c>
      <c r="Q81" s="140">
        <f t="shared" si="2"/>
        <v>0.172</v>
      </c>
      <c r="R81" s="141">
        <f t="shared" si="3"/>
        <v>0.024</v>
      </c>
      <c r="S81" s="142">
        <f t="shared" si="4"/>
        <v>0.592</v>
      </c>
      <c r="T81" s="143">
        <f t="shared" si="5"/>
        <v>0.2</v>
      </c>
      <c r="U81" s="143">
        <f t="shared" si="6"/>
        <v>0.476</v>
      </c>
      <c r="V81" s="143">
        <f t="shared" si="7"/>
        <v>0.468</v>
      </c>
      <c r="W81" s="143">
        <f t="shared" si="8"/>
        <v>2.286</v>
      </c>
      <c r="X81" s="143">
        <f t="shared" si="9"/>
        <v>0.38</v>
      </c>
      <c r="Y81" s="143">
        <f t="shared" si="10"/>
        <v>0.276</v>
      </c>
      <c r="Z81" s="143">
        <f t="shared" si="11"/>
        <v>0.112</v>
      </c>
      <c r="AA81" s="143">
        <f t="shared" si="12"/>
        <v>0.112</v>
      </c>
      <c r="AB81" s="143">
        <f t="shared" si="13"/>
        <v>0.196</v>
      </c>
      <c r="AC81" s="143">
        <f t="shared" si="14"/>
        <v>0.29</v>
      </c>
      <c r="AD81" s="143">
        <f t="shared" si="15"/>
        <v>0.275</v>
      </c>
      <c r="AE81" s="144">
        <f t="shared" si="16"/>
        <v>5.859</v>
      </c>
      <c r="AF81" s="42">
        <f t="shared" si="17"/>
        <v>2.3436</v>
      </c>
    </row>
    <row r="82">
      <c r="A82" s="29" t="s">
        <v>191</v>
      </c>
      <c r="B82" s="105" t="s">
        <v>131</v>
      </c>
      <c r="C82" s="105" t="s">
        <v>45</v>
      </c>
      <c r="D82" s="106">
        <v>44368.0</v>
      </c>
      <c r="E82" s="108">
        <v>20.0</v>
      </c>
      <c r="F82" s="108">
        <v>20.0</v>
      </c>
      <c r="G82" s="109">
        <v>0.0</v>
      </c>
      <c r="H82" s="108">
        <v>0.0</v>
      </c>
      <c r="I82" s="108">
        <v>8.0</v>
      </c>
      <c r="J82" s="108">
        <v>10.0</v>
      </c>
      <c r="K82" s="108">
        <v>20.0</v>
      </c>
      <c r="L82" s="109">
        <v>10.0</v>
      </c>
      <c r="M82" s="109">
        <v>10.0</v>
      </c>
      <c r="N82" s="108">
        <v>0.0</v>
      </c>
      <c r="O82" s="109">
        <v>0.0</v>
      </c>
      <c r="P82" s="108">
        <f t="shared" si="1"/>
        <v>98</v>
      </c>
      <c r="Q82" s="140">
        <f t="shared" si="2"/>
        <v>0.086</v>
      </c>
      <c r="R82" s="141">
        <f t="shared" si="3"/>
        <v>0.012</v>
      </c>
      <c r="S82" s="142">
        <f t="shared" si="4"/>
        <v>0.148</v>
      </c>
      <c r="T82" s="143">
        <f t="shared" si="5"/>
        <v>0</v>
      </c>
      <c r="U82" s="143">
        <f t="shared" si="6"/>
        <v>0</v>
      </c>
      <c r="V82" s="143">
        <f t="shared" si="7"/>
        <v>0.0624</v>
      </c>
      <c r="W82" s="143">
        <f t="shared" si="8"/>
        <v>0.381</v>
      </c>
      <c r="X82" s="143">
        <f t="shared" si="9"/>
        <v>0.19</v>
      </c>
      <c r="Y82" s="143">
        <f t="shared" si="10"/>
        <v>0.138</v>
      </c>
      <c r="Z82" s="143">
        <f t="shared" si="11"/>
        <v>0.056</v>
      </c>
      <c r="AA82" s="143">
        <f t="shared" si="12"/>
        <v>0.056</v>
      </c>
      <c r="AB82" s="143">
        <f t="shared" si="13"/>
        <v>0.098</v>
      </c>
      <c r="AC82" s="143">
        <f t="shared" si="14"/>
        <v>0.145</v>
      </c>
      <c r="AD82" s="143">
        <f t="shared" si="15"/>
        <v>0</v>
      </c>
      <c r="AE82" s="144">
        <f t="shared" si="16"/>
        <v>1.3724</v>
      </c>
      <c r="AF82" s="42">
        <f t="shared" si="17"/>
        <v>0.54896</v>
      </c>
    </row>
    <row r="83">
      <c r="A83" s="29" t="s">
        <v>191</v>
      </c>
      <c r="B83" s="105" t="s">
        <v>131</v>
      </c>
      <c r="C83" s="105" t="s">
        <v>47</v>
      </c>
      <c r="D83" s="106">
        <v>44368.0</v>
      </c>
      <c r="E83" s="108">
        <v>40.0</v>
      </c>
      <c r="F83" s="108">
        <v>60.0</v>
      </c>
      <c r="G83" s="108">
        <v>15.0</v>
      </c>
      <c r="H83" s="108">
        <v>40.0</v>
      </c>
      <c r="I83" s="108">
        <v>36.0</v>
      </c>
      <c r="J83" s="108">
        <v>36.0</v>
      </c>
      <c r="K83" s="108">
        <v>30.0</v>
      </c>
      <c r="L83" s="108">
        <v>20.0</v>
      </c>
      <c r="M83" s="108">
        <v>10.0</v>
      </c>
      <c r="N83" s="108">
        <v>20.0</v>
      </c>
      <c r="O83" s="109">
        <v>0.0</v>
      </c>
      <c r="P83" s="108">
        <f t="shared" si="1"/>
        <v>307</v>
      </c>
      <c r="Q83" s="140">
        <f t="shared" si="2"/>
        <v>0.172</v>
      </c>
      <c r="R83" s="141">
        <f t="shared" si="3"/>
        <v>0.024</v>
      </c>
      <c r="S83" s="142">
        <f t="shared" si="4"/>
        <v>0.444</v>
      </c>
      <c r="T83" s="143">
        <f t="shared" si="5"/>
        <v>0.15</v>
      </c>
      <c r="U83" s="143">
        <f t="shared" si="6"/>
        <v>0.476</v>
      </c>
      <c r="V83" s="143">
        <f t="shared" si="7"/>
        <v>0.2808</v>
      </c>
      <c r="W83" s="143">
        <f t="shared" si="8"/>
        <v>1.3716</v>
      </c>
      <c r="X83" s="143">
        <f t="shared" si="9"/>
        <v>0.285</v>
      </c>
      <c r="Y83" s="143">
        <f t="shared" si="10"/>
        <v>0.207</v>
      </c>
      <c r="Z83" s="143">
        <f t="shared" si="11"/>
        <v>0.112</v>
      </c>
      <c r="AA83" s="143">
        <f t="shared" si="12"/>
        <v>0.112</v>
      </c>
      <c r="AB83" s="143">
        <f t="shared" si="13"/>
        <v>0.098</v>
      </c>
      <c r="AC83" s="143">
        <f t="shared" si="14"/>
        <v>0.145</v>
      </c>
      <c r="AD83" s="143">
        <f t="shared" si="15"/>
        <v>0.11</v>
      </c>
      <c r="AE83" s="144">
        <f t="shared" si="16"/>
        <v>3.9874</v>
      </c>
      <c r="AF83" s="42">
        <f t="shared" si="17"/>
        <v>1.59496</v>
      </c>
    </row>
    <row r="84">
      <c r="A84" s="29" t="s">
        <v>191</v>
      </c>
      <c r="B84" s="105" t="s">
        <v>131</v>
      </c>
      <c r="C84" s="105" t="s">
        <v>48</v>
      </c>
      <c r="D84" s="106">
        <v>44368.0</v>
      </c>
      <c r="E84" s="108">
        <v>20.0</v>
      </c>
      <c r="F84" s="108">
        <v>0.0</v>
      </c>
      <c r="G84" s="108">
        <v>15.0</v>
      </c>
      <c r="H84" s="108">
        <v>0.0</v>
      </c>
      <c r="I84" s="108">
        <v>0.0</v>
      </c>
      <c r="J84" s="108">
        <v>0.0</v>
      </c>
      <c r="K84" s="108">
        <v>20.0</v>
      </c>
      <c r="L84" s="108">
        <v>10.0</v>
      </c>
      <c r="M84" s="108">
        <v>10.0</v>
      </c>
      <c r="N84" s="108">
        <v>0.0</v>
      </c>
      <c r="O84" s="109">
        <v>0.0</v>
      </c>
      <c r="P84" s="108">
        <f t="shared" si="1"/>
        <v>75</v>
      </c>
      <c r="Q84" s="140">
        <f t="shared" si="2"/>
        <v>0.086</v>
      </c>
      <c r="R84" s="141">
        <f t="shared" si="3"/>
        <v>0.012</v>
      </c>
      <c r="S84" s="142">
        <f t="shared" si="4"/>
        <v>0</v>
      </c>
      <c r="T84" s="143">
        <f t="shared" si="5"/>
        <v>0.15</v>
      </c>
      <c r="U84" s="143">
        <f t="shared" si="6"/>
        <v>0</v>
      </c>
      <c r="V84" s="143">
        <f t="shared" si="7"/>
        <v>0</v>
      </c>
      <c r="W84" s="143">
        <f t="shared" si="8"/>
        <v>0</v>
      </c>
      <c r="X84" s="143">
        <f t="shared" si="9"/>
        <v>0.19</v>
      </c>
      <c r="Y84" s="143">
        <f t="shared" si="10"/>
        <v>0.138</v>
      </c>
      <c r="Z84" s="143">
        <f t="shared" si="11"/>
        <v>0.056</v>
      </c>
      <c r="AA84" s="143">
        <f t="shared" si="12"/>
        <v>0.056</v>
      </c>
      <c r="AB84" s="143">
        <f t="shared" si="13"/>
        <v>0.098</v>
      </c>
      <c r="AC84" s="143">
        <f t="shared" si="14"/>
        <v>0.145</v>
      </c>
      <c r="AD84" s="143">
        <f t="shared" si="15"/>
        <v>0</v>
      </c>
      <c r="AE84" s="144">
        <f t="shared" si="16"/>
        <v>0.931</v>
      </c>
      <c r="AF84" s="42">
        <f t="shared" si="17"/>
        <v>0.3724</v>
      </c>
    </row>
    <row r="85">
      <c r="A85" s="29" t="s">
        <v>191</v>
      </c>
      <c r="B85" s="105" t="s">
        <v>131</v>
      </c>
      <c r="C85" s="105" t="s">
        <v>49</v>
      </c>
      <c r="D85" s="106">
        <v>44368.0</v>
      </c>
      <c r="E85" s="109">
        <v>60.0</v>
      </c>
      <c r="F85" s="108">
        <v>140.0</v>
      </c>
      <c r="G85" s="109">
        <v>25.0</v>
      </c>
      <c r="H85" s="108">
        <v>100.0</v>
      </c>
      <c r="I85" s="108">
        <v>88.0</v>
      </c>
      <c r="J85" s="108">
        <v>98.0</v>
      </c>
      <c r="K85" s="108">
        <v>90.0</v>
      </c>
      <c r="L85" s="109">
        <v>40.0</v>
      </c>
      <c r="M85" s="109">
        <v>50.0</v>
      </c>
      <c r="N85" s="108">
        <v>60.0</v>
      </c>
      <c r="O85" s="109">
        <v>0.0</v>
      </c>
      <c r="P85" s="108">
        <f t="shared" si="1"/>
        <v>751</v>
      </c>
      <c r="Q85" s="140">
        <f t="shared" si="2"/>
        <v>0.258</v>
      </c>
      <c r="R85" s="141">
        <f t="shared" si="3"/>
        <v>0.036</v>
      </c>
      <c r="S85" s="142">
        <f t="shared" si="4"/>
        <v>1.036</v>
      </c>
      <c r="T85" s="143">
        <f t="shared" si="5"/>
        <v>0.25</v>
      </c>
      <c r="U85" s="143">
        <f t="shared" si="6"/>
        <v>1.19</v>
      </c>
      <c r="V85" s="143">
        <f t="shared" si="7"/>
        <v>0.6864</v>
      </c>
      <c r="W85" s="143">
        <f t="shared" si="8"/>
        <v>3.7338</v>
      </c>
      <c r="X85" s="143">
        <f t="shared" si="9"/>
        <v>0.855</v>
      </c>
      <c r="Y85" s="143">
        <f t="shared" si="10"/>
        <v>0.621</v>
      </c>
      <c r="Z85" s="143">
        <f t="shared" si="11"/>
        <v>0.224</v>
      </c>
      <c r="AA85" s="143">
        <f t="shared" si="12"/>
        <v>0.224</v>
      </c>
      <c r="AB85" s="143">
        <f t="shared" si="13"/>
        <v>0.49</v>
      </c>
      <c r="AC85" s="143">
        <f t="shared" si="14"/>
        <v>0.725</v>
      </c>
      <c r="AD85" s="143">
        <f t="shared" si="15"/>
        <v>0.33</v>
      </c>
      <c r="AE85" s="144">
        <f t="shared" si="16"/>
        <v>10.6592</v>
      </c>
      <c r="AF85" s="42">
        <f t="shared" si="17"/>
        <v>4.26368</v>
      </c>
    </row>
    <row r="86">
      <c r="A86" s="29" t="s">
        <v>191</v>
      </c>
      <c r="B86" s="105" t="s">
        <v>131</v>
      </c>
      <c r="C86" s="105" t="s">
        <v>50</v>
      </c>
      <c r="D86" s="106">
        <v>44368.0</v>
      </c>
      <c r="E86" s="108">
        <v>40.0</v>
      </c>
      <c r="F86" s="108">
        <v>60.0</v>
      </c>
      <c r="G86" s="108">
        <v>50.0</v>
      </c>
      <c r="H86" s="108">
        <v>20.0</v>
      </c>
      <c r="I86" s="108">
        <v>16.0</v>
      </c>
      <c r="J86" s="108">
        <v>20.0</v>
      </c>
      <c r="K86" s="108">
        <v>40.0</v>
      </c>
      <c r="L86" s="108">
        <v>30.0</v>
      </c>
      <c r="M86" s="108">
        <v>10.0</v>
      </c>
      <c r="N86" s="108">
        <v>40.0</v>
      </c>
      <c r="O86" s="109">
        <v>0.0</v>
      </c>
      <c r="P86" s="108">
        <f t="shared" si="1"/>
        <v>326</v>
      </c>
      <c r="Q86" s="140">
        <f t="shared" si="2"/>
        <v>0.172</v>
      </c>
      <c r="R86" s="141">
        <f t="shared" si="3"/>
        <v>0.024</v>
      </c>
      <c r="S86" s="142">
        <f t="shared" si="4"/>
        <v>0.444</v>
      </c>
      <c r="T86" s="143">
        <f t="shared" si="5"/>
        <v>0.5</v>
      </c>
      <c r="U86" s="143">
        <f t="shared" si="6"/>
        <v>0.238</v>
      </c>
      <c r="V86" s="143">
        <f t="shared" si="7"/>
        <v>0.1248</v>
      </c>
      <c r="W86" s="143">
        <f t="shared" si="8"/>
        <v>0.762</v>
      </c>
      <c r="X86" s="143">
        <f t="shared" si="9"/>
        <v>0.38</v>
      </c>
      <c r="Y86" s="143">
        <f t="shared" si="10"/>
        <v>0.276</v>
      </c>
      <c r="Z86" s="143">
        <f t="shared" si="11"/>
        <v>0.168</v>
      </c>
      <c r="AA86" s="143">
        <f t="shared" si="12"/>
        <v>0.168</v>
      </c>
      <c r="AB86" s="143">
        <f t="shared" si="13"/>
        <v>0.098</v>
      </c>
      <c r="AC86" s="143">
        <f t="shared" si="14"/>
        <v>0.145</v>
      </c>
      <c r="AD86" s="143">
        <f t="shared" si="15"/>
        <v>0.22</v>
      </c>
      <c r="AE86" s="144">
        <f t="shared" si="16"/>
        <v>3.7198</v>
      </c>
      <c r="AF86" s="42">
        <f t="shared" si="17"/>
        <v>1.48792</v>
      </c>
    </row>
    <row r="87">
      <c r="A87" s="29" t="s">
        <v>191</v>
      </c>
      <c r="B87" s="105" t="s">
        <v>131</v>
      </c>
      <c r="C87" s="105" t="s">
        <v>51</v>
      </c>
      <c r="D87" s="106">
        <v>44368.0</v>
      </c>
      <c r="E87" s="108">
        <v>40.0</v>
      </c>
      <c r="F87" s="108">
        <v>80.0</v>
      </c>
      <c r="G87" s="108">
        <v>10.0</v>
      </c>
      <c r="H87" s="108">
        <v>60.0</v>
      </c>
      <c r="I87" s="108">
        <v>60.0</v>
      </c>
      <c r="J87" s="108">
        <v>66.0</v>
      </c>
      <c r="K87" s="108">
        <v>40.0</v>
      </c>
      <c r="L87" s="108">
        <v>30.0</v>
      </c>
      <c r="M87" s="108">
        <v>30.0</v>
      </c>
      <c r="N87" s="108">
        <v>0.0</v>
      </c>
      <c r="O87" s="109">
        <v>0.0</v>
      </c>
      <c r="P87" s="108">
        <f t="shared" si="1"/>
        <v>416</v>
      </c>
      <c r="Q87" s="140">
        <f t="shared" si="2"/>
        <v>0.172</v>
      </c>
      <c r="R87" s="141">
        <f t="shared" si="3"/>
        <v>0.024</v>
      </c>
      <c r="S87" s="142">
        <f t="shared" si="4"/>
        <v>0.592</v>
      </c>
      <c r="T87" s="143">
        <f t="shared" si="5"/>
        <v>0.1</v>
      </c>
      <c r="U87" s="143">
        <f t="shared" si="6"/>
        <v>0.714</v>
      </c>
      <c r="V87" s="143">
        <f t="shared" si="7"/>
        <v>0.468</v>
      </c>
      <c r="W87" s="143">
        <f t="shared" si="8"/>
        <v>2.5146</v>
      </c>
      <c r="X87" s="143">
        <f t="shared" si="9"/>
        <v>0.38</v>
      </c>
      <c r="Y87" s="143">
        <f t="shared" si="10"/>
        <v>0.276</v>
      </c>
      <c r="Z87" s="143">
        <f t="shared" si="11"/>
        <v>0.168</v>
      </c>
      <c r="AA87" s="143">
        <f t="shared" si="12"/>
        <v>0.168</v>
      </c>
      <c r="AB87" s="143">
        <f t="shared" si="13"/>
        <v>0.294</v>
      </c>
      <c r="AC87" s="143">
        <f t="shared" si="14"/>
        <v>0.435</v>
      </c>
      <c r="AD87" s="143">
        <f t="shared" si="15"/>
        <v>0</v>
      </c>
      <c r="AE87" s="144">
        <f t="shared" si="16"/>
        <v>6.3056</v>
      </c>
      <c r="AF87" s="42">
        <f t="shared" si="17"/>
        <v>2.52224</v>
      </c>
    </row>
    <row r="88">
      <c r="A88" s="29" t="s">
        <v>191</v>
      </c>
      <c r="B88" s="105" t="s">
        <v>131</v>
      </c>
      <c r="C88" s="105" t="s">
        <v>52</v>
      </c>
      <c r="D88" s="106">
        <v>44368.0</v>
      </c>
      <c r="E88" s="108">
        <v>60.0</v>
      </c>
      <c r="F88" s="108">
        <v>80.0</v>
      </c>
      <c r="G88" s="108">
        <v>15.0</v>
      </c>
      <c r="H88" s="108">
        <v>40.0</v>
      </c>
      <c r="I88" s="108">
        <v>44.0</v>
      </c>
      <c r="J88" s="108">
        <v>44.0</v>
      </c>
      <c r="K88" s="108">
        <v>30.0</v>
      </c>
      <c r="L88" s="108">
        <v>30.0</v>
      </c>
      <c r="M88" s="108">
        <v>20.0</v>
      </c>
      <c r="N88" s="108">
        <v>20.0</v>
      </c>
      <c r="O88" s="109">
        <v>0.0</v>
      </c>
      <c r="P88" s="108">
        <f t="shared" si="1"/>
        <v>383</v>
      </c>
      <c r="Q88" s="140">
        <f t="shared" si="2"/>
        <v>0.258</v>
      </c>
      <c r="R88" s="141">
        <f t="shared" si="3"/>
        <v>0.036</v>
      </c>
      <c r="S88" s="142">
        <f t="shared" si="4"/>
        <v>0.592</v>
      </c>
      <c r="T88" s="143">
        <f t="shared" si="5"/>
        <v>0.15</v>
      </c>
      <c r="U88" s="143">
        <f t="shared" si="6"/>
        <v>0.476</v>
      </c>
      <c r="V88" s="143">
        <f t="shared" si="7"/>
        <v>0.3432</v>
      </c>
      <c r="W88" s="143">
        <f t="shared" si="8"/>
        <v>1.6764</v>
      </c>
      <c r="X88" s="143">
        <f t="shared" si="9"/>
        <v>0.285</v>
      </c>
      <c r="Y88" s="143">
        <f t="shared" si="10"/>
        <v>0.207</v>
      </c>
      <c r="Z88" s="143">
        <f t="shared" si="11"/>
        <v>0.168</v>
      </c>
      <c r="AA88" s="143">
        <f t="shared" si="12"/>
        <v>0.168</v>
      </c>
      <c r="AB88" s="143">
        <f t="shared" si="13"/>
        <v>0.196</v>
      </c>
      <c r="AC88" s="143">
        <f t="shared" si="14"/>
        <v>0.29</v>
      </c>
      <c r="AD88" s="143">
        <f t="shared" si="15"/>
        <v>0.11</v>
      </c>
      <c r="AE88" s="144">
        <f t="shared" si="16"/>
        <v>4.9556</v>
      </c>
      <c r="AF88" s="42">
        <f t="shared" si="17"/>
        <v>1.98224</v>
      </c>
    </row>
    <row r="89">
      <c r="A89" s="29" t="s">
        <v>191</v>
      </c>
      <c r="B89" s="105" t="s">
        <v>131</v>
      </c>
      <c r="C89" s="105" t="s">
        <v>53</v>
      </c>
      <c r="D89" s="114">
        <v>44368.0</v>
      </c>
      <c r="E89" s="108">
        <v>40.0</v>
      </c>
      <c r="F89" s="108">
        <v>60.0</v>
      </c>
      <c r="G89" s="108">
        <v>25.0</v>
      </c>
      <c r="H89" s="108">
        <v>40.0</v>
      </c>
      <c r="I89" s="108">
        <v>12.0</v>
      </c>
      <c r="J89" s="108">
        <v>30.0</v>
      </c>
      <c r="K89" s="108">
        <v>40.0</v>
      </c>
      <c r="L89" s="108">
        <v>10.0</v>
      </c>
      <c r="M89" s="108">
        <v>10.0</v>
      </c>
      <c r="N89" s="108">
        <v>30.0</v>
      </c>
      <c r="O89" s="109">
        <v>0.0</v>
      </c>
      <c r="P89" s="108">
        <f t="shared" si="1"/>
        <v>297</v>
      </c>
      <c r="Q89" s="140">
        <f t="shared" si="2"/>
        <v>0.172</v>
      </c>
      <c r="R89" s="141">
        <f t="shared" si="3"/>
        <v>0.024</v>
      </c>
      <c r="S89" s="142">
        <f t="shared" si="4"/>
        <v>0.444</v>
      </c>
      <c r="T89" s="143">
        <f t="shared" si="5"/>
        <v>0.25</v>
      </c>
      <c r="U89" s="143">
        <f t="shared" si="6"/>
        <v>0.476</v>
      </c>
      <c r="V89" s="143">
        <f t="shared" si="7"/>
        <v>0.0936</v>
      </c>
      <c r="W89" s="143">
        <f t="shared" si="8"/>
        <v>1.143</v>
      </c>
      <c r="X89" s="143">
        <f t="shared" si="9"/>
        <v>0.38</v>
      </c>
      <c r="Y89" s="143">
        <f t="shared" si="10"/>
        <v>0.276</v>
      </c>
      <c r="Z89" s="143">
        <f t="shared" si="11"/>
        <v>0.056</v>
      </c>
      <c r="AA89" s="143">
        <f t="shared" si="12"/>
        <v>0.056</v>
      </c>
      <c r="AB89" s="143">
        <f t="shared" si="13"/>
        <v>0.098</v>
      </c>
      <c r="AC89" s="143">
        <f t="shared" si="14"/>
        <v>0.145</v>
      </c>
      <c r="AD89" s="143">
        <f t="shared" si="15"/>
        <v>0.165</v>
      </c>
      <c r="AE89" s="144">
        <f t="shared" si="16"/>
        <v>3.7786</v>
      </c>
      <c r="AF89" s="42">
        <f t="shared" si="17"/>
        <v>1.51144</v>
      </c>
    </row>
    <row r="90">
      <c r="A90" s="29" t="s">
        <v>191</v>
      </c>
      <c r="B90" s="105" t="s">
        <v>131</v>
      </c>
      <c r="C90" s="105" t="s">
        <v>54</v>
      </c>
      <c r="D90" s="114">
        <v>44368.0</v>
      </c>
      <c r="E90" s="109">
        <v>20.0</v>
      </c>
      <c r="F90" s="108">
        <v>40.0</v>
      </c>
      <c r="G90" s="109">
        <v>10.0</v>
      </c>
      <c r="H90" s="108">
        <v>20.0</v>
      </c>
      <c r="I90" s="108">
        <v>16.0</v>
      </c>
      <c r="J90" s="108">
        <v>16.0</v>
      </c>
      <c r="K90" s="108">
        <v>20.0</v>
      </c>
      <c r="L90" s="109">
        <v>10.0</v>
      </c>
      <c r="M90" s="109">
        <v>10.0</v>
      </c>
      <c r="N90" s="108">
        <v>20.0</v>
      </c>
      <c r="O90" s="109">
        <v>0.0</v>
      </c>
      <c r="P90" s="108">
        <f t="shared" si="1"/>
        <v>182</v>
      </c>
      <c r="Q90" s="140">
        <f t="shared" si="2"/>
        <v>0.086</v>
      </c>
      <c r="R90" s="141">
        <f t="shared" si="3"/>
        <v>0.012</v>
      </c>
      <c r="S90" s="142">
        <f t="shared" si="4"/>
        <v>0.296</v>
      </c>
      <c r="T90" s="143">
        <f t="shared" si="5"/>
        <v>0.1</v>
      </c>
      <c r="U90" s="143">
        <f t="shared" si="6"/>
        <v>0.238</v>
      </c>
      <c r="V90" s="143">
        <f t="shared" si="7"/>
        <v>0.1248</v>
      </c>
      <c r="W90" s="143">
        <f t="shared" si="8"/>
        <v>0.6096</v>
      </c>
      <c r="X90" s="143">
        <f t="shared" si="9"/>
        <v>0.19</v>
      </c>
      <c r="Y90" s="143">
        <f t="shared" si="10"/>
        <v>0.138</v>
      </c>
      <c r="Z90" s="143">
        <f t="shared" si="11"/>
        <v>0.056</v>
      </c>
      <c r="AA90" s="143">
        <f t="shared" si="12"/>
        <v>0.056</v>
      </c>
      <c r="AB90" s="143">
        <f t="shared" si="13"/>
        <v>0.098</v>
      </c>
      <c r="AC90" s="143">
        <f t="shared" si="14"/>
        <v>0.145</v>
      </c>
      <c r="AD90" s="143">
        <f t="shared" si="15"/>
        <v>0.11</v>
      </c>
      <c r="AE90" s="144">
        <f t="shared" si="16"/>
        <v>2.2594</v>
      </c>
      <c r="AF90" s="42">
        <f t="shared" si="17"/>
        <v>0.90376</v>
      </c>
    </row>
    <row r="91">
      <c r="A91" s="29" t="s">
        <v>191</v>
      </c>
      <c r="B91" s="105" t="s">
        <v>131</v>
      </c>
      <c r="C91" s="105" t="s">
        <v>55</v>
      </c>
      <c r="D91" s="114">
        <v>44368.0</v>
      </c>
      <c r="E91" s="108">
        <v>20.0</v>
      </c>
      <c r="F91" s="108">
        <v>60.0</v>
      </c>
      <c r="G91" s="108">
        <v>15.0</v>
      </c>
      <c r="H91" s="108">
        <v>40.0</v>
      </c>
      <c r="I91" s="108">
        <v>20.0</v>
      </c>
      <c r="J91" s="108">
        <v>20.0</v>
      </c>
      <c r="K91" s="108">
        <v>30.0</v>
      </c>
      <c r="L91" s="108">
        <v>20.0</v>
      </c>
      <c r="M91" s="108">
        <v>10.0</v>
      </c>
      <c r="N91" s="108">
        <v>20.0</v>
      </c>
      <c r="O91" s="109">
        <v>0.0</v>
      </c>
      <c r="P91" s="108">
        <f t="shared" si="1"/>
        <v>255</v>
      </c>
      <c r="Q91" s="140">
        <f t="shared" si="2"/>
        <v>0.086</v>
      </c>
      <c r="R91" s="141">
        <f t="shared" si="3"/>
        <v>0.012</v>
      </c>
      <c r="S91" s="142">
        <f t="shared" si="4"/>
        <v>0.444</v>
      </c>
      <c r="T91" s="143">
        <f t="shared" si="5"/>
        <v>0.15</v>
      </c>
      <c r="U91" s="143">
        <f t="shared" si="6"/>
        <v>0.476</v>
      </c>
      <c r="V91" s="143">
        <f t="shared" si="7"/>
        <v>0.156</v>
      </c>
      <c r="W91" s="143">
        <f t="shared" si="8"/>
        <v>0.762</v>
      </c>
      <c r="X91" s="143">
        <f t="shared" si="9"/>
        <v>0.285</v>
      </c>
      <c r="Y91" s="143">
        <f t="shared" si="10"/>
        <v>0.207</v>
      </c>
      <c r="Z91" s="143">
        <f t="shared" si="11"/>
        <v>0.112</v>
      </c>
      <c r="AA91" s="143">
        <f t="shared" si="12"/>
        <v>0.112</v>
      </c>
      <c r="AB91" s="143">
        <f t="shared" si="13"/>
        <v>0.098</v>
      </c>
      <c r="AC91" s="143">
        <f t="shared" si="14"/>
        <v>0.145</v>
      </c>
      <c r="AD91" s="143">
        <f t="shared" si="15"/>
        <v>0.11</v>
      </c>
      <c r="AE91" s="144">
        <f t="shared" si="16"/>
        <v>3.155</v>
      </c>
      <c r="AF91" s="42">
        <f t="shared" si="17"/>
        <v>1.262</v>
      </c>
    </row>
    <row r="92">
      <c r="A92" s="29" t="s">
        <v>191</v>
      </c>
      <c r="B92" s="105" t="s">
        <v>131</v>
      </c>
      <c r="C92" s="105" t="s">
        <v>56</v>
      </c>
      <c r="D92" s="114">
        <v>44368.0</v>
      </c>
      <c r="E92" s="108">
        <v>40.0</v>
      </c>
      <c r="F92" s="108">
        <v>60.0</v>
      </c>
      <c r="G92" s="108">
        <v>10.0</v>
      </c>
      <c r="H92" s="108">
        <v>50.0</v>
      </c>
      <c r="I92" s="108">
        <v>48.0</v>
      </c>
      <c r="J92" s="108">
        <v>50.0</v>
      </c>
      <c r="K92" s="108">
        <v>50.0</v>
      </c>
      <c r="L92" s="108">
        <v>40.0</v>
      </c>
      <c r="M92" s="108">
        <v>40.0</v>
      </c>
      <c r="N92" s="108">
        <v>50.0</v>
      </c>
      <c r="O92" s="109">
        <v>0.0</v>
      </c>
      <c r="P92" s="108">
        <f t="shared" si="1"/>
        <v>438</v>
      </c>
      <c r="Q92" s="140">
        <f t="shared" si="2"/>
        <v>0.172</v>
      </c>
      <c r="R92" s="141">
        <f t="shared" si="3"/>
        <v>0.024</v>
      </c>
      <c r="S92" s="142">
        <f t="shared" si="4"/>
        <v>0.444</v>
      </c>
      <c r="T92" s="143">
        <f t="shared" si="5"/>
        <v>0.1</v>
      </c>
      <c r="U92" s="143">
        <f t="shared" si="6"/>
        <v>0.595</v>
      </c>
      <c r="V92" s="143">
        <f t="shared" si="7"/>
        <v>0.3744</v>
      </c>
      <c r="W92" s="143">
        <f t="shared" si="8"/>
        <v>1.905</v>
      </c>
      <c r="X92" s="143">
        <f t="shared" si="9"/>
        <v>0.475</v>
      </c>
      <c r="Y92" s="143">
        <f t="shared" si="10"/>
        <v>0.345</v>
      </c>
      <c r="Z92" s="143">
        <f t="shared" si="11"/>
        <v>0.224</v>
      </c>
      <c r="AA92" s="143">
        <f t="shared" si="12"/>
        <v>0.224</v>
      </c>
      <c r="AB92" s="143">
        <f t="shared" si="13"/>
        <v>0.392</v>
      </c>
      <c r="AC92" s="143">
        <f t="shared" si="14"/>
        <v>0.58</v>
      </c>
      <c r="AD92" s="143">
        <f t="shared" si="15"/>
        <v>0.275</v>
      </c>
      <c r="AE92" s="144">
        <f t="shared" si="16"/>
        <v>6.1294</v>
      </c>
      <c r="AF92" s="42">
        <f t="shared" si="17"/>
        <v>2.45176</v>
      </c>
    </row>
    <row r="93">
      <c r="A93" s="29" t="s">
        <v>191</v>
      </c>
      <c r="B93" s="105" t="s">
        <v>131</v>
      </c>
      <c r="C93" s="105" t="s">
        <v>59</v>
      </c>
      <c r="D93" s="114">
        <v>44368.0</v>
      </c>
      <c r="E93" s="109">
        <v>40.0</v>
      </c>
      <c r="F93" s="108">
        <v>60.0</v>
      </c>
      <c r="G93" s="109">
        <v>15.0</v>
      </c>
      <c r="H93" s="108">
        <v>40.0</v>
      </c>
      <c r="I93" s="108">
        <v>24.0</v>
      </c>
      <c r="J93" s="108">
        <v>24.0</v>
      </c>
      <c r="K93" s="108">
        <v>40.0</v>
      </c>
      <c r="L93" s="109">
        <v>20.0</v>
      </c>
      <c r="M93" s="109">
        <v>20.0</v>
      </c>
      <c r="N93" s="108">
        <v>40.0</v>
      </c>
      <c r="O93" s="109">
        <v>0.0</v>
      </c>
      <c r="P93" s="108">
        <f t="shared" si="1"/>
        <v>323</v>
      </c>
      <c r="Q93" s="140">
        <f t="shared" si="2"/>
        <v>0.172</v>
      </c>
      <c r="R93" s="141">
        <f t="shared" si="3"/>
        <v>0.024</v>
      </c>
      <c r="S93" s="142">
        <f t="shared" si="4"/>
        <v>0.444</v>
      </c>
      <c r="T93" s="143">
        <f t="shared" si="5"/>
        <v>0.15</v>
      </c>
      <c r="U93" s="143">
        <f t="shared" si="6"/>
        <v>0.476</v>
      </c>
      <c r="V93" s="143">
        <f t="shared" si="7"/>
        <v>0.1872</v>
      </c>
      <c r="W93" s="143">
        <f t="shared" si="8"/>
        <v>0.9144</v>
      </c>
      <c r="X93" s="143">
        <f t="shared" si="9"/>
        <v>0.38</v>
      </c>
      <c r="Y93" s="143">
        <f t="shared" si="10"/>
        <v>0.276</v>
      </c>
      <c r="Z93" s="143">
        <f t="shared" si="11"/>
        <v>0.112</v>
      </c>
      <c r="AA93" s="143">
        <f t="shared" si="12"/>
        <v>0.112</v>
      </c>
      <c r="AB93" s="143">
        <f t="shared" si="13"/>
        <v>0.196</v>
      </c>
      <c r="AC93" s="143">
        <f t="shared" si="14"/>
        <v>0.29</v>
      </c>
      <c r="AD93" s="143">
        <f t="shared" si="15"/>
        <v>0.22</v>
      </c>
      <c r="AE93" s="144">
        <f t="shared" si="16"/>
        <v>3.9536</v>
      </c>
      <c r="AF93" s="42">
        <f t="shared" si="17"/>
        <v>1.58144</v>
      </c>
    </row>
    <row r="94">
      <c r="A94" s="29" t="s">
        <v>191</v>
      </c>
      <c r="B94" s="105" t="s">
        <v>131</v>
      </c>
      <c r="C94" s="105" t="s">
        <v>60</v>
      </c>
      <c r="D94" s="114">
        <v>44368.0</v>
      </c>
      <c r="E94" s="108">
        <v>20.0</v>
      </c>
      <c r="F94" s="108">
        <v>60.0</v>
      </c>
      <c r="G94" s="108">
        <v>5.0</v>
      </c>
      <c r="H94" s="108">
        <v>20.0</v>
      </c>
      <c r="I94" s="108">
        <v>20.0</v>
      </c>
      <c r="J94" s="108">
        <v>18.0</v>
      </c>
      <c r="K94" s="108">
        <v>20.0</v>
      </c>
      <c r="L94" s="108">
        <v>10.0</v>
      </c>
      <c r="M94" s="108">
        <v>10.0</v>
      </c>
      <c r="N94" s="108">
        <v>30.0</v>
      </c>
      <c r="O94" s="109">
        <v>0.0</v>
      </c>
      <c r="P94" s="108">
        <f t="shared" si="1"/>
        <v>213</v>
      </c>
      <c r="Q94" s="140">
        <f t="shared" si="2"/>
        <v>0.086</v>
      </c>
      <c r="R94" s="141">
        <f t="shared" si="3"/>
        <v>0.012</v>
      </c>
      <c r="S94" s="142">
        <f t="shared" si="4"/>
        <v>0.444</v>
      </c>
      <c r="T94" s="143">
        <f t="shared" si="5"/>
        <v>0.05</v>
      </c>
      <c r="U94" s="143">
        <f t="shared" si="6"/>
        <v>0.238</v>
      </c>
      <c r="V94" s="143">
        <f t="shared" si="7"/>
        <v>0.156</v>
      </c>
      <c r="W94" s="143">
        <f t="shared" si="8"/>
        <v>0.6858</v>
      </c>
      <c r="X94" s="143">
        <f t="shared" si="9"/>
        <v>0.19</v>
      </c>
      <c r="Y94" s="143">
        <f t="shared" si="10"/>
        <v>0.138</v>
      </c>
      <c r="Z94" s="143">
        <f t="shared" si="11"/>
        <v>0.056</v>
      </c>
      <c r="AA94" s="143">
        <f t="shared" si="12"/>
        <v>0.056</v>
      </c>
      <c r="AB94" s="143">
        <f t="shared" si="13"/>
        <v>0.098</v>
      </c>
      <c r="AC94" s="143">
        <f t="shared" si="14"/>
        <v>0.145</v>
      </c>
      <c r="AD94" s="143">
        <f t="shared" si="15"/>
        <v>0.165</v>
      </c>
      <c r="AE94" s="144">
        <f t="shared" si="16"/>
        <v>2.5198</v>
      </c>
      <c r="AF94" s="42">
        <f t="shared" si="17"/>
        <v>1.00792</v>
      </c>
    </row>
    <row r="95">
      <c r="A95" s="29" t="s">
        <v>191</v>
      </c>
      <c r="B95" s="105" t="s">
        <v>131</v>
      </c>
      <c r="C95" s="105" t="s">
        <v>61</v>
      </c>
      <c r="D95" s="114">
        <v>44368.0</v>
      </c>
      <c r="E95" s="109">
        <v>20.0</v>
      </c>
      <c r="F95" s="108">
        <v>60.0</v>
      </c>
      <c r="G95" s="108">
        <v>0.0</v>
      </c>
      <c r="H95" s="108">
        <v>0.0</v>
      </c>
      <c r="I95" s="108">
        <v>20.0</v>
      </c>
      <c r="J95" s="108">
        <v>20.0</v>
      </c>
      <c r="K95" s="108">
        <v>20.0</v>
      </c>
      <c r="L95" s="108">
        <v>10.0</v>
      </c>
      <c r="M95" s="108">
        <v>10.0</v>
      </c>
      <c r="N95" s="108">
        <v>20.0</v>
      </c>
      <c r="O95" s="109">
        <v>0.0</v>
      </c>
      <c r="P95" s="108">
        <f t="shared" si="1"/>
        <v>180</v>
      </c>
      <c r="Q95" s="140">
        <f t="shared" si="2"/>
        <v>0.086</v>
      </c>
      <c r="R95" s="141">
        <f t="shared" si="3"/>
        <v>0.012</v>
      </c>
      <c r="S95" s="142">
        <f t="shared" si="4"/>
        <v>0.444</v>
      </c>
      <c r="T95" s="143">
        <f t="shared" si="5"/>
        <v>0</v>
      </c>
      <c r="U95" s="143">
        <f t="shared" si="6"/>
        <v>0</v>
      </c>
      <c r="V95" s="143">
        <f t="shared" si="7"/>
        <v>0.156</v>
      </c>
      <c r="W95" s="143">
        <f t="shared" si="8"/>
        <v>0.762</v>
      </c>
      <c r="X95" s="143">
        <f t="shared" si="9"/>
        <v>0.19</v>
      </c>
      <c r="Y95" s="143">
        <f t="shared" si="10"/>
        <v>0.138</v>
      </c>
      <c r="Z95" s="143">
        <f t="shared" si="11"/>
        <v>0.056</v>
      </c>
      <c r="AA95" s="143">
        <f t="shared" si="12"/>
        <v>0.056</v>
      </c>
      <c r="AB95" s="143">
        <f t="shared" si="13"/>
        <v>0.098</v>
      </c>
      <c r="AC95" s="143">
        <f t="shared" si="14"/>
        <v>0.145</v>
      </c>
      <c r="AD95" s="143">
        <f t="shared" si="15"/>
        <v>0.11</v>
      </c>
      <c r="AE95" s="144">
        <f t="shared" si="16"/>
        <v>2.253</v>
      </c>
      <c r="AF95" s="42">
        <f t="shared" si="17"/>
        <v>0.9012</v>
      </c>
    </row>
    <row r="96">
      <c r="A96" s="29" t="s">
        <v>191</v>
      </c>
      <c r="B96" s="105" t="s">
        <v>131</v>
      </c>
      <c r="C96" s="105" t="s">
        <v>62</v>
      </c>
      <c r="D96" s="114">
        <v>44368.0</v>
      </c>
      <c r="E96" s="108">
        <v>20.0</v>
      </c>
      <c r="F96" s="108">
        <v>40.0</v>
      </c>
      <c r="G96" s="108">
        <v>5.0</v>
      </c>
      <c r="H96" s="108">
        <v>20.0</v>
      </c>
      <c r="I96" s="108">
        <v>20.0</v>
      </c>
      <c r="J96" s="108">
        <v>18.0</v>
      </c>
      <c r="K96" s="108">
        <v>20.0</v>
      </c>
      <c r="L96" s="108">
        <v>10.0</v>
      </c>
      <c r="M96" s="108">
        <v>10.0</v>
      </c>
      <c r="N96" s="108">
        <v>10.0</v>
      </c>
      <c r="O96" s="109">
        <v>0.0</v>
      </c>
      <c r="P96" s="108">
        <f t="shared" si="1"/>
        <v>173</v>
      </c>
      <c r="Q96" s="140">
        <f t="shared" si="2"/>
        <v>0.086</v>
      </c>
      <c r="R96" s="141">
        <f t="shared" si="3"/>
        <v>0.012</v>
      </c>
      <c r="S96" s="142">
        <f t="shared" si="4"/>
        <v>0.296</v>
      </c>
      <c r="T96" s="143">
        <f t="shared" si="5"/>
        <v>0.05</v>
      </c>
      <c r="U96" s="143">
        <f t="shared" si="6"/>
        <v>0.238</v>
      </c>
      <c r="V96" s="143">
        <f t="shared" si="7"/>
        <v>0.156</v>
      </c>
      <c r="W96" s="143">
        <f t="shared" si="8"/>
        <v>0.6858</v>
      </c>
      <c r="X96" s="143">
        <f t="shared" si="9"/>
        <v>0.19</v>
      </c>
      <c r="Y96" s="143">
        <f t="shared" si="10"/>
        <v>0.138</v>
      </c>
      <c r="Z96" s="143">
        <f t="shared" si="11"/>
        <v>0.056</v>
      </c>
      <c r="AA96" s="143">
        <f t="shared" si="12"/>
        <v>0.056</v>
      </c>
      <c r="AB96" s="143">
        <f t="shared" si="13"/>
        <v>0.098</v>
      </c>
      <c r="AC96" s="143">
        <f t="shared" si="14"/>
        <v>0.145</v>
      </c>
      <c r="AD96" s="143">
        <f t="shared" si="15"/>
        <v>0.055</v>
      </c>
      <c r="AE96" s="144">
        <f t="shared" si="16"/>
        <v>2.2618</v>
      </c>
      <c r="AF96" s="42">
        <f t="shared" si="17"/>
        <v>0.90472</v>
      </c>
    </row>
    <row r="97">
      <c r="A97" s="29" t="s">
        <v>191</v>
      </c>
      <c r="B97" s="105" t="s">
        <v>131</v>
      </c>
      <c r="C97" s="105" t="s">
        <v>63</v>
      </c>
      <c r="D97" s="114">
        <v>44368.0</v>
      </c>
      <c r="E97" s="108">
        <v>40.0</v>
      </c>
      <c r="F97" s="108">
        <v>60.0</v>
      </c>
      <c r="G97" s="108">
        <v>5.0</v>
      </c>
      <c r="H97" s="108">
        <v>30.0</v>
      </c>
      <c r="I97" s="108">
        <v>16.0</v>
      </c>
      <c r="J97" s="108">
        <v>10.0</v>
      </c>
      <c r="K97" s="108">
        <v>30.0</v>
      </c>
      <c r="L97" s="108">
        <v>10.0</v>
      </c>
      <c r="M97" s="108">
        <v>20.0</v>
      </c>
      <c r="N97" s="108">
        <v>20.0</v>
      </c>
      <c r="O97" s="109">
        <v>0.0</v>
      </c>
      <c r="P97" s="108">
        <f t="shared" si="1"/>
        <v>241</v>
      </c>
      <c r="Q97" s="140">
        <f t="shared" si="2"/>
        <v>0.172</v>
      </c>
      <c r="R97" s="141">
        <f t="shared" si="3"/>
        <v>0.024</v>
      </c>
      <c r="S97" s="142">
        <f t="shared" si="4"/>
        <v>0.444</v>
      </c>
      <c r="T97" s="143">
        <f t="shared" si="5"/>
        <v>0.05</v>
      </c>
      <c r="U97" s="143">
        <f t="shared" si="6"/>
        <v>0.357</v>
      </c>
      <c r="V97" s="143">
        <f t="shared" si="7"/>
        <v>0.1248</v>
      </c>
      <c r="W97" s="143">
        <f t="shared" si="8"/>
        <v>0.381</v>
      </c>
      <c r="X97" s="143">
        <f t="shared" si="9"/>
        <v>0.285</v>
      </c>
      <c r="Y97" s="143">
        <f t="shared" si="10"/>
        <v>0.207</v>
      </c>
      <c r="Z97" s="143">
        <f t="shared" si="11"/>
        <v>0.056</v>
      </c>
      <c r="AA97" s="143">
        <f t="shared" si="12"/>
        <v>0.056</v>
      </c>
      <c r="AB97" s="143">
        <f t="shared" si="13"/>
        <v>0.196</v>
      </c>
      <c r="AC97" s="143">
        <f t="shared" si="14"/>
        <v>0.29</v>
      </c>
      <c r="AD97" s="143">
        <f t="shared" si="15"/>
        <v>0.11</v>
      </c>
      <c r="AE97" s="144">
        <f t="shared" si="16"/>
        <v>2.7528</v>
      </c>
      <c r="AF97" s="42">
        <f t="shared" si="17"/>
        <v>1.10112</v>
      </c>
    </row>
    <row r="98">
      <c r="A98" s="29" t="s">
        <v>191</v>
      </c>
      <c r="B98" s="105" t="s">
        <v>131</v>
      </c>
      <c r="C98" s="105" t="s">
        <v>45</v>
      </c>
      <c r="D98" s="114">
        <v>44398.0</v>
      </c>
      <c r="E98" s="109">
        <v>20.0</v>
      </c>
      <c r="F98" s="108">
        <v>20.0</v>
      </c>
      <c r="G98" s="109">
        <v>5.0</v>
      </c>
      <c r="H98" s="108">
        <v>10.0</v>
      </c>
      <c r="I98" s="108">
        <v>4.0</v>
      </c>
      <c r="J98" s="108">
        <v>8.0</v>
      </c>
      <c r="K98" s="108">
        <v>20.0</v>
      </c>
      <c r="L98" s="109">
        <v>10.0</v>
      </c>
      <c r="M98" s="109">
        <v>10.0</v>
      </c>
      <c r="N98" s="108">
        <v>20.0</v>
      </c>
      <c r="O98" s="109">
        <v>0.0</v>
      </c>
      <c r="P98" s="108">
        <f t="shared" si="1"/>
        <v>127</v>
      </c>
      <c r="Q98" s="140">
        <f t="shared" si="2"/>
        <v>0.086</v>
      </c>
      <c r="R98" s="141">
        <f t="shared" si="3"/>
        <v>0.012</v>
      </c>
      <c r="S98" s="142">
        <f t="shared" si="4"/>
        <v>0.148</v>
      </c>
      <c r="T98" s="143">
        <f t="shared" si="5"/>
        <v>0.05</v>
      </c>
      <c r="U98" s="143">
        <f t="shared" si="6"/>
        <v>0.119</v>
      </c>
      <c r="V98" s="143">
        <f t="shared" si="7"/>
        <v>0.0312</v>
      </c>
      <c r="W98" s="143">
        <f t="shared" si="8"/>
        <v>0.3048</v>
      </c>
      <c r="X98" s="143">
        <f t="shared" si="9"/>
        <v>0.19</v>
      </c>
      <c r="Y98" s="143">
        <f t="shared" si="10"/>
        <v>0.138</v>
      </c>
      <c r="Z98" s="143">
        <f t="shared" si="11"/>
        <v>0.056</v>
      </c>
      <c r="AA98" s="143">
        <f t="shared" si="12"/>
        <v>0.056</v>
      </c>
      <c r="AB98" s="143">
        <f t="shared" si="13"/>
        <v>0.098</v>
      </c>
      <c r="AC98" s="143">
        <f t="shared" si="14"/>
        <v>0.145</v>
      </c>
      <c r="AD98" s="143">
        <f t="shared" si="15"/>
        <v>0.11</v>
      </c>
      <c r="AE98" s="144">
        <f t="shared" si="16"/>
        <v>1.544</v>
      </c>
      <c r="AF98" s="42">
        <f t="shared" si="17"/>
        <v>0.6176</v>
      </c>
    </row>
    <row r="99">
      <c r="A99" s="29" t="s">
        <v>191</v>
      </c>
      <c r="B99" s="105" t="s">
        <v>131</v>
      </c>
      <c r="C99" s="105" t="s">
        <v>47</v>
      </c>
      <c r="D99" s="114">
        <v>44398.0</v>
      </c>
      <c r="E99" s="108">
        <v>40.0</v>
      </c>
      <c r="F99" s="108">
        <v>60.0</v>
      </c>
      <c r="G99" s="108">
        <v>10.0</v>
      </c>
      <c r="H99" s="108">
        <v>40.0</v>
      </c>
      <c r="I99" s="108">
        <v>12.0</v>
      </c>
      <c r="J99" s="108">
        <v>36.0</v>
      </c>
      <c r="K99" s="108">
        <v>40.0</v>
      </c>
      <c r="L99" s="108">
        <v>20.0</v>
      </c>
      <c r="M99" s="108">
        <v>20.0</v>
      </c>
      <c r="N99" s="108">
        <v>30.0</v>
      </c>
      <c r="O99" s="109">
        <v>0.0</v>
      </c>
      <c r="P99" s="108">
        <f t="shared" si="1"/>
        <v>308</v>
      </c>
      <c r="Q99" s="140">
        <f t="shared" si="2"/>
        <v>0.172</v>
      </c>
      <c r="R99" s="141">
        <f t="shared" si="3"/>
        <v>0.024</v>
      </c>
      <c r="S99" s="142">
        <f t="shared" si="4"/>
        <v>0.444</v>
      </c>
      <c r="T99" s="143">
        <f t="shared" si="5"/>
        <v>0.1</v>
      </c>
      <c r="U99" s="143">
        <f t="shared" si="6"/>
        <v>0.476</v>
      </c>
      <c r="V99" s="143">
        <f t="shared" si="7"/>
        <v>0.0936</v>
      </c>
      <c r="W99" s="143">
        <f t="shared" si="8"/>
        <v>1.3716</v>
      </c>
      <c r="X99" s="143">
        <f t="shared" si="9"/>
        <v>0.38</v>
      </c>
      <c r="Y99" s="143">
        <f t="shared" si="10"/>
        <v>0.276</v>
      </c>
      <c r="Z99" s="143">
        <f t="shared" si="11"/>
        <v>0.112</v>
      </c>
      <c r="AA99" s="143">
        <f t="shared" si="12"/>
        <v>0.112</v>
      </c>
      <c r="AB99" s="143">
        <f t="shared" si="13"/>
        <v>0.196</v>
      </c>
      <c r="AC99" s="143">
        <f t="shared" si="14"/>
        <v>0.29</v>
      </c>
      <c r="AD99" s="143">
        <f t="shared" si="15"/>
        <v>0.165</v>
      </c>
      <c r="AE99" s="144">
        <f t="shared" si="16"/>
        <v>4.2122</v>
      </c>
      <c r="AF99" s="42">
        <f t="shared" si="17"/>
        <v>1.68488</v>
      </c>
    </row>
    <row r="100">
      <c r="A100" s="29" t="s">
        <v>191</v>
      </c>
      <c r="B100" s="105" t="s">
        <v>131</v>
      </c>
      <c r="C100" s="105" t="s">
        <v>48</v>
      </c>
      <c r="D100" s="114">
        <v>44398.0</v>
      </c>
      <c r="E100" s="108">
        <v>20.0</v>
      </c>
      <c r="F100" s="108">
        <v>80.0</v>
      </c>
      <c r="G100" s="108">
        <v>5.0</v>
      </c>
      <c r="H100" s="108">
        <v>20.0</v>
      </c>
      <c r="I100" s="108">
        <v>0.0</v>
      </c>
      <c r="J100" s="108">
        <v>16.0</v>
      </c>
      <c r="K100" s="108">
        <v>10.0</v>
      </c>
      <c r="L100" s="108">
        <v>10.0</v>
      </c>
      <c r="M100" s="108">
        <v>10.0</v>
      </c>
      <c r="N100" s="108">
        <v>0.0</v>
      </c>
      <c r="O100" s="109">
        <v>0.0</v>
      </c>
      <c r="P100" s="108">
        <f t="shared" si="1"/>
        <v>171</v>
      </c>
      <c r="Q100" s="140">
        <f t="shared" si="2"/>
        <v>0.086</v>
      </c>
      <c r="R100" s="141">
        <f t="shared" si="3"/>
        <v>0.012</v>
      </c>
      <c r="S100" s="142">
        <f t="shared" si="4"/>
        <v>0.592</v>
      </c>
      <c r="T100" s="143">
        <f t="shared" si="5"/>
        <v>0.05</v>
      </c>
      <c r="U100" s="143">
        <f t="shared" si="6"/>
        <v>0.238</v>
      </c>
      <c r="V100" s="143">
        <f t="shared" si="7"/>
        <v>0</v>
      </c>
      <c r="W100" s="143">
        <f t="shared" si="8"/>
        <v>0.6096</v>
      </c>
      <c r="X100" s="143">
        <f t="shared" si="9"/>
        <v>0.095</v>
      </c>
      <c r="Y100" s="143">
        <f t="shared" si="10"/>
        <v>0.069</v>
      </c>
      <c r="Z100" s="143">
        <f t="shared" si="11"/>
        <v>0.056</v>
      </c>
      <c r="AA100" s="143">
        <f t="shared" si="12"/>
        <v>0.056</v>
      </c>
      <c r="AB100" s="143">
        <f t="shared" si="13"/>
        <v>0.098</v>
      </c>
      <c r="AC100" s="143">
        <f t="shared" si="14"/>
        <v>0.145</v>
      </c>
      <c r="AD100" s="143">
        <f t="shared" si="15"/>
        <v>0</v>
      </c>
      <c r="AE100" s="144">
        <f t="shared" si="16"/>
        <v>2.1066</v>
      </c>
      <c r="AF100" s="42">
        <f t="shared" si="17"/>
        <v>0.84264</v>
      </c>
    </row>
    <row r="101">
      <c r="A101" s="29" t="s">
        <v>191</v>
      </c>
      <c r="B101" s="105" t="s">
        <v>131</v>
      </c>
      <c r="C101" s="105" t="s">
        <v>49</v>
      </c>
      <c r="D101" s="114">
        <v>44398.0</v>
      </c>
      <c r="E101" s="108">
        <v>60.0</v>
      </c>
      <c r="F101" s="108">
        <v>100.0</v>
      </c>
      <c r="G101" s="108">
        <v>15.0</v>
      </c>
      <c r="H101" s="108">
        <v>60.0</v>
      </c>
      <c r="I101" s="108">
        <v>60.0</v>
      </c>
      <c r="J101" s="108">
        <v>100.0</v>
      </c>
      <c r="K101" s="108">
        <v>60.0</v>
      </c>
      <c r="L101" s="108">
        <v>30.0</v>
      </c>
      <c r="M101" s="108">
        <v>50.0</v>
      </c>
      <c r="N101" s="108">
        <v>40.0</v>
      </c>
      <c r="O101" s="109">
        <v>0.0</v>
      </c>
      <c r="P101" s="108">
        <f t="shared" si="1"/>
        <v>575</v>
      </c>
      <c r="Q101" s="140">
        <f t="shared" si="2"/>
        <v>0.258</v>
      </c>
      <c r="R101" s="141">
        <f t="shared" si="3"/>
        <v>0.036</v>
      </c>
      <c r="S101" s="142">
        <f t="shared" si="4"/>
        <v>0.74</v>
      </c>
      <c r="T101" s="143">
        <f t="shared" si="5"/>
        <v>0.15</v>
      </c>
      <c r="U101" s="143">
        <f t="shared" si="6"/>
        <v>0.714</v>
      </c>
      <c r="V101" s="143">
        <f t="shared" si="7"/>
        <v>0.468</v>
      </c>
      <c r="W101" s="143">
        <f t="shared" si="8"/>
        <v>3.81</v>
      </c>
      <c r="X101" s="143">
        <f t="shared" si="9"/>
        <v>0.57</v>
      </c>
      <c r="Y101" s="143">
        <f t="shared" si="10"/>
        <v>0.414</v>
      </c>
      <c r="Z101" s="143">
        <f t="shared" si="11"/>
        <v>0.168</v>
      </c>
      <c r="AA101" s="143">
        <f t="shared" si="12"/>
        <v>0.168</v>
      </c>
      <c r="AB101" s="143">
        <f t="shared" si="13"/>
        <v>0.49</v>
      </c>
      <c r="AC101" s="143">
        <f t="shared" si="14"/>
        <v>0.725</v>
      </c>
      <c r="AD101" s="143">
        <f t="shared" si="15"/>
        <v>0.22</v>
      </c>
      <c r="AE101" s="144">
        <f t="shared" si="16"/>
        <v>8.931</v>
      </c>
      <c r="AF101" s="42">
        <f t="shared" si="17"/>
        <v>3.5724</v>
      </c>
    </row>
    <row r="102">
      <c r="A102" s="29" t="s">
        <v>191</v>
      </c>
      <c r="B102" s="105" t="s">
        <v>131</v>
      </c>
      <c r="C102" s="105" t="s">
        <v>50</v>
      </c>
      <c r="D102" s="114">
        <v>44398.0</v>
      </c>
      <c r="E102" s="108">
        <v>20.0</v>
      </c>
      <c r="F102" s="108">
        <v>60.0</v>
      </c>
      <c r="G102" s="108">
        <v>30.0</v>
      </c>
      <c r="H102" s="108">
        <v>10.0</v>
      </c>
      <c r="I102" s="108">
        <v>4.0</v>
      </c>
      <c r="J102" s="108">
        <v>12.0</v>
      </c>
      <c r="K102" s="108">
        <v>50.0</v>
      </c>
      <c r="L102" s="108">
        <v>40.0</v>
      </c>
      <c r="M102" s="109">
        <v>20.0</v>
      </c>
      <c r="N102" s="108">
        <v>20.0</v>
      </c>
      <c r="O102" s="109">
        <v>0.0</v>
      </c>
      <c r="P102" s="108">
        <f t="shared" si="1"/>
        <v>266</v>
      </c>
      <c r="Q102" s="140">
        <f t="shared" si="2"/>
        <v>0.086</v>
      </c>
      <c r="R102" s="141">
        <f t="shared" si="3"/>
        <v>0.012</v>
      </c>
      <c r="S102" s="142">
        <f t="shared" si="4"/>
        <v>0.444</v>
      </c>
      <c r="T102" s="143">
        <f t="shared" si="5"/>
        <v>0.3</v>
      </c>
      <c r="U102" s="143">
        <f t="shared" si="6"/>
        <v>0.119</v>
      </c>
      <c r="V102" s="143">
        <f t="shared" si="7"/>
        <v>0.0312</v>
      </c>
      <c r="W102" s="143">
        <f t="shared" si="8"/>
        <v>0.4572</v>
      </c>
      <c r="X102" s="143">
        <f t="shared" si="9"/>
        <v>0.475</v>
      </c>
      <c r="Y102" s="143">
        <f t="shared" si="10"/>
        <v>0.345</v>
      </c>
      <c r="Z102" s="143">
        <f t="shared" si="11"/>
        <v>0.224</v>
      </c>
      <c r="AA102" s="143">
        <f t="shared" si="12"/>
        <v>0.224</v>
      </c>
      <c r="AB102" s="143">
        <f t="shared" si="13"/>
        <v>0.196</v>
      </c>
      <c r="AC102" s="143">
        <f t="shared" si="14"/>
        <v>0.29</v>
      </c>
      <c r="AD102" s="143">
        <f t="shared" si="15"/>
        <v>0.11</v>
      </c>
      <c r="AE102" s="144">
        <f t="shared" si="16"/>
        <v>3.3134</v>
      </c>
      <c r="AF102" s="42">
        <f t="shared" si="17"/>
        <v>1.32536</v>
      </c>
    </row>
    <row r="103">
      <c r="A103" s="29" t="s">
        <v>191</v>
      </c>
      <c r="B103" s="105" t="s">
        <v>131</v>
      </c>
      <c r="C103" s="105" t="s">
        <v>51</v>
      </c>
      <c r="D103" s="114">
        <v>44398.0</v>
      </c>
      <c r="E103" s="109">
        <v>40.0</v>
      </c>
      <c r="F103" s="108">
        <v>120.0</v>
      </c>
      <c r="G103" s="109">
        <v>25.0</v>
      </c>
      <c r="H103" s="108">
        <v>80.0</v>
      </c>
      <c r="I103" s="108">
        <v>20.0</v>
      </c>
      <c r="J103" s="108">
        <v>84.0</v>
      </c>
      <c r="K103" s="108">
        <v>50.0</v>
      </c>
      <c r="L103" s="109">
        <v>30.0</v>
      </c>
      <c r="M103" s="109">
        <v>30.0</v>
      </c>
      <c r="N103" s="108">
        <v>50.0</v>
      </c>
      <c r="O103" s="109">
        <v>0.0</v>
      </c>
      <c r="P103" s="108">
        <f t="shared" si="1"/>
        <v>529</v>
      </c>
      <c r="Q103" s="140">
        <f t="shared" si="2"/>
        <v>0.172</v>
      </c>
      <c r="R103" s="141">
        <f t="shared" si="3"/>
        <v>0.024</v>
      </c>
      <c r="S103" s="142">
        <f t="shared" si="4"/>
        <v>0.888</v>
      </c>
      <c r="T103" s="143">
        <f t="shared" si="5"/>
        <v>0.25</v>
      </c>
      <c r="U103" s="143">
        <f t="shared" si="6"/>
        <v>0.952</v>
      </c>
      <c r="V103" s="143">
        <f t="shared" si="7"/>
        <v>0.156</v>
      </c>
      <c r="W103" s="143">
        <f t="shared" si="8"/>
        <v>3.2004</v>
      </c>
      <c r="X103" s="143">
        <f t="shared" si="9"/>
        <v>0.475</v>
      </c>
      <c r="Y103" s="143">
        <f t="shared" si="10"/>
        <v>0.345</v>
      </c>
      <c r="Z103" s="143">
        <f t="shared" si="11"/>
        <v>0.168</v>
      </c>
      <c r="AA103" s="143">
        <f t="shared" si="12"/>
        <v>0.168</v>
      </c>
      <c r="AB103" s="143">
        <f t="shared" si="13"/>
        <v>0.294</v>
      </c>
      <c r="AC103" s="143">
        <f t="shared" si="14"/>
        <v>0.435</v>
      </c>
      <c r="AD103" s="143">
        <f t="shared" si="15"/>
        <v>0.275</v>
      </c>
      <c r="AE103" s="144">
        <f t="shared" si="16"/>
        <v>7.8024</v>
      </c>
      <c r="AF103" s="42">
        <f t="shared" si="17"/>
        <v>3.12096</v>
      </c>
    </row>
    <row r="104">
      <c r="A104" s="29" t="s">
        <v>191</v>
      </c>
      <c r="B104" s="105" t="s">
        <v>131</v>
      </c>
      <c r="C104" s="105" t="s">
        <v>52</v>
      </c>
      <c r="D104" s="114">
        <v>44398.0</v>
      </c>
      <c r="E104" s="109">
        <v>60.0</v>
      </c>
      <c r="F104" s="108">
        <v>80.0</v>
      </c>
      <c r="G104" s="109">
        <v>15.0</v>
      </c>
      <c r="H104" s="108">
        <v>40.0</v>
      </c>
      <c r="I104" s="108">
        <v>44.0</v>
      </c>
      <c r="J104" s="108">
        <v>46.0</v>
      </c>
      <c r="K104" s="108">
        <v>30.0</v>
      </c>
      <c r="L104" s="109">
        <v>30.0</v>
      </c>
      <c r="M104" s="109">
        <v>20.0</v>
      </c>
      <c r="N104" s="108">
        <v>20.0</v>
      </c>
      <c r="O104" s="109">
        <v>0.0</v>
      </c>
      <c r="P104" s="108">
        <f t="shared" si="1"/>
        <v>385</v>
      </c>
      <c r="Q104" s="140">
        <f t="shared" si="2"/>
        <v>0.258</v>
      </c>
      <c r="R104" s="141">
        <f t="shared" si="3"/>
        <v>0.036</v>
      </c>
      <c r="S104" s="142">
        <f t="shared" si="4"/>
        <v>0.592</v>
      </c>
      <c r="T104" s="143">
        <f t="shared" si="5"/>
        <v>0.15</v>
      </c>
      <c r="U104" s="143">
        <f t="shared" si="6"/>
        <v>0.476</v>
      </c>
      <c r="V104" s="143">
        <f t="shared" si="7"/>
        <v>0.3432</v>
      </c>
      <c r="W104" s="143">
        <f t="shared" si="8"/>
        <v>1.7526</v>
      </c>
      <c r="X104" s="143">
        <f t="shared" si="9"/>
        <v>0.285</v>
      </c>
      <c r="Y104" s="143">
        <f t="shared" si="10"/>
        <v>0.207</v>
      </c>
      <c r="Z104" s="143">
        <f t="shared" si="11"/>
        <v>0.168</v>
      </c>
      <c r="AA104" s="143">
        <f t="shared" si="12"/>
        <v>0.168</v>
      </c>
      <c r="AB104" s="143">
        <f t="shared" si="13"/>
        <v>0.196</v>
      </c>
      <c r="AC104" s="143">
        <f t="shared" si="14"/>
        <v>0.29</v>
      </c>
      <c r="AD104" s="143">
        <f t="shared" si="15"/>
        <v>0.11</v>
      </c>
      <c r="AE104" s="144">
        <f t="shared" si="16"/>
        <v>5.0318</v>
      </c>
      <c r="AF104" s="42">
        <f t="shared" si="17"/>
        <v>2.01272</v>
      </c>
    </row>
    <row r="105">
      <c r="A105" s="29" t="s">
        <v>191</v>
      </c>
      <c r="B105" s="105" t="s">
        <v>131</v>
      </c>
      <c r="C105" s="105" t="s">
        <v>53</v>
      </c>
      <c r="D105" s="114">
        <v>44398.0</v>
      </c>
      <c r="E105" s="109">
        <v>20.0</v>
      </c>
      <c r="F105" s="108">
        <v>60.0</v>
      </c>
      <c r="G105" s="109">
        <v>10.0</v>
      </c>
      <c r="H105" s="108">
        <v>40.0</v>
      </c>
      <c r="I105" s="108">
        <v>20.0</v>
      </c>
      <c r="J105" s="108">
        <v>32.0</v>
      </c>
      <c r="K105" s="108">
        <v>40.0</v>
      </c>
      <c r="L105" s="109">
        <v>30.0</v>
      </c>
      <c r="M105" s="109">
        <v>30.0</v>
      </c>
      <c r="N105" s="108">
        <v>30.0</v>
      </c>
      <c r="O105" s="109">
        <v>0.0</v>
      </c>
      <c r="P105" s="108">
        <f t="shared" si="1"/>
        <v>312</v>
      </c>
      <c r="Q105" s="140">
        <f t="shared" si="2"/>
        <v>0.086</v>
      </c>
      <c r="R105" s="141">
        <f t="shared" si="3"/>
        <v>0.012</v>
      </c>
      <c r="S105" s="142">
        <f t="shared" si="4"/>
        <v>0.444</v>
      </c>
      <c r="T105" s="143">
        <f t="shared" si="5"/>
        <v>0.1</v>
      </c>
      <c r="U105" s="143">
        <f t="shared" si="6"/>
        <v>0.476</v>
      </c>
      <c r="V105" s="143">
        <f t="shared" si="7"/>
        <v>0.156</v>
      </c>
      <c r="W105" s="143">
        <f t="shared" si="8"/>
        <v>1.2192</v>
      </c>
      <c r="X105" s="143">
        <f t="shared" si="9"/>
        <v>0.38</v>
      </c>
      <c r="Y105" s="143">
        <f t="shared" si="10"/>
        <v>0.276</v>
      </c>
      <c r="Z105" s="143">
        <f t="shared" si="11"/>
        <v>0.168</v>
      </c>
      <c r="AA105" s="143">
        <f t="shared" si="12"/>
        <v>0.168</v>
      </c>
      <c r="AB105" s="143">
        <f t="shared" si="13"/>
        <v>0.294</v>
      </c>
      <c r="AC105" s="143">
        <f t="shared" si="14"/>
        <v>0.435</v>
      </c>
      <c r="AD105" s="143">
        <f t="shared" si="15"/>
        <v>0.165</v>
      </c>
      <c r="AE105" s="144">
        <f t="shared" si="16"/>
        <v>4.3792</v>
      </c>
      <c r="AF105" s="42">
        <f t="shared" si="17"/>
        <v>1.75168</v>
      </c>
    </row>
    <row r="106">
      <c r="A106" s="29" t="s">
        <v>191</v>
      </c>
      <c r="B106" s="105" t="s">
        <v>131</v>
      </c>
      <c r="C106" s="105" t="s">
        <v>54</v>
      </c>
      <c r="D106" s="114">
        <v>44398.0</v>
      </c>
      <c r="E106" s="109">
        <v>20.0</v>
      </c>
      <c r="F106" s="108">
        <v>20.0</v>
      </c>
      <c r="G106" s="109">
        <v>5.0</v>
      </c>
      <c r="H106" s="108">
        <v>20.0</v>
      </c>
      <c r="I106" s="108">
        <v>8.0</v>
      </c>
      <c r="J106" s="108">
        <v>18.0</v>
      </c>
      <c r="K106" s="108">
        <v>10.0</v>
      </c>
      <c r="L106" s="109">
        <v>10.0</v>
      </c>
      <c r="M106" s="109">
        <v>10.0</v>
      </c>
      <c r="N106" s="108">
        <v>10.0</v>
      </c>
      <c r="O106" s="109">
        <v>0.0</v>
      </c>
      <c r="P106" s="108">
        <f t="shared" si="1"/>
        <v>131</v>
      </c>
      <c r="Q106" s="140">
        <f t="shared" si="2"/>
        <v>0.086</v>
      </c>
      <c r="R106" s="141">
        <f t="shared" si="3"/>
        <v>0.012</v>
      </c>
      <c r="S106" s="142">
        <f t="shared" si="4"/>
        <v>0.148</v>
      </c>
      <c r="T106" s="143">
        <f t="shared" si="5"/>
        <v>0.05</v>
      </c>
      <c r="U106" s="143">
        <f t="shared" si="6"/>
        <v>0.238</v>
      </c>
      <c r="V106" s="143">
        <f t="shared" si="7"/>
        <v>0.0624</v>
      </c>
      <c r="W106" s="143">
        <f t="shared" si="8"/>
        <v>0.6858</v>
      </c>
      <c r="X106" s="143">
        <f t="shared" si="9"/>
        <v>0.095</v>
      </c>
      <c r="Y106" s="143">
        <f t="shared" si="10"/>
        <v>0.069</v>
      </c>
      <c r="Z106" s="143">
        <f t="shared" si="11"/>
        <v>0.056</v>
      </c>
      <c r="AA106" s="143">
        <f t="shared" si="12"/>
        <v>0.056</v>
      </c>
      <c r="AB106" s="143">
        <f t="shared" si="13"/>
        <v>0.098</v>
      </c>
      <c r="AC106" s="143">
        <f t="shared" si="14"/>
        <v>0.145</v>
      </c>
      <c r="AD106" s="143">
        <f t="shared" si="15"/>
        <v>0.055</v>
      </c>
      <c r="AE106" s="144">
        <f t="shared" si="16"/>
        <v>1.8562</v>
      </c>
      <c r="AF106" s="42">
        <f t="shared" si="17"/>
        <v>0.74248</v>
      </c>
    </row>
    <row r="107">
      <c r="A107" s="29" t="s">
        <v>191</v>
      </c>
      <c r="B107" s="105" t="s">
        <v>131</v>
      </c>
      <c r="C107" s="105" t="s">
        <v>55</v>
      </c>
      <c r="D107" s="114">
        <v>44398.0</v>
      </c>
      <c r="E107" s="109">
        <v>60.0</v>
      </c>
      <c r="F107" s="108">
        <v>60.0</v>
      </c>
      <c r="G107" s="109">
        <v>15.0</v>
      </c>
      <c r="H107" s="108">
        <v>40.0</v>
      </c>
      <c r="I107" s="108">
        <v>32.0</v>
      </c>
      <c r="J107" s="108">
        <v>32.0</v>
      </c>
      <c r="K107" s="108">
        <v>30.0</v>
      </c>
      <c r="L107" s="109">
        <v>20.0</v>
      </c>
      <c r="M107" s="109">
        <v>20.0</v>
      </c>
      <c r="N107" s="108">
        <v>20.0</v>
      </c>
      <c r="O107" s="109">
        <v>0.0</v>
      </c>
      <c r="P107" s="108">
        <f t="shared" si="1"/>
        <v>329</v>
      </c>
      <c r="Q107" s="140">
        <f t="shared" si="2"/>
        <v>0.258</v>
      </c>
      <c r="R107" s="141">
        <f t="shared" si="3"/>
        <v>0.036</v>
      </c>
      <c r="S107" s="142">
        <f t="shared" si="4"/>
        <v>0.444</v>
      </c>
      <c r="T107" s="143">
        <f t="shared" si="5"/>
        <v>0.15</v>
      </c>
      <c r="U107" s="143">
        <f t="shared" si="6"/>
        <v>0.476</v>
      </c>
      <c r="V107" s="143">
        <f t="shared" si="7"/>
        <v>0.2496</v>
      </c>
      <c r="W107" s="143">
        <f t="shared" si="8"/>
        <v>1.2192</v>
      </c>
      <c r="X107" s="143">
        <f t="shared" si="9"/>
        <v>0.285</v>
      </c>
      <c r="Y107" s="143">
        <f t="shared" si="10"/>
        <v>0.207</v>
      </c>
      <c r="Z107" s="143">
        <f t="shared" si="11"/>
        <v>0.112</v>
      </c>
      <c r="AA107" s="143">
        <f t="shared" si="12"/>
        <v>0.112</v>
      </c>
      <c r="AB107" s="143">
        <f t="shared" si="13"/>
        <v>0.196</v>
      </c>
      <c r="AC107" s="143">
        <f t="shared" si="14"/>
        <v>0.29</v>
      </c>
      <c r="AD107" s="143">
        <f t="shared" si="15"/>
        <v>0.11</v>
      </c>
      <c r="AE107" s="144">
        <f t="shared" si="16"/>
        <v>4.1448</v>
      </c>
      <c r="AF107" s="42">
        <f t="shared" si="17"/>
        <v>1.65792</v>
      </c>
    </row>
    <row r="108">
      <c r="A108" s="29" t="s">
        <v>191</v>
      </c>
      <c r="B108" s="105" t="s">
        <v>131</v>
      </c>
      <c r="C108" s="105" t="s">
        <v>56</v>
      </c>
      <c r="D108" s="114">
        <v>44398.0</v>
      </c>
      <c r="E108" s="109">
        <v>60.0</v>
      </c>
      <c r="F108" s="108">
        <v>80.0</v>
      </c>
      <c r="G108" s="109">
        <v>0.0</v>
      </c>
      <c r="H108" s="108">
        <v>50.0</v>
      </c>
      <c r="I108" s="108">
        <v>0.0</v>
      </c>
      <c r="J108" s="108">
        <v>60.0</v>
      </c>
      <c r="K108" s="108">
        <v>50.0</v>
      </c>
      <c r="L108" s="109">
        <v>20.0</v>
      </c>
      <c r="M108" s="109">
        <v>30.0</v>
      </c>
      <c r="N108" s="108">
        <v>40.0</v>
      </c>
      <c r="O108" s="109">
        <v>0.0</v>
      </c>
      <c r="P108" s="108">
        <f t="shared" si="1"/>
        <v>390</v>
      </c>
      <c r="Q108" s="140">
        <f t="shared" si="2"/>
        <v>0.258</v>
      </c>
      <c r="R108" s="141">
        <f t="shared" si="3"/>
        <v>0.036</v>
      </c>
      <c r="S108" s="142">
        <f t="shared" si="4"/>
        <v>0.592</v>
      </c>
      <c r="T108" s="143">
        <f t="shared" si="5"/>
        <v>0</v>
      </c>
      <c r="U108" s="143">
        <f t="shared" si="6"/>
        <v>0.595</v>
      </c>
      <c r="V108" s="143">
        <f t="shared" si="7"/>
        <v>0</v>
      </c>
      <c r="W108" s="143">
        <f t="shared" si="8"/>
        <v>2.286</v>
      </c>
      <c r="X108" s="143">
        <f t="shared" si="9"/>
        <v>0.475</v>
      </c>
      <c r="Y108" s="143">
        <f t="shared" si="10"/>
        <v>0.345</v>
      </c>
      <c r="Z108" s="143">
        <f t="shared" si="11"/>
        <v>0.112</v>
      </c>
      <c r="AA108" s="143">
        <f t="shared" si="12"/>
        <v>0.112</v>
      </c>
      <c r="AB108" s="143">
        <f t="shared" si="13"/>
        <v>0.294</v>
      </c>
      <c r="AC108" s="143">
        <f t="shared" si="14"/>
        <v>0.435</v>
      </c>
      <c r="AD108" s="143">
        <f t="shared" si="15"/>
        <v>0.22</v>
      </c>
      <c r="AE108" s="144">
        <f t="shared" si="16"/>
        <v>5.76</v>
      </c>
      <c r="AF108" s="42">
        <f t="shared" si="17"/>
        <v>2.304</v>
      </c>
    </row>
    <row r="109">
      <c r="A109" s="29" t="s">
        <v>191</v>
      </c>
      <c r="B109" s="105" t="s">
        <v>131</v>
      </c>
      <c r="C109" s="105" t="s">
        <v>59</v>
      </c>
      <c r="D109" s="114">
        <v>44398.0</v>
      </c>
      <c r="E109" s="109">
        <v>20.0</v>
      </c>
      <c r="F109" s="108">
        <v>60.0</v>
      </c>
      <c r="G109" s="109">
        <v>10.0</v>
      </c>
      <c r="H109" s="108">
        <v>40.0</v>
      </c>
      <c r="I109" s="108">
        <v>8.0</v>
      </c>
      <c r="J109" s="108">
        <v>28.0</v>
      </c>
      <c r="K109" s="108">
        <v>30.0</v>
      </c>
      <c r="L109" s="109">
        <v>20.0</v>
      </c>
      <c r="M109" s="109">
        <v>20.0</v>
      </c>
      <c r="N109" s="108">
        <v>30.0</v>
      </c>
      <c r="O109" s="109">
        <v>0.0</v>
      </c>
      <c r="P109" s="108">
        <f t="shared" si="1"/>
        <v>266</v>
      </c>
      <c r="Q109" s="140">
        <f t="shared" si="2"/>
        <v>0.086</v>
      </c>
      <c r="R109" s="141">
        <f t="shared" si="3"/>
        <v>0.012</v>
      </c>
      <c r="S109" s="142">
        <f t="shared" si="4"/>
        <v>0.444</v>
      </c>
      <c r="T109" s="143">
        <f t="shared" si="5"/>
        <v>0.1</v>
      </c>
      <c r="U109" s="143">
        <f t="shared" si="6"/>
        <v>0.476</v>
      </c>
      <c r="V109" s="143">
        <f t="shared" si="7"/>
        <v>0.0624</v>
      </c>
      <c r="W109" s="143">
        <f t="shared" si="8"/>
        <v>1.0668</v>
      </c>
      <c r="X109" s="143">
        <f t="shared" si="9"/>
        <v>0.285</v>
      </c>
      <c r="Y109" s="143">
        <f t="shared" si="10"/>
        <v>0.207</v>
      </c>
      <c r="Z109" s="143">
        <f t="shared" si="11"/>
        <v>0.112</v>
      </c>
      <c r="AA109" s="143">
        <f t="shared" si="12"/>
        <v>0.112</v>
      </c>
      <c r="AB109" s="143">
        <f t="shared" si="13"/>
        <v>0.196</v>
      </c>
      <c r="AC109" s="143">
        <f t="shared" si="14"/>
        <v>0.29</v>
      </c>
      <c r="AD109" s="143">
        <f t="shared" si="15"/>
        <v>0.165</v>
      </c>
      <c r="AE109" s="144">
        <f t="shared" si="16"/>
        <v>3.6142</v>
      </c>
      <c r="AF109" s="42">
        <f t="shared" si="17"/>
        <v>1.44568</v>
      </c>
    </row>
    <row r="110">
      <c r="A110" s="29" t="s">
        <v>191</v>
      </c>
      <c r="B110" s="105" t="s">
        <v>131</v>
      </c>
      <c r="C110" s="105" t="s">
        <v>60</v>
      </c>
      <c r="D110" s="114">
        <v>44398.0</v>
      </c>
      <c r="E110" s="109">
        <v>20.0</v>
      </c>
      <c r="F110" s="108">
        <v>60.0</v>
      </c>
      <c r="G110" s="109">
        <v>10.0</v>
      </c>
      <c r="H110" s="108">
        <v>50.0</v>
      </c>
      <c r="I110" s="108">
        <v>28.0</v>
      </c>
      <c r="J110" s="108">
        <v>48.0</v>
      </c>
      <c r="K110" s="108">
        <v>30.0</v>
      </c>
      <c r="L110" s="109">
        <v>20.0</v>
      </c>
      <c r="M110" s="109">
        <v>10.0</v>
      </c>
      <c r="N110" s="108">
        <v>30.0</v>
      </c>
      <c r="O110" s="109">
        <v>0.0</v>
      </c>
      <c r="P110" s="108">
        <f t="shared" si="1"/>
        <v>306</v>
      </c>
      <c r="Q110" s="140">
        <f t="shared" si="2"/>
        <v>0.086</v>
      </c>
      <c r="R110" s="141">
        <f t="shared" si="3"/>
        <v>0.012</v>
      </c>
      <c r="S110" s="142">
        <f t="shared" si="4"/>
        <v>0.444</v>
      </c>
      <c r="T110" s="143">
        <f t="shared" si="5"/>
        <v>0.1</v>
      </c>
      <c r="U110" s="143">
        <f t="shared" si="6"/>
        <v>0.595</v>
      </c>
      <c r="V110" s="143">
        <f t="shared" si="7"/>
        <v>0.2184</v>
      </c>
      <c r="W110" s="143">
        <f t="shared" si="8"/>
        <v>1.8288</v>
      </c>
      <c r="X110" s="143">
        <f t="shared" si="9"/>
        <v>0.285</v>
      </c>
      <c r="Y110" s="143">
        <f t="shared" si="10"/>
        <v>0.207</v>
      </c>
      <c r="Z110" s="143">
        <f t="shared" si="11"/>
        <v>0.112</v>
      </c>
      <c r="AA110" s="143">
        <f t="shared" si="12"/>
        <v>0.112</v>
      </c>
      <c r="AB110" s="143">
        <f t="shared" si="13"/>
        <v>0.098</v>
      </c>
      <c r="AC110" s="143">
        <f t="shared" si="14"/>
        <v>0.145</v>
      </c>
      <c r="AD110" s="143">
        <f t="shared" si="15"/>
        <v>0.165</v>
      </c>
      <c r="AE110" s="144">
        <f t="shared" si="16"/>
        <v>4.4082</v>
      </c>
      <c r="AF110" s="42">
        <f t="shared" si="17"/>
        <v>1.76328</v>
      </c>
    </row>
    <row r="111">
      <c r="A111" s="29" t="s">
        <v>191</v>
      </c>
      <c r="B111" s="105" t="s">
        <v>131</v>
      </c>
      <c r="C111" s="105" t="s">
        <v>61</v>
      </c>
      <c r="D111" s="114">
        <v>44398.0</v>
      </c>
      <c r="E111" s="108">
        <v>40.0</v>
      </c>
      <c r="F111" s="108">
        <v>80.0</v>
      </c>
      <c r="G111" s="108">
        <v>30.0</v>
      </c>
      <c r="H111" s="108">
        <v>50.0</v>
      </c>
      <c r="I111" s="108">
        <v>20.0</v>
      </c>
      <c r="J111" s="108">
        <v>50.0</v>
      </c>
      <c r="K111" s="108">
        <v>50.0</v>
      </c>
      <c r="L111" s="108">
        <v>20.0</v>
      </c>
      <c r="M111" s="108">
        <v>30.0</v>
      </c>
      <c r="N111" s="108">
        <v>30.0</v>
      </c>
      <c r="O111" s="109">
        <v>0.0</v>
      </c>
      <c r="P111" s="108">
        <f t="shared" si="1"/>
        <v>400</v>
      </c>
      <c r="Q111" s="140">
        <f t="shared" si="2"/>
        <v>0.172</v>
      </c>
      <c r="R111" s="141">
        <f t="shared" si="3"/>
        <v>0.024</v>
      </c>
      <c r="S111" s="142">
        <f t="shared" si="4"/>
        <v>0.592</v>
      </c>
      <c r="T111" s="143">
        <f t="shared" si="5"/>
        <v>0.3</v>
      </c>
      <c r="U111" s="143">
        <f t="shared" si="6"/>
        <v>0.595</v>
      </c>
      <c r="V111" s="143">
        <f t="shared" si="7"/>
        <v>0.156</v>
      </c>
      <c r="W111" s="143">
        <f t="shared" si="8"/>
        <v>1.905</v>
      </c>
      <c r="X111" s="143">
        <f t="shared" si="9"/>
        <v>0.475</v>
      </c>
      <c r="Y111" s="143">
        <f t="shared" si="10"/>
        <v>0.345</v>
      </c>
      <c r="Z111" s="143">
        <f t="shared" si="11"/>
        <v>0.112</v>
      </c>
      <c r="AA111" s="143">
        <f t="shared" si="12"/>
        <v>0.112</v>
      </c>
      <c r="AB111" s="143">
        <f t="shared" si="13"/>
        <v>0.294</v>
      </c>
      <c r="AC111" s="143">
        <f t="shared" si="14"/>
        <v>0.435</v>
      </c>
      <c r="AD111" s="143">
        <f t="shared" si="15"/>
        <v>0.165</v>
      </c>
      <c r="AE111" s="144">
        <f t="shared" si="16"/>
        <v>5.682</v>
      </c>
      <c r="AF111" s="42">
        <f t="shared" si="17"/>
        <v>2.2728</v>
      </c>
    </row>
    <row r="112">
      <c r="A112" s="29" t="s">
        <v>191</v>
      </c>
      <c r="B112" s="105" t="s">
        <v>131</v>
      </c>
      <c r="C112" s="105" t="s">
        <v>62</v>
      </c>
      <c r="D112" s="114">
        <v>44398.0</v>
      </c>
      <c r="E112" s="109">
        <v>20.0</v>
      </c>
      <c r="F112" s="108">
        <v>40.0</v>
      </c>
      <c r="G112" s="109">
        <v>5.0</v>
      </c>
      <c r="H112" s="108">
        <v>30.0</v>
      </c>
      <c r="I112" s="108">
        <v>0.0</v>
      </c>
      <c r="J112" s="108">
        <v>16.0</v>
      </c>
      <c r="K112" s="108">
        <v>10.0</v>
      </c>
      <c r="L112" s="109">
        <v>10.0</v>
      </c>
      <c r="M112" s="109">
        <v>10.0</v>
      </c>
      <c r="N112" s="108">
        <v>20.0</v>
      </c>
      <c r="O112" s="109">
        <v>0.0</v>
      </c>
      <c r="P112" s="108">
        <f t="shared" si="1"/>
        <v>161</v>
      </c>
      <c r="Q112" s="140">
        <f t="shared" si="2"/>
        <v>0.086</v>
      </c>
      <c r="R112" s="141">
        <f t="shared" si="3"/>
        <v>0.012</v>
      </c>
      <c r="S112" s="142">
        <f t="shared" si="4"/>
        <v>0.296</v>
      </c>
      <c r="T112" s="143">
        <f t="shared" si="5"/>
        <v>0.05</v>
      </c>
      <c r="U112" s="143">
        <f t="shared" si="6"/>
        <v>0.357</v>
      </c>
      <c r="V112" s="143">
        <f t="shared" si="7"/>
        <v>0</v>
      </c>
      <c r="W112" s="143">
        <f t="shared" si="8"/>
        <v>0.6096</v>
      </c>
      <c r="X112" s="143">
        <f t="shared" si="9"/>
        <v>0.095</v>
      </c>
      <c r="Y112" s="143">
        <f t="shared" si="10"/>
        <v>0.069</v>
      </c>
      <c r="Z112" s="143">
        <f t="shared" si="11"/>
        <v>0.056</v>
      </c>
      <c r="AA112" s="143">
        <f t="shared" si="12"/>
        <v>0.056</v>
      </c>
      <c r="AB112" s="143">
        <f t="shared" si="13"/>
        <v>0.098</v>
      </c>
      <c r="AC112" s="143">
        <f t="shared" si="14"/>
        <v>0.145</v>
      </c>
      <c r="AD112" s="143">
        <f t="shared" si="15"/>
        <v>0.11</v>
      </c>
      <c r="AE112" s="144">
        <f t="shared" si="16"/>
        <v>2.0396</v>
      </c>
      <c r="AF112" s="42">
        <f t="shared" si="17"/>
        <v>0.81584</v>
      </c>
    </row>
    <row r="113">
      <c r="A113" s="29" t="s">
        <v>191</v>
      </c>
      <c r="B113" s="105" t="s">
        <v>131</v>
      </c>
      <c r="C113" s="105" t="s">
        <v>63</v>
      </c>
      <c r="D113" s="114">
        <v>44398.0</v>
      </c>
      <c r="E113" s="109">
        <v>20.0</v>
      </c>
      <c r="F113" s="108">
        <v>100.0</v>
      </c>
      <c r="G113" s="109">
        <v>35.0</v>
      </c>
      <c r="H113" s="108">
        <v>70.0</v>
      </c>
      <c r="I113" s="108">
        <v>56.0</v>
      </c>
      <c r="J113" s="108">
        <v>48.0</v>
      </c>
      <c r="K113" s="108">
        <v>30.0</v>
      </c>
      <c r="L113" s="109">
        <v>30.0</v>
      </c>
      <c r="M113" s="109">
        <v>10.0</v>
      </c>
      <c r="N113" s="108">
        <v>50.0</v>
      </c>
      <c r="O113" s="109">
        <v>0.0</v>
      </c>
      <c r="P113" s="108">
        <f t="shared" si="1"/>
        <v>449</v>
      </c>
      <c r="Q113" s="140">
        <f t="shared" si="2"/>
        <v>0.086</v>
      </c>
      <c r="R113" s="141">
        <f t="shared" si="3"/>
        <v>0.012</v>
      </c>
      <c r="S113" s="142">
        <f t="shared" si="4"/>
        <v>0.74</v>
      </c>
      <c r="T113" s="143">
        <f t="shared" si="5"/>
        <v>0.35</v>
      </c>
      <c r="U113" s="143">
        <f t="shared" si="6"/>
        <v>0.833</v>
      </c>
      <c r="V113" s="143">
        <f t="shared" si="7"/>
        <v>0.4368</v>
      </c>
      <c r="W113" s="143">
        <f t="shared" si="8"/>
        <v>1.8288</v>
      </c>
      <c r="X113" s="143">
        <f t="shared" si="9"/>
        <v>0.285</v>
      </c>
      <c r="Y113" s="143">
        <f t="shared" si="10"/>
        <v>0.207</v>
      </c>
      <c r="Z113" s="143">
        <f t="shared" si="11"/>
        <v>0.168</v>
      </c>
      <c r="AA113" s="143">
        <f t="shared" si="12"/>
        <v>0.168</v>
      </c>
      <c r="AB113" s="143">
        <f t="shared" si="13"/>
        <v>0.098</v>
      </c>
      <c r="AC113" s="143">
        <f t="shared" si="14"/>
        <v>0.145</v>
      </c>
      <c r="AD113" s="143">
        <f t="shared" si="15"/>
        <v>0.275</v>
      </c>
      <c r="AE113" s="144">
        <f t="shared" si="16"/>
        <v>5.6326</v>
      </c>
      <c r="AF113" s="42">
        <f t="shared" si="17"/>
        <v>2.25304</v>
      </c>
    </row>
    <row r="114">
      <c r="A114" s="29" t="s">
        <v>191</v>
      </c>
      <c r="B114" s="105" t="s">
        <v>131</v>
      </c>
      <c r="C114" s="105" t="s">
        <v>45</v>
      </c>
      <c r="D114" s="114">
        <v>44429.0</v>
      </c>
      <c r="E114" s="109">
        <v>20.0</v>
      </c>
      <c r="F114" s="108">
        <v>40.0</v>
      </c>
      <c r="G114" s="109">
        <v>10.0</v>
      </c>
      <c r="H114" s="108">
        <v>20.0</v>
      </c>
      <c r="I114" s="108">
        <v>20.0</v>
      </c>
      <c r="J114" s="108">
        <v>18.0</v>
      </c>
      <c r="K114" s="108">
        <v>10.0</v>
      </c>
      <c r="L114" s="109">
        <v>10.0</v>
      </c>
      <c r="M114" s="109">
        <v>20.0</v>
      </c>
      <c r="N114" s="108">
        <v>10.0</v>
      </c>
      <c r="O114" s="109">
        <v>0.0</v>
      </c>
      <c r="P114" s="108">
        <f t="shared" si="1"/>
        <v>178</v>
      </c>
      <c r="Q114" s="140">
        <f t="shared" si="2"/>
        <v>0.086</v>
      </c>
      <c r="R114" s="141">
        <f t="shared" si="3"/>
        <v>0.012</v>
      </c>
      <c r="S114" s="142">
        <f t="shared" si="4"/>
        <v>0.296</v>
      </c>
      <c r="T114" s="143">
        <f t="shared" si="5"/>
        <v>0.1</v>
      </c>
      <c r="U114" s="143">
        <f t="shared" si="6"/>
        <v>0.238</v>
      </c>
      <c r="V114" s="143">
        <f t="shared" si="7"/>
        <v>0.156</v>
      </c>
      <c r="W114" s="143">
        <f t="shared" si="8"/>
        <v>0.6858</v>
      </c>
      <c r="X114" s="143">
        <f t="shared" si="9"/>
        <v>0.095</v>
      </c>
      <c r="Y114" s="143">
        <f t="shared" si="10"/>
        <v>0.069</v>
      </c>
      <c r="Z114" s="143">
        <f t="shared" si="11"/>
        <v>0.056</v>
      </c>
      <c r="AA114" s="143">
        <f t="shared" si="12"/>
        <v>0.056</v>
      </c>
      <c r="AB114" s="143">
        <f t="shared" si="13"/>
        <v>0.196</v>
      </c>
      <c r="AC114" s="143">
        <f t="shared" si="14"/>
        <v>0.29</v>
      </c>
      <c r="AD114" s="143">
        <f t="shared" si="15"/>
        <v>0.055</v>
      </c>
      <c r="AE114" s="144">
        <f t="shared" si="16"/>
        <v>2.3908</v>
      </c>
      <c r="AF114" s="42">
        <f t="shared" si="17"/>
        <v>0.95632</v>
      </c>
    </row>
    <row r="115">
      <c r="A115" s="29" t="s">
        <v>191</v>
      </c>
      <c r="B115" s="105" t="s">
        <v>131</v>
      </c>
      <c r="C115" s="105" t="s">
        <v>47</v>
      </c>
      <c r="D115" s="114">
        <v>44429.0</v>
      </c>
      <c r="E115" s="109">
        <v>20.0</v>
      </c>
      <c r="F115" s="108">
        <v>60.0</v>
      </c>
      <c r="G115" s="109">
        <v>45.0</v>
      </c>
      <c r="H115" s="108">
        <v>50.0</v>
      </c>
      <c r="I115" s="108">
        <v>36.0</v>
      </c>
      <c r="J115" s="108">
        <v>44.0</v>
      </c>
      <c r="K115" s="108">
        <v>40.0</v>
      </c>
      <c r="L115" s="109">
        <v>20.0</v>
      </c>
      <c r="M115" s="109">
        <v>20.0</v>
      </c>
      <c r="N115" s="108">
        <v>20.0</v>
      </c>
      <c r="O115" s="109">
        <v>0.0</v>
      </c>
      <c r="P115" s="108">
        <f t="shared" si="1"/>
        <v>355</v>
      </c>
      <c r="Q115" s="140">
        <f t="shared" si="2"/>
        <v>0.086</v>
      </c>
      <c r="R115" s="141">
        <f t="shared" si="3"/>
        <v>0.012</v>
      </c>
      <c r="S115" s="142">
        <f t="shared" si="4"/>
        <v>0.444</v>
      </c>
      <c r="T115" s="143">
        <f t="shared" si="5"/>
        <v>0.45</v>
      </c>
      <c r="U115" s="143">
        <f t="shared" si="6"/>
        <v>0.595</v>
      </c>
      <c r="V115" s="143">
        <f t="shared" si="7"/>
        <v>0.2808</v>
      </c>
      <c r="W115" s="143">
        <f t="shared" si="8"/>
        <v>1.6764</v>
      </c>
      <c r="X115" s="143">
        <f t="shared" si="9"/>
        <v>0.38</v>
      </c>
      <c r="Y115" s="143">
        <f t="shared" si="10"/>
        <v>0.276</v>
      </c>
      <c r="Z115" s="143">
        <f t="shared" si="11"/>
        <v>0.112</v>
      </c>
      <c r="AA115" s="143">
        <f t="shared" si="12"/>
        <v>0.112</v>
      </c>
      <c r="AB115" s="143">
        <f t="shared" si="13"/>
        <v>0.196</v>
      </c>
      <c r="AC115" s="143">
        <f t="shared" si="14"/>
        <v>0.29</v>
      </c>
      <c r="AD115" s="143">
        <f t="shared" si="15"/>
        <v>0.11</v>
      </c>
      <c r="AE115" s="144">
        <f t="shared" si="16"/>
        <v>5.0202</v>
      </c>
      <c r="AF115" s="42">
        <f t="shared" si="17"/>
        <v>2.00808</v>
      </c>
    </row>
    <row r="116">
      <c r="A116" s="29" t="s">
        <v>191</v>
      </c>
      <c r="B116" s="105" t="s">
        <v>131</v>
      </c>
      <c r="C116" s="105" t="s">
        <v>48</v>
      </c>
      <c r="D116" s="114">
        <v>44429.0</v>
      </c>
      <c r="E116" s="109">
        <v>20.0</v>
      </c>
      <c r="F116" s="108">
        <v>20.0</v>
      </c>
      <c r="G116" s="109">
        <v>10.0</v>
      </c>
      <c r="H116" s="108">
        <v>50.0</v>
      </c>
      <c r="I116" s="108">
        <v>40.0</v>
      </c>
      <c r="J116" s="108">
        <v>40.0</v>
      </c>
      <c r="K116" s="108">
        <v>40.0</v>
      </c>
      <c r="L116" s="109">
        <v>20.0</v>
      </c>
      <c r="M116" s="109">
        <v>10.0</v>
      </c>
      <c r="N116" s="108">
        <v>40.0</v>
      </c>
      <c r="O116" s="109">
        <v>0.0</v>
      </c>
      <c r="P116" s="108">
        <f t="shared" si="1"/>
        <v>290</v>
      </c>
      <c r="Q116" s="140">
        <f t="shared" si="2"/>
        <v>0.086</v>
      </c>
      <c r="R116" s="141">
        <f t="shared" si="3"/>
        <v>0.012</v>
      </c>
      <c r="S116" s="142">
        <f t="shared" si="4"/>
        <v>0.148</v>
      </c>
      <c r="T116" s="143">
        <f t="shared" si="5"/>
        <v>0.1</v>
      </c>
      <c r="U116" s="143">
        <f t="shared" si="6"/>
        <v>0.595</v>
      </c>
      <c r="V116" s="143">
        <f t="shared" si="7"/>
        <v>0.312</v>
      </c>
      <c r="W116" s="143">
        <f t="shared" si="8"/>
        <v>1.524</v>
      </c>
      <c r="X116" s="143">
        <f t="shared" si="9"/>
        <v>0.38</v>
      </c>
      <c r="Y116" s="143">
        <f t="shared" si="10"/>
        <v>0.276</v>
      </c>
      <c r="Z116" s="143">
        <f t="shared" si="11"/>
        <v>0.112</v>
      </c>
      <c r="AA116" s="143">
        <f t="shared" si="12"/>
        <v>0.112</v>
      </c>
      <c r="AB116" s="143">
        <f t="shared" si="13"/>
        <v>0.098</v>
      </c>
      <c r="AC116" s="143">
        <f t="shared" si="14"/>
        <v>0.145</v>
      </c>
      <c r="AD116" s="143">
        <f t="shared" si="15"/>
        <v>0.22</v>
      </c>
      <c r="AE116" s="144">
        <f t="shared" si="16"/>
        <v>4.12</v>
      </c>
      <c r="AF116" s="42">
        <f t="shared" si="17"/>
        <v>1.648</v>
      </c>
    </row>
    <row r="117">
      <c r="A117" s="29" t="s">
        <v>191</v>
      </c>
      <c r="B117" s="105" t="s">
        <v>131</v>
      </c>
      <c r="C117" s="105" t="s">
        <v>49</v>
      </c>
      <c r="D117" s="114">
        <v>44429.0</v>
      </c>
      <c r="E117" s="109">
        <v>20.0</v>
      </c>
      <c r="F117" s="108">
        <v>120.0</v>
      </c>
      <c r="G117" s="109">
        <v>25.0</v>
      </c>
      <c r="H117" s="108">
        <v>90.0</v>
      </c>
      <c r="I117" s="108">
        <v>68.0</v>
      </c>
      <c r="J117" s="108">
        <v>100.0</v>
      </c>
      <c r="K117" s="108">
        <v>70.0</v>
      </c>
      <c r="L117" s="109">
        <v>40.0</v>
      </c>
      <c r="M117" s="109">
        <v>30.0</v>
      </c>
      <c r="N117" s="108">
        <v>40.0</v>
      </c>
      <c r="O117" s="109">
        <v>0.0</v>
      </c>
      <c r="P117" s="108">
        <f t="shared" si="1"/>
        <v>603</v>
      </c>
      <c r="Q117" s="140">
        <f t="shared" si="2"/>
        <v>0.086</v>
      </c>
      <c r="R117" s="141">
        <f t="shared" si="3"/>
        <v>0.012</v>
      </c>
      <c r="S117" s="142">
        <f t="shared" si="4"/>
        <v>0.888</v>
      </c>
      <c r="T117" s="143">
        <f t="shared" si="5"/>
        <v>0.25</v>
      </c>
      <c r="U117" s="143">
        <f t="shared" si="6"/>
        <v>1.071</v>
      </c>
      <c r="V117" s="143">
        <f t="shared" si="7"/>
        <v>0.5304</v>
      </c>
      <c r="W117" s="143">
        <f t="shared" si="8"/>
        <v>3.81</v>
      </c>
      <c r="X117" s="143">
        <f t="shared" si="9"/>
        <v>0.665</v>
      </c>
      <c r="Y117" s="143">
        <f t="shared" si="10"/>
        <v>0.483</v>
      </c>
      <c r="Z117" s="143">
        <f t="shared" si="11"/>
        <v>0.224</v>
      </c>
      <c r="AA117" s="143">
        <f t="shared" si="12"/>
        <v>0.224</v>
      </c>
      <c r="AB117" s="143">
        <f t="shared" si="13"/>
        <v>0.294</v>
      </c>
      <c r="AC117" s="143">
        <f t="shared" si="14"/>
        <v>0.435</v>
      </c>
      <c r="AD117" s="143">
        <f t="shared" si="15"/>
        <v>0.22</v>
      </c>
      <c r="AE117" s="144">
        <f t="shared" si="16"/>
        <v>9.1924</v>
      </c>
      <c r="AF117" s="42">
        <f t="shared" si="17"/>
        <v>3.67696</v>
      </c>
    </row>
    <row r="118">
      <c r="A118" s="29" t="s">
        <v>191</v>
      </c>
      <c r="B118" s="105" t="s">
        <v>131</v>
      </c>
      <c r="C118" s="105" t="s">
        <v>50</v>
      </c>
      <c r="D118" s="114">
        <v>44429.0</v>
      </c>
      <c r="E118" s="109">
        <v>40.0</v>
      </c>
      <c r="F118" s="108">
        <v>100.0</v>
      </c>
      <c r="G118" s="109">
        <v>0.0</v>
      </c>
      <c r="H118" s="108">
        <v>40.0</v>
      </c>
      <c r="I118" s="108">
        <v>8.0</v>
      </c>
      <c r="J118" s="108">
        <v>34.0</v>
      </c>
      <c r="K118" s="108">
        <v>60.0</v>
      </c>
      <c r="L118" s="109">
        <v>50.0</v>
      </c>
      <c r="M118" s="109">
        <v>20.0</v>
      </c>
      <c r="N118" s="108">
        <v>20.0</v>
      </c>
      <c r="O118" s="109">
        <v>0.0</v>
      </c>
      <c r="P118" s="108">
        <f t="shared" si="1"/>
        <v>372</v>
      </c>
      <c r="Q118" s="140">
        <f t="shared" si="2"/>
        <v>0.172</v>
      </c>
      <c r="R118" s="141">
        <f t="shared" si="3"/>
        <v>0.024</v>
      </c>
      <c r="S118" s="142">
        <f t="shared" si="4"/>
        <v>0.74</v>
      </c>
      <c r="T118" s="143">
        <f t="shared" si="5"/>
        <v>0</v>
      </c>
      <c r="U118" s="143">
        <f t="shared" si="6"/>
        <v>0.476</v>
      </c>
      <c r="V118" s="143">
        <f t="shared" si="7"/>
        <v>0.0624</v>
      </c>
      <c r="W118" s="143">
        <f t="shared" si="8"/>
        <v>1.2954</v>
      </c>
      <c r="X118" s="143">
        <f t="shared" si="9"/>
        <v>0.57</v>
      </c>
      <c r="Y118" s="143">
        <f t="shared" si="10"/>
        <v>0.414</v>
      </c>
      <c r="Z118" s="143">
        <f t="shared" si="11"/>
        <v>0.28</v>
      </c>
      <c r="AA118" s="143">
        <f t="shared" si="12"/>
        <v>0.28</v>
      </c>
      <c r="AB118" s="143">
        <f t="shared" si="13"/>
        <v>0.196</v>
      </c>
      <c r="AC118" s="143">
        <f t="shared" si="14"/>
        <v>0.29</v>
      </c>
      <c r="AD118" s="143">
        <f t="shared" si="15"/>
        <v>0.11</v>
      </c>
      <c r="AE118" s="144">
        <f t="shared" si="16"/>
        <v>4.9098</v>
      </c>
      <c r="AF118" s="42">
        <f t="shared" si="17"/>
        <v>1.96392</v>
      </c>
    </row>
    <row r="119">
      <c r="A119" s="29" t="s">
        <v>191</v>
      </c>
      <c r="B119" s="105" t="s">
        <v>131</v>
      </c>
      <c r="C119" s="105" t="s">
        <v>51</v>
      </c>
      <c r="D119" s="114">
        <v>44429.0</v>
      </c>
      <c r="E119" s="108">
        <v>40.0</v>
      </c>
      <c r="F119" s="108">
        <v>100.0</v>
      </c>
      <c r="G119" s="108">
        <v>25.0</v>
      </c>
      <c r="H119" s="108">
        <v>70.0</v>
      </c>
      <c r="I119" s="108">
        <v>56.0</v>
      </c>
      <c r="J119" s="108">
        <v>80.0</v>
      </c>
      <c r="K119" s="108">
        <v>70.0</v>
      </c>
      <c r="L119" s="108">
        <v>40.0</v>
      </c>
      <c r="M119" s="108">
        <v>40.0</v>
      </c>
      <c r="N119" s="108">
        <v>30.0</v>
      </c>
      <c r="O119" s="109">
        <v>0.0</v>
      </c>
      <c r="P119" s="108">
        <f t="shared" si="1"/>
        <v>551</v>
      </c>
      <c r="Q119" s="140">
        <f t="shared" si="2"/>
        <v>0.172</v>
      </c>
      <c r="R119" s="141">
        <f t="shared" si="3"/>
        <v>0.024</v>
      </c>
      <c r="S119" s="142">
        <f t="shared" si="4"/>
        <v>0.74</v>
      </c>
      <c r="T119" s="143">
        <f t="shared" si="5"/>
        <v>0.25</v>
      </c>
      <c r="U119" s="143">
        <f t="shared" si="6"/>
        <v>0.833</v>
      </c>
      <c r="V119" s="143">
        <f t="shared" si="7"/>
        <v>0.4368</v>
      </c>
      <c r="W119" s="143">
        <f t="shared" si="8"/>
        <v>3.048</v>
      </c>
      <c r="X119" s="143">
        <f t="shared" si="9"/>
        <v>0.665</v>
      </c>
      <c r="Y119" s="143">
        <f t="shared" si="10"/>
        <v>0.483</v>
      </c>
      <c r="Z119" s="143">
        <f t="shared" si="11"/>
        <v>0.224</v>
      </c>
      <c r="AA119" s="143">
        <f t="shared" si="12"/>
        <v>0.224</v>
      </c>
      <c r="AB119" s="143">
        <f t="shared" si="13"/>
        <v>0.392</v>
      </c>
      <c r="AC119" s="143">
        <f t="shared" si="14"/>
        <v>0.58</v>
      </c>
      <c r="AD119" s="143">
        <f t="shared" si="15"/>
        <v>0.165</v>
      </c>
      <c r="AE119" s="144">
        <f t="shared" si="16"/>
        <v>8.2368</v>
      </c>
      <c r="AF119" s="42">
        <f t="shared" si="17"/>
        <v>3.29472</v>
      </c>
    </row>
    <row r="120">
      <c r="A120" s="29" t="s">
        <v>191</v>
      </c>
      <c r="B120" s="105" t="s">
        <v>131</v>
      </c>
      <c r="C120" s="105" t="s">
        <v>52</v>
      </c>
      <c r="D120" s="114">
        <v>44429.0</v>
      </c>
      <c r="E120" s="108">
        <v>60.0</v>
      </c>
      <c r="F120" s="108">
        <v>60.0</v>
      </c>
      <c r="G120" s="108">
        <v>10.0</v>
      </c>
      <c r="H120" s="108">
        <v>40.0</v>
      </c>
      <c r="I120" s="108">
        <v>20.0</v>
      </c>
      <c r="J120" s="108">
        <v>26.0</v>
      </c>
      <c r="K120" s="108">
        <v>40.0</v>
      </c>
      <c r="L120" s="108">
        <v>20.0</v>
      </c>
      <c r="M120" s="108">
        <v>30.0</v>
      </c>
      <c r="N120" s="108">
        <v>50.0</v>
      </c>
      <c r="O120" s="109">
        <v>0.0</v>
      </c>
      <c r="P120" s="108">
        <f t="shared" si="1"/>
        <v>356</v>
      </c>
      <c r="Q120" s="140">
        <f t="shared" si="2"/>
        <v>0.258</v>
      </c>
      <c r="R120" s="141">
        <f t="shared" si="3"/>
        <v>0.036</v>
      </c>
      <c r="S120" s="142">
        <f t="shared" si="4"/>
        <v>0.444</v>
      </c>
      <c r="T120" s="143">
        <f t="shared" si="5"/>
        <v>0.1</v>
      </c>
      <c r="U120" s="143">
        <f t="shared" si="6"/>
        <v>0.476</v>
      </c>
      <c r="V120" s="143">
        <f t="shared" si="7"/>
        <v>0.156</v>
      </c>
      <c r="W120" s="143">
        <f t="shared" si="8"/>
        <v>0.9906</v>
      </c>
      <c r="X120" s="143">
        <f t="shared" si="9"/>
        <v>0.38</v>
      </c>
      <c r="Y120" s="143">
        <f t="shared" si="10"/>
        <v>0.276</v>
      </c>
      <c r="Z120" s="143">
        <f t="shared" si="11"/>
        <v>0.112</v>
      </c>
      <c r="AA120" s="143">
        <f t="shared" si="12"/>
        <v>0.112</v>
      </c>
      <c r="AB120" s="143">
        <f t="shared" si="13"/>
        <v>0.294</v>
      </c>
      <c r="AC120" s="143">
        <f t="shared" si="14"/>
        <v>0.435</v>
      </c>
      <c r="AD120" s="143">
        <f t="shared" si="15"/>
        <v>0.275</v>
      </c>
      <c r="AE120" s="144">
        <f t="shared" si="16"/>
        <v>4.3446</v>
      </c>
      <c r="AF120" s="42">
        <f t="shared" si="17"/>
        <v>1.73784</v>
      </c>
    </row>
    <row r="121">
      <c r="A121" s="29" t="s">
        <v>191</v>
      </c>
      <c r="B121" s="105" t="s">
        <v>131</v>
      </c>
      <c r="C121" s="105" t="s">
        <v>53</v>
      </c>
      <c r="D121" s="114">
        <v>44429.0</v>
      </c>
      <c r="E121" s="108">
        <v>20.0</v>
      </c>
      <c r="F121" s="108">
        <v>60.0</v>
      </c>
      <c r="G121" s="108">
        <v>15.0</v>
      </c>
      <c r="H121" s="108">
        <v>50.0</v>
      </c>
      <c r="I121" s="108">
        <v>32.0</v>
      </c>
      <c r="J121" s="108">
        <v>40.0</v>
      </c>
      <c r="K121" s="108">
        <v>40.0</v>
      </c>
      <c r="L121" s="108">
        <v>20.0</v>
      </c>
      <c r="M121" s="108">
        <v>30.0</v>
      </c>
      <c r="N121" s="108">
        <v>40.0</v>
      </c>
      <c r="O121" s="109">
        <v>0.0</v>
      </c>
      <c r="P121" s="108">
        <f t="shared" si="1"/>
        <v>347</v>
      </c>
      <c r="Q121" s="140">
        <f t="shared" si="2"/>
        <v>0.086</v>
      </c>
      <c r="R121" s="141">
        <f t="shared" si="3"/>
        <v>0.012</v>
      </c>
      <c r="S121" s="142">
        <f t="shared" si="4"/>
        <v>0.444</v>
      </c>
      <c r="T121" s="143">
        <f t="shared" si="5"/>
        <v>0.15</v>
      </c>
      <c r="U121" s="143">
        <f t="shared" si="6"/>
        <v>0.595</v>
      </c>
      <c r="V121" s="143">
        <f t="shared" si="7"/>
        <v>0.2496</v>
      </c>
      <c r="W121" s="143">
        <f t="shared" si="8"/>
        <v>1.524</v>
      </c>
      <c r="X121" s="143">
        <f t="shared" si="9"/>
        <v>0.38</v>
      </c>
      <c r="Y121" s="143">
        <f t="shared" si="10"/>
        <v>0.276</v>
      </c>
      <c r="Z121" s="143">
        <f t="shared" si="11"/>
        <v>0.112</v>
      </c>
      <c r="AA121" s="143">
        <f t="shared" si="12"/>
        <v>0.112</v>
      </c>
      <c r="AB121" s="143">
        <f t="shared" si="13"/>
        <v>0.294</v>
      </c>
      <c r="AC121" s="143">
        <f t="shared" si="14"/>
        <v>0.435</v>
      </c>
      <c r="AD121" s="143">
        <f t="shared" si="15"/>
        <v>0.22</v>
      </c>
      <c r="AE121" s="144">
        <f t="shared" si="16"/>
        <v>4.8896</v>
      </c>
      <c r="AF121" s="42">
        <f t="shared" si="17"/>
        <v>1.95584</v>
      </c>
    </row>
    <row r="122">
      <c r="A122" s="29" t="s">
        <v>191</v>
      </c>
      <c r="B122" s="105" t="s">
        <v>131</v>
      </c>
      <c r="C122" s="105" t="s">
        <v>54</v>
      </c>
      <c r="D122" s="114">
        <v>44429.0</v>
      </c>
      <c r="E122" s="108">
        <v>20.0</v>
      </c>
      <c r="F122" s="108">
        <v>40.0</v>
      </c>
      <c r="G122" s="108">
        <v>5.0</v>
      </c>
      <c r="H122" s="108">
        <v>30.0</v>
      </c>
      <c r="I122" s="108">
        <v>12.0</v>
      </c>
      <c r="J122" s="108">
        <v>20.0</v>
      </c>
      <c r="K122" s="108">
        <v>10.0</v>
      </c>
      <c r="L122" s="108">
        <v>10.0</v>
      </c>
      <c r="M122" s="108">
        <v>10.0</v>
      </c>
      <c r="N122" s="108">
        <v>10.0</v>
      </c>
      <c r="O122" s="109">
        <v>0.0</v>
      </c>
      <c r="P122" s="108">
        <f t="shared" si="1"/>
        <v>167</v>
      </c>
      <c r="Q122" s="140">
        <f t="shared" si="2"/>
        <v>0.086</v>
      </c>
      <c r="R122" s="141">
        <f t="shared" si="3"/>
        <v>0.012</v>
      </c>
      <c r="S122" s="142">
        <f t="shared" si="4"/>
        <v>0.296</v>
      </c>
      <c r="T122" s="143">
        <f t="shared" si="5"/>
        <v>0.05</v>
      </c>
      <c r="U122" s="143">
        <f t="shared" si="6"/>
        <v>0.357</v>
      </c>
      <c r="V122" s="143">
        <f t="shared" si="7"/>
        <v>0.0936</v>
      </c>
      <c r="W122" s="143">
        <f t="shared" si="8"/>
        <v>0.762</v>
      </c>
      <c r="X122" s="143">
        <f t="shared" si="9"/>
        <v>0.095</v>
      </c>
      <c r="Y122" s="143">
        <f t="shared" si="10"/>
        <v>0.069</v>
      </c>
      <c r="Z122" s="143">
        <f t="shared" si="11"/>
        <v>0.056</v>
      </c>
      <c r="AA122" s="143">
        <f t="shared" si="12"/>
        <v>0.056</v>
      </c>
      <c r="AB122" s="143">
        <f t="shared" si="13"/>
        <v>0.098</v>
      </c>
      <c r="AC122" s="143">
        <f t="shared" si="14"/>
        <v>0.145</v>
      </c>
      <c r="AD122" s="143">
        <f t="shared" si="15"/>
        <v>0.055</v>
      </c>
      <c r="AE122" s="144">
        <f t="shared" si="16"/>
        <v>2.2306</v>
      </c>
      <c r="AF122" s="42">
        <f t="shared" si="17"/>
        <v>0.89224</v>
      </c>
    </row>
    <row r="123">
      <c r="A123" s="29" t="s">
        <v>191</v>
      </c>
      <c r="B123" s="105" t="s">
        <v>131</v>
      </c>
      <c r="C123" s="105" t="s">
        <v>55</v>
      </c>
      <c r="D123" s="114">
        <v>44429.0</v>
      </c>
      <c r="E123" s="108">
        <v>20.0</v>
      </c>
      <c r="F123" s="108">
        <v>20.0</v>
      </c>
      <c r="G123" s="108">
        <v>0.0</v>
      </c>
      <c r="H123" s="108">
        <v>20.0</v>
      </c>
      <c r="I123" s="108">
        <v>20.0</v>
      </c>
      <c r="J123" s="108">
        <v>26.0</v>
      </c>
      <c r="K123" s="108">
        <v>30.0</v>
      </c>
      <c r="L123" s="108">
        <v>10.0</v>
      </c>
      <c r="M123" s="109">
        <v>10.0</v>
      </c>
      <c r="N123" s="108">
        <v>20.0</v>
      </c>
      <c r="O123" s="109">
        <v>0.0</v>
      </c>
      <c r="P123" s="108">
        <f t="shared" si="1"/>
        <v>176</v>
      </c>
      <c r="Q123" s="140">
        <f t="shared" si="2"/>
        <v>0.086</v>
      </c>
      <c r="R123" s="141">
        <f t="shared" si="3"/>
        <v>0.012</v>
      </c>
      <c r="S123" s="142">
        <f t="shared" si="4"/>
        <v>0.148</v>
      </c>
      <c r="T123" s="143">
        <f t="shared" si="5"/>
        <v>0</v>
      </c>
      <c r="U123" s="143">
        <f t="shared" si="6"/>
        <v>0.238</v>
      </c>
      <c r="V123" s="143">
        <f t="shared" si="7"/>
        <v>0.156</v>
      </c>
      <c r="W123" s="143">
        <f t="shared" si="8"/>
        <v>0.9906</v>
      </c>
      <c r="X123" s="143">
        <f t="shared" si="9"/>
        <v>0.285</v>
      </c>
      <c r="Y123" s="143">
        <f t="shared" si="10"/>
        <v>0.207</v>
      </c>
      <c r="Z123" s="143">
        <f t="shared" si="11"/>
        <v>0.056</v>
      </c>
      <c r="AA123" s="143">
        <f t="shared" si="12"/>
        <v>0.056</v>
      </c>
      <c r="AB123" s="143">
        <f t="shared" si="13"/>
        <v>0.098</v>
      </c>
      <c r="AC123" s="143">
        <f t="shared" si="14"/>
        <v>0.145</v>
      </c>
      <c r="AD123" s="143">
        <f t="shared" si="15"/>
        <v>0.11</v>
      </c>
      <c r="AE123" s="144">
        <f t="shared" si="16"/>
        <v>2.5876</v>
      </c>
      <c r="AF123" s="42">
        <f t="shared" si="17"/>
        <v>1.03504</v>
      </c>
    </row>
    <row r="124">
      <c r="A124" s="29" t="s">
        <v>191</v>
      </c>
      <c r="B124" s="105" t="s">
        <v>131</v>
      </c>
      <c r="C124" s="105" t="s">
        <v>56</v>
      </c>
      <c r="D124" s="114">
        <v>44429.0</v>
      </c>
      <c r="E124" s="109">
        <v>40.0</v>
      </c>
      <c r="F124" s="108">
        <v>100.0</v>
      </c>
      <c r="G124" s="109">
        <v>20.0</v>
      </c>
      <c r="H124" s="108">
        <v>80.0</v>
      </c>
      <c r="I124" s="108">
        <v>48.0</v>
      </c>
      <c r="J124" s="108">
        <v>82.0</v>
      </c>
      <c r="K124" s="108">
        <v>60.0</v>
      </c>
      <c r="L124" s="109">
        <v>50.0</v>
      </c>
      <c r="M124" s="109">
        <v>20.0</v>
      </c>
      <c r="N124" s="108">
        <v>30.0</v>
      </c>
      <c r="O124" s="109">
        <v>0.0</v>
      </c>
      <c r="P124" s="108">
        <f t="shared" si="1"/>
        <v>530</v>
      </c>
      <c r="Q124" s="140">
        <f t="shared" si="2"/>
        <v>0.172</v>
      </c>
      <c r="R124" s="141">
        <f t="shared" si="3"/>
        <v>0.024</v>
      </c>
      <c r="S124" s="142">
        <f t="shared" si="4"/>
        <v>0.74</v>
      </c>
      <c r="T124" s="143">
        <f t="shared" si="5"/>
        <v>0.2</v>
      </c>
      <c r="U124" s="143">
        <f t="shared" si="6"/>
        <v>0.952</v>
      </c>
      <c r="V124" s="143">
        <f t="shared" si="7"/>
        <v>0.3744</v>
      </c>
      <c r="W124" s="143">
        <f t="shared" si="8"/>
        <v>3.1242</v>
      </c>
      <c r="X124" s="143">
        <f t="shared" si="9"/>
        <v>0.57</v>
      </c>
      <c r="Y124" s="143">
        <f t="shared" si="10"/>
        <v>0.414</v>
      </c>
      <c r="Z124" s="143">
        <f t="shared" si="11"/>
        <v>0.28</v>
      </c>
      <c r="AA124" s="143">
        <f t="shared" si="12"/>
        <v>0.28</v>
      </c>
      <c r="AB124" s="143">
        <f t="shared" si="13"/>
        <v>0.196</v>
      </c>
      <c r="AC124" s="143">
        <f t="shared" si="14"/>
        <v>0.29</v>
      </c>
      <c r="AD124" s="143">
        <f t="shared" si="15"/>
        <v>0.165</v>
      </c>
      <c r="AE124" s="144">
        <f t="shared" si="16"/>
        <v>7.7816</v>
      </c>
      <c r="AF124" s="42">
        <f t="shared" si="17"/>
        <v>3.11264</v>
      </c>
    </row>
    <row r="125">
      <c r="A125" s="29" t="s">
        <v>191</v>
      </c>
      <c r="B125" s="105" t="s">
        <v>131</v>
      </c>
      <c r="C125" s="105" t="s">
        <v>59</v>
      </c>
      <c r="D125" s="114">
        <v>44429.0</v>
      </c>
      <c r="E125" s="109">
        <v>40.0</v>
      </c>
      <c r="F125" s="108">
        <v>60.0</v>
      </c>
      <c r="G125" s="109">
        <v>10.0</v>
      </c>
      <c r="H125" s="108">
        <v>70.0</v>
      </c>
      <c r="I125" s="108">
        <v>28.0</v>
      </c>
      <c r="J125" s="108">
        <v>74.0</v>
      </c>
      <c r="K125" s="108">
        <v>40.0</v>
      </c>
      <c r="L125" s="109">
        <v>20.0</v>
      </c>
      <c r="M125" s="109">
        <v>30.0</v>
      </c>
      <c r="N125" s="108">
        <v>30.0</v>
      </c>
      <c r="O125" s="109">
        <v>0.0</v>
      </c>
      <c r="P125" s="108">
        <f t="shared" si="1"/>
        <v>402</v>
      </c>
      <c r="Q125" s="140">
        <f t="shared" si="2"/>
        <v>0.172</v>
      </c>
      <c r="R125" s="141">
        <f t="shared" si="3"/>
        <v>0.024</v>
      </c>
      <c r="S125" s="142">
        <f t="shared" si="4"/>
        <v>0.444</v>
      </c>
      <c r="T125" s="143">
        <f t="shared" si="5"/>
        <v>0.1</v>
      </c>
      <c r="U125" s="143">
        <f t="shared" si="6"/>
        <v>0.833</v>
      </c>
      <c r="V125" s="143">
        <f t="shared" si="7"/>
        <v>0.2184</v>
      </c>
      <c r="W125" s="143">
        <f t="shared" si="8"/>
        <v>2.8194</v>
      </c>
      <c r="X125" s="143">
        <f t="shared" si="9"/>
        <v>0.38</v>
      </c>
      <c r="Y125" s="143">
        <f t="shared" si="10"/>
        <v>0.276</v>
      </c>
      <c r="Z125" s="143">
        <f t="shared" si="11"/>
        <v>0.112</v>
      </c>
      <c r="AA125" s="143">
        <f t="shared" si="12"/>
        <v>0.112</v>
      </c>
      <c r="AB125" s="143">
        <f t="shared" si="13"/>
        <v>0.294</v>
      </c>
      <c r="AC125" s="143">
        <f t="shared" si="14"/>
        <v>0.435</v>
      </c>
      <c r="AD125" s="143">
        <f t="shared" si="15"/>
        <v>0.165</v>
      </c>
      <c r="AE125" s="144">
        <f t="shared" si="16"/>
        <v>6.3848</v>
      </c>
      <c r="AF125" s="42">
        <f t="shared" si="17"/>
        <v>2.55392</v>
      </c>
    </row>
    <row r="126">
      <c r="A126" s="29" t="s">
        <v>191</v>
      </c>
      <c r="B126" s="105" t="s">
        <v>131</v>
      </c>
      <c r="C126" s="105" t="s">
        <v>60</v>
      </c>
      <c r="D126" s="114">
        <v>44429.0</v>
      </c>
      <c r="E126" s="109">
        <v>20.0</v>
      </c>
      <c r="F126" s="108">
        <v>60.0</v>
      </c>
      <c r="G126" s="109">
        <v>10.0</v>
      </c>
      <c r="H126" s="108">
        <v>50.0</v>
      </c>
      <c r="I126" s="108">
        <v>32.0</v>
      </c>
      <c r="J126" s="108">
        <v>48.0</v>
      </c>
      <c r="K126" s="108">
        <v>20.0</v>
      </c>
      <c r="L126" s="109">
        <v>10.0</v>
      </c>
      <c r="M126" s="109">
        <v>10.0</v>
      </c>
      <c r="N126" s="108">
        <v>30.0</v>
      </c>
      <c r="O126" s="109">
        <v>0.0</v>
      </c>
      <c r="P126" s="108">
        <f t="shared" si="1"/>
        <v>290</v>
      </c>
      <c r="Q126" s="140">
        <f t="shared" si="2"/>
        <v>0.086</v>
      </c>
      <c r="R126" s="141">
        <f t="shared" si="3"/>
        <v>0.012</v>
      </c>
      <c r="S126" s="142">
        <f t="shared" si="4"/>
        <v>0.444</v>
      </c>
      <c r="T126" s="143">
        <f t="shared" si="5"/>
        <v>0.1</v>
      </c>
      <c r="U126" s="143">
        <f t="shared" si="6"/>
        <v>0.595</v>
      </c>
      <c r="V126" s="143">
        <f t="shared" si="7"/>
        <v>0.2496</v>
      </c>
      <c r="W126" s="143">
        <f t="shared" si="8"/>
        <v>1.8288</v>
      </c>
      <c r="X126" s="143">
        <f t="shared" si="9"/>
        <v>0.19</v>
      </c>
      <c r="Y126" s="143">
        <f t="shared" si="10"/>
        <v>0.138</v>
      </c>
      <c r="Z126" s="143">
        <f t="shared" si="11"/>
        <v>0.056</v>
      </c>
      <c r="AA126" s="143">
        <f t="shared" si="12"/>
        <v>0.056</v>
      </c>
      <c r="AB126" s="143">
        <f t="shared" si="13"/>
        <v>0.098</v>
      </c>
      <c r="AC126" s="143">
        <f t="shared" si="14"/>
        <v>0.145</v>
      </c>
      <c r="AD126" s="143">
        <f t="shared" si="15"/>
        <v>0.165</v>
      </c>
      <c r="AE126" s="144">
        <f t="shared" si="16"/>
        <v>4.1634</v>
      </c>
      <c r="AF126" s="42">
        <f t="shared" si="17"/>
        <v>1.66536</v>
      </c>
    </row>
    <row r="127">
      <c r="A127" s="29" t="s">
        <v>191</v>
      </c>
      <c r="B127" s="105" t="s">
        <v>131</v>
      </c>
      <c r="C127" s="105" t="s">
        <v>61</v>
      </c>
      <c r="D127" s="114">
        <v>44429.0</v>
      </c>
      <c r="E127" s="109">
        <v>40.0</v>
      </c>
      <c r="F127" s="108">
        <v>80.0</v>
      </c>
      <c r="G127" s="109">
        <v>15.0</v>
      </c>
      <c r="H127" s="108">
        <v>60.0</v>
      </c>
      <c r="I127" s="108">
        <v>48.0</v>
      </c>
      <c r="J127" s="108">
        <v>70.0</v>
      </c>
      <c r="K127" s="108">
        <v>20.0</v>
      </c>
      <c r="L127" s="109">
        <v>20.0</v>
      </c>
      <c r="M127" s="109">
        <v>20.0</v>
      </c>
      <c r="N127" s="108">
        <v>30.0</v>
      </c>
      <c r="O127" s="109">
        <v>0.0</v>
      </c>
      <c r="P127" s="108">
        <f t="shared" si="1"/>
        <v>403</v>
      </c>
      <c r="Q127" s="140">
        <f t="shared" si="2"/>
        <v>0.172</v>
      </c>
      <c r="R127" s="141">
        <f t="shared" si="3"/>
        <v>0.024</v>
      </c>
      <c r="S127" s="142">
        <f t="shared" si="4"/>
        <v>0.592</v>
      </c>
      <c r="T127" s="143">
        <f t="shared" si="5"/>
        <v>0.15</v>
      </c>
      <c r="U127" s="143">
        <f t="shared" si="6"/>
        <v>0.714</v>
      </c>
      <c r="V127" s="143">
        <f t="shared" si="7"/>
        <v>0.3744</v>
      </c>
      <c r="W127" s="143">
        <f t="shared" si="8"/>
        <v>2.667</v>
      </c>
      <c r="X127" s="143">
        <f t="shared" si="9"/>
        <v>0.19</v>
      </c>
      <c r="Y127" s="143">
        <f t="shared" si="10"/>
        <v>0.138</v>
      </c>
      <c r="Z127" s="143">
        <f t="shared" si="11"/>
        <v>0.112</v>
      </c>
      <c r="AA127" s="143">
        <f t="shared" si="12"/>
        <v>0.112</v>
      </c>
      <c r="AB127" s="143">
        <f t="shared" si="13"/>
        <v>0.196</v>
      </c>
      <c r="AC127" s="143">
        <f t="shared" si="14"/>
        <v>0.29</v>
      </c>
      <c r="AD127" s="143">
        <f t="shared" si="15"/>
        <v>0.165</v>
      </c>
      <c r="AE127" s="144">
        <f t="shared" si="16"/>
        <v>5.8964</v>
      </c>
      <c r="AF127" s="42">
        <f t="shared" si="17"/>
        <v>2.35856</v>
      </c>
    </row>
    <row r="128">
      <c r="A128" s="29" t="s">
        <v>191</v>
      </c>
      <c r="B128" s="105" t="s">
        <v>131</v>
      </c>
      <c r="C128" s="105" t="s">
        <v>62</v>
      </c>
      <c r="D128" s="114">
        <v>44429.0</v>
      </c>
      <c r="E128" s="109">
        <v>20.0</v>
      </c>
      <c r="F128" s="108">
        <v>40.0</v>
      </c>
      <c r="G128" s="109">
        <v>5.0</v>
      </c>
      <c r="H128" s="108">
        <v>20.0</v>
      </c>
      <c r="I128" s="108">
        <v>12.0</v>
      </c>
      <c r="J128" s="108">
        <v>18.0</v>
      </c>
      <c r="K128" s="108">
        <v>10.0</v>
      </c>
      <c r="L128" s="109">
        <v>10.0</v>
      </c>
      <c r="M128" s="109">
        <v>10.0</v>
      </c>
      <c r="N128" s="108">
        <v>10.0</v>
      </c>
      <c r="O128" s="109">
        <v>0.0</v>
      </c>
      <c r="P128" s="108">
        <f t="shared" si="1"/>
        <v>155</v>
      </c>
      <c r="Q128" s="140">
        <f t="shared" si="2"/>
        <v>0.086</v>
      </c>
      <c r="R128" s="141">
        <f t="shared" si="3"/>
        <v>0.012</v>
      </c>
      <c r="S128" s="142">
        <f t="shared" si="4"/>
        <v>0.296</v>
      </c>
      <c r="T128" s="143">
        <f t="shared" si="5"/>
        <v>0.05</v>
      </c>
      <c r="U128" s="143">
        <f t="shared" si="6"/>
        <v>0.238</v>
      </c>
      <c r="V128" s="143">
        <f t="shared" si="7"/>
        <v>0.0936</v>
      </c>
      <c r="W128" s="143">
        <f t="shared" si="8"/>
        <v>0.6858</v>
      </c>
      <c r="X128" s="143">
        <f t="shared" si="9"/>
        <v>0.095</v>
      </c>
      <c r="Y128" s="143">
        <f t="shared" si="10"/>
        <v>0.069</v>
      </c>
      <c r="Z128" s="143">
        <f t="shared" si="11"/>
        <v>0.056</v>
      </c>
      <c r="AA128" s="143">
        <f t="shared" si="12"/>
        <v>0.056</v>
      </c>
      <c r="AB128" s="143">
        <f t="shared" si="13"/>
        <v>0.098</v>
      </c>
      <c r="AC128" s="143">
        <f t="shared" si="14"/>
        <v>0.145</v>
      </c>
      <c r="AD128" s="143">
        <f t="shared" si="15"/>
        <v>0.055</v>
      </c>
      <c r="AE128" s="144">
        <f t="shared" si="16"/>
        <v>2.0354</v>
      </c>
      <c r="AF128" s="42">
        <f t="shared" si="17"/>
        <v>0.81416</v>
      </c>
    </row>
    <row r="129">
      <c r="A129" s="29" t="s">
        <v>191</v>
      </c>
      <c r="B129" s="105" t="s">
        <v>131</v>
      </c>
      <c r="C129" s="105" t="s">
        <v>63</v>
      </c>
      <c r="D129" s="114">
        <v>44429.0</v>
      </c>
      <c r="E129" s="109">
        <v>60.0</v>
      </c>
      <c r="F129" s="108">
        <v>140.0</v>
      </c>
      <c r="G129" s="109">
        <v>5.0</v>
      </c>
      <c r="H129" s="108">
        <v>70.0</v>
      </c>
      <c r="I129" s="108">
        <v>12.0</v>
      </c>
      <c r="J129" s="108">
        <v>96.0</v>
      </c>
      <c r="K129" s="108">
        <v>10.0</v>
      </c>
      <c r="L129" s="109">
        <v>10.0</v>
      </c>
      <c r="M129" s="109">
        <v>10.0</v>
      </c>
      <c r="N129" s="108">
        <v>50.0</v>
      </c>
      <c r="O129" s="109">
        <v>0.0</v>
      </c>
      <c r="P129" s="108">
        <f t="shared" si="1"/>
        <v>463</v>
      </c>
      <c r="Q129" s="140">
        <f t="shared" si="2"/>
        <v>0.258</v>
      </c>
      <c r="R129" s="141">
        <f t="shared" si="3"/>
        <v>0.036</v>
      </c>
      <c r="S129" s="142">
        <f t="shared" si="4"/>
        <v>1.036</v>
      </c>
      <c r="T129" s="143">
        <f t="shared" si="5"/>
        <v>0.05</v>
      </c>
      <c r="U129" s="143">
        <f t="shared" si="6"/>
        <v>0.833</v>
      </c>
      <c r="V129" s="143">
        <f t="shared" si="7"/>
        <v>0.0936</v>
      </c>
      <c r="W129" s="143">
        <f t="shared" si="8"/>
        <v>3.6576</v>
      </c>
      <c r="X129" s="143">
        <f t="shared" si="9"/>
        <v>0.095</v>
      </c>
      <c r="Y129" s="143">
        <f t="shared" si="10"/>
        <v>0.069</v>
      </c>
      <c r="Z129" s="143">
        <f t="shared" si="11"/>
        <v>0.056</v>
      </c>
      <c r="AA129" s="143">
        <f t="shared" si="12"/>
        <v>0.056</v>
      </c>
      <c r="AB129" s="143">
        <f t="shared" si="13"/>
        <v>0.098</v>
      </c>
      <c r="AC129" s="143">
        <f t="shared" si="14"/>
        <v>0.145</v>
      </c>
      <c r="AD129" s="143">
        <f t="shared" si="15"/>
        <v>0.275</v>
      </c>
      <c r="AE129" s="144">
        <f t="shared" si="16"/>
        <v>6.7582</v>
      </c>
      <c r="AF129" s="42">
        <f t="shared" si="17"/>
        <v>2.70328</v>
      </c>
    </row>
    <row r="130">
      <c r="A130" s="29" t="s">
        <v>191</v>
      </c>
      <c r="B130" s="105" t="s">
        <v>131</v>
      </c>
      <c r="C130" s="105" t="s">
        <v>45</v>
      </c>
      <c r="D130" s="114">
        <v>44460.0</v>
      </c>
      <c r="E130" s="109">
        <v>20.0</v>
      </c>
      <c r="F130" s="108">
        <v>40.0</v>
      </c>
      <c r="G130" s="109">
        <v>5.0</v>
      </c>
      <c r="H130" s="108">
        <v>30.0</v>
      </c>
      <c r="I130" s="108">
        <v>40.0</v>
      </c>
      <c r="J130" s="108">
        <v>40.0</v>
      </c>
      <c r="K130" s="108">
        <v>30.0</v>
      </c>
      <c r="L130" s="109">
        <v>10.0</v>
      </c>
      <c r="M130" s="109">
        <v>10.0</v>
      </c>
      <c r="N130" s="108">
        <v>10.0</v>
      </c>
      <c r="O130" s="109">
        <v>0.0</v>
      </c>
      <c r="P130" s="108">
        <f t="shared" si="1"/>
        <v>235</v>
      </c>
      <c r="Q130" s="140">
        <f t="shared" si="2"/>
        <v>0.086</v>
      </c>
      <c r="R130" s="141">
        <f t="shared" si="3"/>
        <v>0.012</v>
      </c>
      <c r="S130" s="142">
        <f t="shared" si="4"/>
        <v>0.296</v>
      </c>
      <c r="T130" s="143">
        <f t="shared" si="5"/>
        <v>0.05</v>
      </c>
      <c r="U130" s="143">
        <f t="shared" si="6"/>
        <v>0.357</v>
      </c>
      <c r="V130" s="143">
        <f t="shared" si="7"/>
        <v>0.312</v>
      </c>
      <c r="W130" s="143">
        <f t="shared" si="8"/>
        <v>1.524</v>
      </c>
      <c r="X130" s="143">
        <f t="shared" si="9"/>
        <v>0.285</v>
      </c>
      <c r="Y130" s="143">
        <f t="shared" si="10"/>
        <v>0.207</v>
      </c>
      <c r="Z130" s="143">
        <f t="shared" si="11"/>
        <v>0.056</v>
      </c>
      <c r="AA130" s="143">
        <f t="shared" si="12"/>
        <v>0.056</v>
      </c>
      <c r="AB130" s="143">
        <f t="shared" si="13"/>
        <v>0.098</v>
      </c>
      <c r="AC130" s="143">
        <f t="shared" si="14"/>
        <v>0.145</v>
      </c>
      <c r="AD130" s="143">
        <f t="shared" si="15"/>
        <v>0.055</v>
      </c>
      <c r="AE130" s="144">
        <f t="shared" si="16"/>
        <v>3.539</v>
      </c>
      <c r="AF130" s="42">
        <f t="shared" si="17"/>
        <v>1.4156</v>
      </c>
    </row>
    <row r="131">
      <c r="A131" s="29" t="s">
        <v>191</v>
      </c>
      <c r="B131" s="105" t="s">
        <v>131</v>
      </c>
      <c r="C131" s="105" t="s">
        <v>47</v>
      </c>
      <c r="D131" s="114">
        <v>44460.0</v>
      </c>
      <c r="E131" s="109">
        <v>20.0</v>
      </c>
      <c r="F131" s="108">
        <v>100.0</v>
      </c>
      <c r="G131" s="109">
        <v>30.0</v>
      </c>
      <c r="H131" s="108">
        <v>40.0</v>
      </c>
      <c r="I131" s="108">
        <v>32.0</v>
      </c>
      <c r="J131" s="108">
        <v>40.0</v>
      </c>
      <c r="K131" s="108">
        <v>30.0</v>
      </c>
      <c r="L131" s="109">
        <v>30.0</v>
      </c>
      <c r="M131" s="109">
        <v>30.0</v>
      </c>
      <c r="N131" s="108">
        <v>30.0</v>
      </c>
      <c r="O131" s="109">
        <v>0.0</v>
      </c>
      <c r="P131" s="108">
        <f t="shared" si="1"/>
        <v>382</v>
      </c>
      <c r="Q131" s="140">
        <f t="shared" si="2"/>
        <v>0.086</v>
      </c>
      <c r="R131" s="141">
        <f t="shared" si="3"/>
        <v>0.012</v>
      </c>
      <c r="S131" s="142">
        <f t="shared" si="4"/>
        <v>0.74</v>
      </c>
      <c r="T131" s="143">
        <f t="shared" si="5"/>
        <v>0.3</v>
      </c>
      <c r="U131" s="143">
        <f t="shared" si="6"/>
        <v>0.476</v>
      </c>
      <c r="V131" s="143">
        <f t="shared" si="7"/>
        <v>0.2496</v>
      </c>
      <c r="W131" s="143">
        <f t="shared" si="8"/>
        <v>1.524</v>
      </c>
      <c r="X131" s="143">
        <f t="shared" si="9"/>
        <v>0.285</v>
      </c>
      <c r="Y131" s="143">
        <f t="shared" si="10"/>
        <v>0.207</v>
      </c>
      <c r="Z131" s="143">
        <f t="shared" si="11"/>
        <v>0.168</v>
      </c>
      <c r="AA131" s="143">
        <f t="shared" si="12"/>
        <v>0.168</v>
      </c>
      <c r="AB131" s="143">
        <f t="shared" si="13"/>
        <v>0.294</v>
      </c>
      <c r="AC131" s="143">
        <f t="shared" si="14"/>
        <v>0.435</v>
      </c>
      <c r="AD131" s="143">
        <f t="shared" si="15"/>
        <v>0.165</v>
      </c>
      <c r="AE131" s="144">
        <f t="shared" si="16"/>
        <v>5.1096</v>
      </c>
      <c r="AF131" s="42">
        <f t="shared" si="17"/>
        <v>2.04384</v>
      </c>
    </row>
    <row r="132">
      <c r="A132" s="29" t="s">
        <v>191</v>
      </c>
      <c r="B132" s="105" t="s">
        <v>131</v>
      </c>
      <c r="C132" s="105" t="s">
        <v>48</v>
      </c>
      <c r="D132" s="114">
        <v>44460.0</v>
      </c>
      <c r="E132" s="108">
        <v>20.0</v>
      </c>
      <c r="F132" s="108">
        <v>80.0</v>
      </c>
      <c r="G132" s="108">
        <v>15.0</v>
      </c>
      <c r="H132" s="108">
        <v>40.0</v>
      </c>
      <c r="I132" s="108">
        <v>24.0</v>
      </c>
      <c r="J132" s="108">
        <v>38.0</v>
      </c>
      <c r="K132" s="108">
        <v>40.0</v>
      </c>
      <c r="L132" s="108">
        <v>20.0</v>
      </c>
      <c r="M132" s="108">
        <v>20.0</v>
      </c>
      <c r="N132" s="108">
        <v>40.0</v>
      </c>
      <c r="O132" s="109">
        <v>0.0</v>
      </c>
      <c r="P132" s="108">
        <f t="shared" si="1"/>
        <v>337</v>
      </c>
      <c r="Q132" s="140">
        <f t="shared" si="2"/>
        <v>0.086</v>
      </c>
      <c r="R132" s="141">
        <f t="shared" si="3"/>
        <v>0.012</v>
      </c>
      <c r="S132" s="142">
        <f t="shared" si="4"/>
        <v>0.592</v>
      </c>
      <c r="T132" s="143">
        <f t="shared" si="5"/>
        <v>0.15</v>
      </c>
      <c r="U132" s="143">
        <f t="shared" si="6"/>
        <v>0.476</v>
      </c>
      <c r="V132" s="143">
        <f t="shared" si="7"/>
        <v>0.1872</v>
      </c>
      <c r="W132" s="143">
        <f t="shared" si="8"/>
        <v>1.4478</v>
      </c>
      <c r="X132" s="143">
        <f t="shared" si="9"/>
        <v>0.38</v>
      </c>
      <c r="Y132" s="143">
        <f t="shared" si="10"/>
        <v>0.276</v>
      </c>
      <c r="Z132" s="143">
        <f t="shared" si="11"/>
        <v>0.112</v>
      </c>
      <c r="AA132" s="143">
        <f t="shared" si="12"/>
        <v>0.112</v>
      </c>
      <c r="AB132" s="143">
        <f t="shared" si="13"/>
        <v>0.196</v>
      </c>
      <c r="AC132" s="143">
        <f t="shared" si="14"/>
        <v>0.29</v>
      </c>
      <c r="AD132" s="143">
        <f t="shared" si="15"/>
        <v>0.22</v>
      </c>
      <c r="AE132" s="144">
        <f t="shared" si="16"/>
        <v>4.537</v>
      </c>
      <c r="AF132" s="42">
        <f t="shared" si="17"/>
        <v>1.8148</v>
      </c>
    </row>
    <row r="133">
      <c r="A133" s="29" t="s">
        <v>191</v>
      </c>
      <c r="B133" s="105" t="s">
        <v>131</v>
      </c>
      <c r="C133" s="105" t="s">
        <v>49</v>
      </c>
      <c r="D133" s="114">
        <v>44460.0</v>
      </c>
      <c r="E133" s="109">
        <v>60.0</v>
      </c>
      <c r="F133" s="108">
        <v>180.0</v>
      </c>
      <c r="G133" s="109">
        <v>30.0</v>
      </c>
      <c r="H133" s="108">
        <v>100.0</v>
      </c>
      <c r="I133" s="108">
        <v>60.0</v>
      </c>
      <c r="J133" s="108">
        <v>110.0</v>
      </c>
      <c r="K133" s="108">
        <v>90.0</v>
      </c>
      <c r="L133" s="109">
        <v>60.0</v>
      </c>
      <c r="M133" s="109">
        <v>50.0</v>
      </c>
      <c r="N133" s="108">
        <v>60.0</v>
      </c>
      <c r="O133" s="109">
        <v>0.0</v>
      </c>
      <c r="P133" s="108">
        <f t="shared" si="1"/>
        <v>800</v>
      </c>
      <c r="Q133" s="140">
        <f t="shared" si="2"/>
        <v>0.258</v>
      </c>
      <c r="R133" s="141">
        <f t="shared" si="3"/>
        <v>0.036</v>
      </c>
      <c r="S133" s="142">
        <f t="shared" si="4"/>
        <v>1.332</v>
      </c>
      <c r="T133" s="143">
        <f t="shared" si="5"/>
        <v>0.3</v>
      </c>
      <c r="U133" s="143">
        <f t="shared" si="6"/>
        <v>1.19</v>
      </c>
      <c r="V133" s="143">
        <f t="shared" si="7"/>
        <v>0.468</v>
      </c>
      <c r="W133" s="143">
        <f t="shared" si="8"/>
        <v>4.191</v>
      </c>
      <c r="X133" s="143">
        <f t="shared" si="9"/>
        <v>0.855</v>
      </c>
      <c r="Y133" s="143">
        <f t="shared" si="10"/>
        <v>0.621</v>
      </c>
      <c r="Z133" s="143">
        <f t="shared" si="11"/>
        <v>0.336</v>
      </c>
      <c r="AA133" s="143">
        <f t="shared" si="12"/>
        <v>0.336</v>
      </c>
      <c r="AB133" s="143">
        <f t="shared" si="13"/>
        <v>0.49</v>
      </c>
      <c r="AC133" s="143">
        <f t="shared" si="14"/>
        <v>0.725</v>
      </c>
      <c r="AD133" s="143">
        <f t="shared" si="15"/>
        <v>0.33</v>
      </c>
      <c r="AE133" s="144">
        <f t="shared" si="16"/>
        <v>11.468</v>
      </c>
      <c r="AF133" s="42">
        <f t="shared" si="17"/>
        <v>4.5872</v>
      </c>
    </row>
    <row r="134">
      <c r="A134" s="29" t="s">
        <v>191</v>
      </c>
      <c r="B134" s="105" t="s">
        <v>131</v>
      </c>
      <c r="C134" s="105" t="s">
        <v>50</v>
      </c>
      <c r="D134" s="114">
        <v>44460.0</v>
      </c>
      <c r="E134" s="109">
        <v>40.0</v>
      </c>
      <c r="F134" s="108">
        <v>120.0</v>
      </c>
      <c r="G134" s="109">
        <v>0.0</v>
      </c>
      <c r="H134" s="108">
        <v>60.0</v>
      </c>
      <c r="I134" s="108">
        <v>44.0</v>
      </c>
      <c r="J134" s="108">
        <v>54.0</v>
      </c>
      <c r="K134" s="108">
        <v>60.0</v>
      </c>
      <c r="L134" s="109">
        <v>40.0</v>
      </c>
      <c r="M134" s="109">
        <v>40.0</v>
      </c>
      <c r="N134" s="108">
        <v>10.0</v>
      </c>
      <c r="O134" s="109">
        <v>0.0</v>
      </c>
      <c r="P134" s="108">
        <f t="shared" si="1"/>
        <v>468</v>
      </c>
      <c r="Q134" s="140">
        <f t="shared" si="2"/>
        <v>0.172</v>
      </c>
      <c r="R134" s="141">
        <f t="shared" si="3"/>
        <v>0.024</v>
      </c>
      <c r="S134" s="142">
        <f t="shared" si="4"/>
        <v>0.888</v>
      </c>
      <c r="T134" s="143">
        <f t="shared" si="5"/>
        <v>0</v>
      </c>
      <c r="U134" s="143">
        <f t="shared" si="6"/>
        <v>0.714</v>
      </c>
      <c r="V134" s="143">
        <f t="shared" si="7"/>
        <v>0.3432</v>
      </c>
      <c r="W134" s="143">
        <f t="shared" si="8"/>
        <v>2.0574</v>
      </c>
      <c r="X134" s="143">
        <f t="shared" si="9"/>
        <v>0.57</v>
      </c>
      <c r="Y134" s="143">
        <f t="shared" si="10"/>
        <v>0.414</v>
      </c>
      <c r="Z134" s="143">
        <f t="shared" si="11"/>
        <v>0.224</v>
      </c>
      <c r="AA134" s="143">
        <f t="shared" si="12"/>
        <v>0.224</v>
      </c>
      <c r="AB134" s="143">
        <f t="shared" si="13"/>
        <v>0.392</v>
      </c>
      <c r="AC134" s="143">
        <f t="shared" si="14"/>
        <v>0.58</v>
      </c>
      <c r="AD134" s="143">
        <f t="shared" si="15"/>
        <v>0.055</v>
      </c>
      <c r="AE134" s="144">
        <f t="shared" si="16"/>
        <v>6.6576</v>
      </c>
      <c r="AF134" s="42">
        <f t="shared" si="17"/>
        <v>2.66304</v>
      </c>
    </row>
    <row r="135">
      <c r="A135" s="29" t="s">
        <v>191</v>
      </c>
      <c r="B135" s="105" t="s">
        <v>131</v>
      </c>
      <c r="C135" s="105" t="s">
        <v>51</v>
      </c>
      <c r="D135" s="114">
        <v>44460.0</v>
      </c>
      <c r="E135" s="109">
        <v>40.0</v>
      </c>
      <c r="F135" s="108">
        <v>100.0</v>
      </c>
      <c r="G135" s="109">
        <v>25.0</v>
      </c>
      <c r="H135" s="108">
        <v>70.0</v>
      </c>
      <c r="I135" s="108">
        <v>60.0</v>
      </c>
      <c r="J135" s="108">
        <v>80.0</v>
      </c>
      <c r="K135" s="108">
        <v>70.0</v>
      </c>
      <c r="L135" s="109">
        <v>40.0</v>
      </c>
      <c r="M135" s="109">
        <v>40.0</v>
      </c>
      <c r="N135" s="108">
        <v>30.0</v>
      </c>
      <c r="O135" s="109">
        <v>0.0</v>
      </c>
      <c r="P135" s="108">
        <f t="shared" si="1"/>
        <v>555</v>
      </c>
      <c r="Q135" s="140">
        <f t="shared" si="2"/>
        <v>0.172</v>
      </c>
      <c r="R135" s="141">
        <f t="shared" si="3"/>
        <v>0.024</v>
      </c>
      <c r="S135" s="142">
        <f t="shared" si="4"/>
        <v>0.74</v>
      </c>
      <c r="T135" s="143">
        <f t="shared" si="5"/>
        <v>0.25</v>
      </c>
      <c r="U135" s="143">
        <f t="shared" si="6"/>
        <v>0.833</v>
      </c>
      <c r="V135" s="143">
        <f t="shared" si="7"/>
        <v>0.468</v>
      </c>
      <c r="W135" s="143">
        <f t="shared" si="8"/>
        <v>3.048</v>
      </c>
      <c r="X135" s="143">
        <f t="shared" si="9"/>
        <v>0.665</v>
      </c>
      <c r="Y135" s="143">
        <f t="shared" si="10"/>
        <v>0.483</v>
      </c>
      <c r="Z135" s="143">
        <f t="shared" si="11"/>
        <v>0.224</v>
      </c>
      <c r="AA135" s="143">
        <f t="shared" si="12"/>
        <v>0.224</v>
      </c>
      <c r="AB135" s="143">
        <f t="shared" si="13"/>
        <v>0.392</v>
      </c>
      <c r="AC135" s="143">
        <f t="shared" si="14"/>
        <v>0.58</v>
      </c>
      <c r="AD135" s="143">
        <f t="shared" si="15"/>
        <v>0.165</v>
      </c>
      <c r="AE135" s="144">
        <f t="shared" si="16"/>
        <v>8.268</v>
      </c>
      <c r="AF135" s="42">
        <f t="shared" si="17"/>
        <v>3.3072</v>
      </c>
    </row>
    <row r="136">
      <c r="A136" s="29" t="s">
        <v>191</v>
      </c>
      <c r="B136" s="105" t="s">
        <v>131</v>
      </c>
      <c r="C136" s="105" t="s">
        <v>52</v>
      </c>
      <c r="D136" s="114">
        <v>44460.0</v>
      </c>
      <c r="E136" s="109">
        <v>20.0</v>
      </c>
      <c r="F136" s="108">
        <v>100.0</v>
      </c>
      <c r="G136" s="109">
        <v>25.0</v>
      </c>
      <c r="H136" s="108">
        <v>60.0</v>
      </c>
      <c r="I136" s="108">
        <v>40.0</v>
      </c>
      <c r="J136" s="108">
        <v>66.0</v>
      </c>
      <c r="K136" s="108">
        <v>30.0</v>
      </c>
      <c r="L136" s="109">
        <v>30.0</v>
      </c>
      <c r="M136" s="109">
        <v>20.0</v>
      </c>
      <c r="N136" s="108">
        <v>30.0</v>
      </c>
      <c r="O136" s="109">
        <v>0.0</v>
      </c>
      <c r="P136" s="108">
        <f t="shared" si="1"/>
        <v>421</v>
      </c>
      <c r="Q136" s="140">
        <f t="shared" si="2"/>
        <v>0.086</v>
      </c>
      <c r="R136" s="141">
        <f t="shared" si="3"/>
        <v>0.012</v>
      </c>
      <c r="S136" s="142">
        <f t="shared" si="4"/>
        <v>0.74</v>
      </c>
      <c r="T136" s="143">
        <f t="shared" si="5"/>
        <v>0.25</v>
      </c>
      <c r="U136" s="143">
        <f t="shared" si="6"/>
        <v>0.714</v>
      </c>
      <c r="V136" s="143">
        <f t="shared" si="7"/>
        <v>0.312</v>
      </c>
      <c r="W136" s="143">
        <f t="shared" si="8"/>
        <v>2.5146</v>
      </c>
      <c r="X136" s="143">
        <f t="shared" si="9"/>
        <v>0.285</v>
      </c>
      <c r="Y136" s="143">
        <f t="shared" si="10"/>
        <v>0.207</v>
      </c>
      <c r="Z136" s="143">
        <f t="shared" si="11"/>
        <v>0.168</v>
      </c>
      <c r="AA136" s="143">
        <f t="shared" si="12"/>
        <v>0.168</v>
      </c>
      <c r="AB136" s="143">
        <f t="shared" si="13"/>
        <v>0.196</v>
      </c>
      <c r="AC136" s="143">
        <f t="shared" si="14"/>
        <v>0.29</v>
      </c>
      <c r="AD136" s="143">
        <f t="shared" si="15"/>
        <v>0.165</v>
      </c>
      <c r="AE136" s="144">
        <f t="shared" si="16"/>
        <v>6.1076</v>
      </c>
      <c r="AF136" s="42">
        <f t="shared" si="17"/>
        <v>2.44304</v>
      </c>
    </row>
    <row r="137">
      <c r="A137" s="29" t="s">
        <v>191</v>
      </c>
      <c r="B137" s="105" t="s">
        <v>131</v>
      </c>
      <c r="C137" s="105" t="s">
        <v>53</v>
      </c>
      <c r="D137" s="114">
        <v>44460.0</v>
      </c>
      <c r="E137" s="109">
        <v>40.0</v>
      </c>
      <c r="F137" s="108">
        <v>80.0</v>
      </c>
      <c r="G137" s="109">
        <v>20.0</v>
      </c>
      <c r="H137" s="108">
        <v>60.0</v>
      </c>
      <c r="I137" s="108">
        <v>36.0</v>
      </c>
      <c r="J137" s="108">
        <v>60.0</v>
      </c>
      <c r="K137" s="108">
        <v>30.0</v>
      </c>
      <c r="L137" s="109">
        <v>20.0</v>
      </c>
      <c r="M137" s="109">
        <v>30.0</v>
      </c>
      <c r="N137" s="108">
        <v>30.0</v>
      </c>
      <c r="O137" s="109">
        <v>0.0</v>
      </c>
      <c r="P137" s="108">
        <f t="shared" si="1"/>
        <v>406</v>
      </c>
      <c r="Q137" s="140">
        <f t="shared" si="2"/>
        <v>0.172</v>
      </c>
      <c r="R137" s="141">
        <f t="shared" si="3"/>
        <v>0.024</v>
      </c>
      <c r="S137" s="142">
        <f t="shared" si="4"/>
        <v>0.592</v>
      </c>
      <c r="T137" s="143">
        <f t="shared" si="5"/>
        <v>0.2</v>
      </c>
      <c r="U137" s="143">
        <f t="shared" si="6"/>
        <v>0.714</v>
      </c>
      <c r="V137" s="143">
        <f t="shared" si="7"/>
        <v>0.2808</v>
      </c>
      <c r="W137" s="143">
        <f t="shared" si="8"/>
        <v>2.286</v>
      </c>
      <c r="X137" s="143">
        <f t="shared" si="9"/>
        <v>0.285</v>
      </c>
      <c r="Y137" s="143">
        <f t="shared" si="10"/>
        <v>0.207</v>
      </c>
      <c r="Z137" s="143">
        <f t="shared" si="11"/>
        <v>0.112</v>
      </c>
      <c r="AA137" s="143">
        <f t="shared" si="12"/>
        <v>0.112</v>
      </c>
      <c r="AB137" s="143">
        <f t="shared" si="13"/>
        <v>0.294</v>
      </c>
      <c r="AC137" s="143">
        <f t="shared" si="14"/>
        <v>0.435</v>
      </c>
      <c r="AD137" s="143">
        <f t="shared" si="15"/>
        <v>0.165</v>
      </c>
      <c r="AE137" s="144">
        <f t="shared" si="16"/>
        <v>5.8788</v>
      </c>
      <c r="AF137" s="42">
        <f t="shared" si="17"/>
        <v>2.35152</v>
      </c>
    </row>
    <row r="138">
      <c r="A138" s="29" t="s">
        <v>191</v>
      </c>
      <c r="B138" s="105" t="s">
        <v>131</v>
      </c>
      <c r="C138" s="105" t="s">
        <v>54</v>
      </c>
      <c r="D138" s="114">
        <v>44460.0</v>
      </c>
      <c r="E138" s="109">
        <v>20.0</v>
      </c>
      <c r="F138" s="108">
        <v>40.0</v>
      </c>
      <c r="G138" s="109">
        <v>10.0</v>
      </c>
      <c r="H138" s="108">
        <v>20.0</v>
      </c>
      <c r="I138" s="108">
        <v>8.0</v>
      </c>
      <c r="J138" s="108">
        <v>18.0</v>
      </c>
      <c r="K138" s="108">
        <v>20.0</v>
      </c>
      <c r="L138" s="109">
        <v>10.0</v>
      </c>
      <c r="M138" s="109">
        <v>10.0</v>
      </c>
      <c r="N138" s="108">
        <v>10.0</v>
      </c>
      <c r="O138" s="109">
        <v>0.0</v>
      </c>
      <c r="P138" s="108">
        <f t="shared" si="1"/>
        <v>166</v>
      </c>
      <c r="Q138" s="140">
        <f t="shared" si="2"/>
        <v>0.086</v>
      </c>
      <c r="R138" s="141">
        <f t="shared" si="3"/>
        <v>0.012</v>
      </c>
      <c r="S138" s="142">
        <f t="shared" si="4"/>
        <v>0.296</v>
      </c>
      <c r="T138" s="143">
        <f t="shared" si="5"/>
        <v>0.1</v>
      </c>
      <c r="U138" s="143">
        <f t="shared" si="6"/>
        <v>0.238</v>
      </c>
      <c r="V138" s="143">
        <f t="shared" si="7"/>
        <v>0.0624</v>
      </c>
      <c r="W138" s="143">
        <f t="shared" si="8"/>
        <v>0.6858</v>
      </c>
      <c r="X138" s="143">
        <f t="shared" si="9"/>
        <v>0.19</v>
      </c>
      <c r="Y138" s="143">
        <f t="shared" si="10"/>
        <v>0.138</v>
      </c>
      <c r="Z138" s="143">
        <f t="shared" si="11"/>
        <v>0.056</v>
      </c>
      <c r="AA138" s="143">
        <f t="shared" si="12"/>
        <v>0.056</v>
      </c>
      <c r="AB138" s="143">
        <f t="shared" si="13"/>
        <v>0.098</v>
      </c>
      <c r="AC138" s="143">
        <f t="shared" si="14"/>
        <v>0.145</v>
      </c>
      <c r="AD138" s="143">
        <f t="shared" si="15"/>
        <v>0.055</v>
      </c>
      <c r="AE138" s="144">
        <f t="shared" si="16"/>
        <v>2.2182</v>
      </c>
      <c r="AF138" s="42">
        <f t="shared" si="17"/>
        <v>0.88728</v>
      </c>
    </row>
    <row r="139">
      <c r="A139" s="29" t="s">
        <v>191</v>
      </c>
      <c r="B139" s="105" t="s">
        <v>131</v>
      </c>
      <c r="C139" s="105" t="s">
        <v>55</v>
      </c>
      <c r="D139" s="114">
        <v>44460.0</v>
      </c>
      <c r="E139" s="109">
        <v>20.0</v>
      </c>
      <c r="F139" s="108">
        <v>100.0</v>
      </c>
      <c r="G139" s="109">
        <v>10.0</v>
      </c>
      <c r="H139" s="108">
        <v>40.0</v>
      </c>
      <c r="I139" s="108">
        <v>32.0</v>
      </c>
      <c r="J139" s="108">
        <v>40.0</v>
      </c>
      <c r="K139" s="108">
        <v>20.0</v>
      </c>
      <c r="L139" s="109">
        <v>30.0</v>
      </c>
      <c r="M139" s="109">
        <v>30.0</v>
      </c>
      <c r="N139" s="108">
        <v>30.0</v>
      </c>
      <c r="O139" s="109">
        <v>0.0</v>
      </c>
      <c r="P139" s="108">
        <f t="shared" si="1"/>
        <v>352</v>
      </c>
      <c r="Q139" s="140">
        <f t="shared" si="2"/>
        <v>0.086</v>
      </c>
      <c r="R139" s="141">
        <f t="shared" si="3"/>
        <v>0.012</v>
      </c>
      <c r="S139" s="142">
        <f t="shared" si="4"/>
        <v>0.74</v>
      </c>
      <c r="T139" s="143">
        <f t="shared" si="5"/>
        <v>0.1</v>
      </c>
      <c r="U139" s="143">
        <f t="shared" si="6"/>
        <v>0.476</v>
      </c>
      <c r="V139" s="143">
        <f t="shared" si="7"/>
        <v>0.2496</v>
      </c>
      <c r="W139" s="143">
        <f t="shared" si="8"/>
        <v>1.524</v>
      </c>
      <c r="X139" s="143">
        <f t="shared" si="9"/>
        <v>0.19</v>
      </c>
      <c r="Y139" s="143">
        <f t="shared" si="10"/>
        <v>0.138</v>
      </c>
      <c r="Z139" s="143">
        <f t="shared" si="11"/>
        <v>0.168</v>
      </c>
      <c r="AA139" s="143">
        <f t="shared" si="12"/>
        <v>0.168</v>
      </c>
      <c r="AB139" s="143">
        <f t="shared" si="13"/>
        <v>0.294</v>
      </c>
      <c r="AC139" s="143">
        <f t="shared" si="14"/>
        <v>0.435</v>
      </c>
      <c r="AD139" s="143">
        <f t="shared" si="15"/>
        <v>0.165</v>
      </c>
      <c r="AE139" s="144">
        <f t="shared" si="16"/>
        <v>4.7456</v>
      </c>
      <c r="AF139" s="42">
        <f t="shared" si="17"/>
        <v>1.89824</v>
      </c>
    </row>
    <row r="140">
      <c r="A140" s="29" t="s">
        <v>191</v>
      </c>
      <c r="B140" s="105" t="s">
        <v>131</v>
      </c>
      <c r="C140" s="105" t="s">
        <v>56</v>
      </c>
      <c r="D140" s="114">
        <v>44460.0</v>
      </c>
      <c r="E140" s="108">
        <v>40.0</v>
      </c>
      <c r="F140" s="108">
        <v>140.0</v>
      </c>
      <c r="G140" s="108">
        <v>20.0</v>
      </c>
      <c r="H140" s="108">
        <v>60.0</v>
      </c>
      <c r="I140" s="108">
        <v>36.0</v>
      </c>
      <c r="J140" s="108">
        <v>82.0</v>
      </c>
      <c r="K140" s="108">
        <v>60.0</v>
      </c>
      <c r="L140" s="108">
        <v>20.0</v>
      </c>
      <c r="M140" s="108">
        <v>30.0</v>
      </c>
      <c r="N140" s="108">
        <v>50.0</v>
      </c>
      <c r="O140" s="109">
        <v>0.0</v>
      </c>
      <c r="P140" s="108">
        <f t="shared" si="1"/>
        <v>538</v>
      </c>
      <c r="Q140" s="140">
        <f t="shared" si="2"/>
        <v>0.172</v>
      </c>
      <c r="R140" s="141">
        <f t="shared" si="3"/>
        <v>0.024</v>
      </c>
      <c r="S140" s="142">
        <f t="shared" si="4"/>
        <v>1.036</v>
      </c>
      <c r="T140" s="143">
        <f t="shared" si="5"/>
        <v>0.2</v>
      </c>
      <c r="U140" s="143">
        <f t="shared" si="6"/>
        <v>0.714</v>
      </c>
      <c r="V140" s="143">
        <f t="shared" si="7"/>
        <v>0.2808</v>
      </c>
      <c r="W140" s="143">
        <f t="shared" si="8"/>
        <v>3.1242</v>
      </c>
      <c r="X140" s="143">
        <f t="shared" si="9"/>
        <v>0.57</v>
      </c>
      <c r="Y140" s="143">
        <f t="shared" si="10"/>
        <v>0.414</v>
      </c>
      <c r="Z140" s="143">
        <f t="shared" si="11"/>
        <v>0.112</v>
      </c>
      <c r="AA140" s="143">
        <f t="shared" si="12"/>
        <v>0.112</v>
      </c>
      <c r="AB140" s="143">
        <f t="shared" si="13"/>
        <v>0.294</v>
      </c>
      <c r="AC140" s="143">
        <f t="shared" si="14"/>
        <v>0.435</v>
      </c>
      <c r="AD140" s="143">
        <f t="shared" si="15"/>
        <v>0.275</v>
      </c>
      <c r="AE140" s="144">
        <f t="shared" si="16"/>
        <v>7.763</v>
      </c>
      <c r="AF140" s="42">
        <f t="shared" si="17"/>
        <v>3.1052</v>
      </c>
    </row>
    <row r="141">
      <c r="A141" s="29" t="s">
        <v>191</v>
      </c>
      <c r="B141" s="105" t="s">
        <v>131</v>
      </c>
      <c r="C141" s="105" t="s">
        <v>59</v>
      </c>
      <c r="D141" s="114">
        <v>44460.0</v>
      </c>
      <c r="E141" s="108">
        <v>40.0</v>
      </c>
      <c r="F141" s="108">
        <v>80.0</v>
      </c>
      <c r="G141" s="108">
        <v>25.0</v>
      </c>
      <c r="H141" s="108">
        <v>60.0</v>
      </c>
      <c r="I141" s="108">
        <v>48.0</v>
      </c>
      <c r="J141" s="108">
        <v>62.0</v>
      </c>
      <c r="K141" s="108">
        <v>40.0</v>
      </c>
      <c r="L141" s="108">
        <v>20.0</v>
      </c>
      <c r="M141" s="108">
        <v>30.0</v>
      </c>
      <c r="N141" s="108">
        <v>30.0</v>
      </c>
      <c r="O141" s="109">
        <v>0.0</v>
      </c>
      <c r="P141" s="108">
        <f t="shared" si="1"/>
        <v>435</v>
      </c>
      <c r="Q141" s="140">
        <f t="shared" si="2"/>
        <v>0.172</v>
      </c>
      <c r="R141" s="141">
        <f t="shared" si="3"/>
        <v>0.024</v>
      </c>
      <c r="S141" s="142">
        <f t="shared" si="4"/>
        <v>0.592</v>
      </c>
      <c r="T141" s="143">
        <f t="shared" si="5"/>
        <v>0.25</v>
      </c>
      <c r="U141" s="143">
        <f t="shared" si="6"/>
        <v>0.714</v>
      </c>
      <c r="V141" s="143">
        <f t="shared" si="7"/>
        <v>0.3744</v>
      </c>
      <c r="W141" s="143">
        <f t="shared" si="8"/>
        <v>2.3622</v>
      </c>
      <c r="X141" s="143">
        <f t="shared" si="9"/>
        <v>0.38</v>
      </c>
      <c r="Y141" s="143">
        <f t="shared" si="10"/>
        <v>0.276</v>
      </c>
      <c r="Z141" s="143">
        <f t="shared" si="11"/>
        <v>0.112</v>
      </c>
      <c r="AA141" s="143">
        <f t="shared" si="12"/>
        <v>0.112</v>
      </c>
      <c r="AB141" s="143">
        <f t="shared" si="13"/>
        <v>0.294</v>
      </c>
      <c r="AC141" s="143">
        <f t="shared" si="14"/>
        <v>0.435</v>
      </c>
      <c r="AD141" s="143">
        <f t="shared" si="15"/>
        <v>0.165</v>
      </c>
      <c r="AE141" s="144">
        <f t="shared" si="16"/>
        <v>6.2626</v>
      </c>
      <c r="AF141" s="42">
        <f t="shared" si="17"/>
        <v>2.50504</v>
      </c>
    </row>
    <row r="142">
      <c r="A142" s="29" t="s">
        <v>191</v>
      </c>
      <c r="B142" s="105" t="s">
        <v>131</v>
      </c>
      <c r="C142" s="105" t="s">
        <v>60</v>
      </c>
      <c r="D142" s="114">
        <v>44460.0</v>
      </c>
      <c r="E142" s="108">
        <v>20.0</v>
      </c>
      <c r="F142" s="108">
        <v>100.0</v>
      </c>
      <c r="G142" s="108">
        <v>15.0</v>
      </c>
      <c r="H142" s="108">
        <v>60.0</v>
      </c>
      <c r="I142" s="108">
        <v>32.0</v>
      </c>
      <c r="J142" s="108">
        <v>58.0</v>
      </c>
      <c r="K142" s="108">
        <v>20.0</v>
      </c>
      <c r="L142" s="108">
        <v>20.0</v>
      </c>
      <c r="M142" s="108">
        <v>10.0</v>
      </c>
      <c r="N142" s="108">
        <v>30.0</v>
      </c>
      <c r="O142" s="109">
        <v>0.0</v>
      </c>
      <c r="P142" s="108">
        <f t="shared" si="1"/>
        <v>365</v>
      </c>
      <c r="Q142" s="140">
        <f t="shared" si="2"/>
        <v>0.086</v>
      </c>
      <c r="R142" s="141">
        <f t="shared" si="3"/>
        <v>0.012</v>
      </c>
      <c r="S142" s="142">
        <f t="shared" si="4"/>
        <v>0.74</v>
      </c>
      <c r="T142" s="143">
        <f t="shared" si="5"/>
        <v>0.15</v>
      </c>
      <c r="U142" s="143">
        <f t="shared" si="6"/>
        <v>0.714</v>
      </c>
      <c r="V142" s="143">
        <f t="shared" si="7"/>
        <v>0.2496</v>
      </c>
      <c r="W142" s="143">
        <f t="shared" si="8"/>
        <v>2.2098</v>
      </c>
      <c r="X142" s="143">
        <f t="shared" si="9"/>
        <v>0.19</v>
      </c>
      <c r="Y142" s="143">
        <f t="shared" si="10"/>
        <v>0.138</v>
      </c>
      <c r="Z142" s="143">
        <f t="shared" si="11"/>
        <v>0.112</v>
      </c>
      <c r="AA142" s="143">
        <f t="shared" si="12"/>
        <v>0.112</v>
      </c>
      <c r="AB142" s="143">
        <f t="shared" si="13"/>
        <v>0.098</v>
      </c>
      <c r="AC142" s="143">
        <f t="shared" si="14"/>
        <v>0.145</v>
      </c>
      <c r="AD142" s="143">
        <f t="shared" si="15"/>
        <v>0.165</v>
      </c>
      <c r="AE142" s="144">
        <f t="shared" si="16"/>
        <v>5.1214</v>
      </c>
      <c r="AF142" s="42">
        <f t="shared" si="17"/>
        <v>2.04856</v>
      </c>
    </row>
    <row r="143">
      <c r="A143" s="29" t="s">
        <v>191</v>
      </c>
      <c r="B143" s="105" t="s">
        <v>131</v>
      </c>
      <c r="C143" s="105" t="s">
        <v>61</v>
      </c>
      <c r="D143" s="114">
        <v>44460.0</v>
      </c>
      <c r="E143" s="108">
        <v>20.0</v>
      </c>
      <c r="F143" s="108">
        <v>80.0</v>
      </c>
      <c r="G143" s="108">
        <v>15.0</v>
      </c>
      <c r="H143" s="108">
        <v>50.0</v>
      </c>
      <c r="I143" s="108">
        <v>36.0</v>
      </c>
      <c r="J143" s="108">
        <v>60.0</v>
      </c>
      <c r="K143" s="108">
        <v>30.0</v>
      </c>
      <c r="L143" s="108">
        <v>10.0</v>
      </c>
      <c r="M143" s="108">
        <v>20.0</v>
      </c>
      <c r="N143" s="108">
        <v>10.0</v>
      </c>
      <c r="O143" s="109">
        <v>0.0</v>
      </c>
      <c r="P143" s="108">
        <f t="shared" si="1"/>
        <v>331</v>
      </c>
      <c r="Q143" s="140">
        <f t="shared" si="2"/>
        <v>0.086</v>
      </c>
      <c r="R143" s="141">
        <f t="shared" si="3"/>
        <v>0.012</v>
      </c>
      <c r="S143" s="142">
        <f t="shared" si="4"/>
        <v>0.592</v>
      </c>
      <c r="T143" s="143">
        <f t="shared" si="5"/>
        <v>0.15</v>
      </c>
      <c r="U143" s="143">
        <f t="shared" si="6"/>
        <v>0.595</v>
      </c>
      <c r="V143" s="143">
        <f t="shared" si="7"/>
        <v>0.2808</v>
      </c>
      <c r="W143" s="143">
        <f t="shared" si="8"/>
        <v>2.286</v>
      </c>
      <c r="X143" s="143">
        <f t="shared" si="9"/>
        <v>0.285</v>
      </c>
      <c r="Y143" s="143">
        <f t="shared" si="10"/>
        <v>0.207</v>
      </c>
      <c r="Z143" s="143">
        <f t="shared" si="11"/>
        <v>0.056</v>
      </c>
      <c r="AA143" s="143">
        <f t="shared" si="12"/>
        <v>0.056</v>
      </c>
      <c r="AB143" s="143">
        <f t="shared" si="13"/>
        <v>0.196</v>
      </c>
      <c r="AC143" s="143">
        <f t="shared" si="14"/>
        <v>0.29</v>
      </c>
      <c r="AD143" s="143">
        <f t="shared" si="15"/>
        <v>0.055</v>
      </c>
      <c r="AE143" s="144">
        <f t="shared" si="16"/>
        <v>5.1468</v>
      </c>
      <c r="AF143" s="42">
        <f t="shared" si="17"/>
        <v>2.05872</v>
      </c>
    </row>
    <row r="144">
      <c r="A144" s="29" t="s">
        <v>191</v>
      </c>
      <c r="B144" s="105" t="s">
        <v>131</v>
      </c>
      <c r="C144" s="105" t="s">
        <v>62</v>
      </c>
      <c r="D144" s="114">
        <v>44460.0</v>
      </c>
      <c r="E144" s="108">
        <v>20.0</v>
      </c>
      <c r="F144" s="108">
        <v>20.0</v>
      </c>
      <c r="G144" s="108">
        <v>5.0</v>
      </c>
      <c r="H144" s="108">
        <v>20.0</v>
      </c>
      <c r="I144" s="108">
        <v>12.0</v>
      </c>
      <c r="J144" s="108">
        <v>20.0</v>
      </c>
      <c r="K144" s="108">
        <v>10.0</v>
      </c>
      <c r="L144" s="108">
        <v>10.0</v>
      </c>
      <c r="M144" s="109">
        <v>10.0</v>
      </c>
      <c r="N144" s="108">
        <v>20.0</v>
      </c>
      <c r="O144" s="109">
        <v>0.0</v>
      </c>
      <c r="P144" s="108">
        <f t="shared" si="1"/>
        <v>147</v>
      </c>
      <c r="Q144" s="140">
        <f t="shared" si="2"/>
        <v>0.086</v>
      </c>
      <c r="R144" s="141">
        <f t="shared" si="3"/>
        <v>0.012</v>
      </c>
      <c r="S144" s="142">
        <f t="shared" si="4"/>
        <v>0.148</v>
      </c>
      <c r="T144" s="143">
        <f t="shared" si="5"/>
        <v>0.05</v>
      </c>
      <c r="U144" s="143">
        <f t="shared" si="6"/>
        <v>0.238</v>
      </c>
      <c r="V144" s="143">
        <f t="shared" si="7"/>
        <v>0.0936</v>
      </c>
      <c r="W144" s="143">
        <f t="shared" si="8"/>
        <v>0.762</v>
      </c>
      <c r="X144" s="143">
        <f t="shared" si="9"/>
        <v>0.095</v>
      </c>
      <c r="Y144" s="143">
        <f t="shared" si="10"/>
        <v>0.069</v>
      </c>
      <c r="Z144" s="143">
        <f t="shared" si="11"/>
        <v>0.056</v>
      </c>
      <c r="AA144" s="143">
        <f t="shared" si="12"/>
        <v>0.056</v>
      </c>
      <c r="AB144" s="143">
        <f t="shared" si="13"/>
        <v>0.098</v>
      </c>
      <c r="AC144" s="143">
        <f t="shared" si="14"/>
        <v>0.145</v>
      </c>
      <c r="AD144" s="143">
        <f t="shared" si="15"/>
        <v>0.11</v>
      </c>
      <c r="AE144" s="144">
        <f t="shared" si="16"/>
        <v>2.0186</v>
      </c>
      <c r="AF144" s="42">
        <f t="shared" si="17"/>
        <v>0.80744</v>
      </c>
    </row>
    <row r="145">
      <c r="A145" s="29" t="s">
        <v>191</v>
      </c>
      <c r="B145" s="105" t="s">
        <v>131</v>
      </c>
      <c r="C145" s="105" t="s">
        <v>63</v>
      </c>
      <c r="D145" s="114">
        <v>44460.0</v>
      </c>
      <c r="E145" s="109">
        <v>20.0</v>
      </c>
      <c r="F145" s="108">
        <v>60.0</v>
      </c>
      <c r="G145" s="109">
        <v>25.0</v>
      </c>
      <c r="H145" s="108">
        <v>90.0</v>
      </c>
      <c r="I145" s="108">
        <v>36.0</v>
      </c>
      <c r="J145" s="108">
        <v>68.0</v>
      </c>
      <c r="K145" s="108">
        <v>20.0</v>
      </c>
      <c r="L145" s="109">
        <v>20.0</v>
      </c>
      <c r="M145" s="109">
        <v>10.0</v>
      </c>
      <c r="N145" s="108">
        <v>30.0</v>
      </c>
      <c r="O145" s="109">
        <v>0.0</v>
      </c>
      <c r="P145" s="108">
        <f t="shared" si="1"/>
        <v>379</v>
      </c>
      <c r="Q145" s="140">
        <f t="shared" si="2"/>
        <v>0.086</v>
      </c>
      <c r="R145" s="141">
        <f t="shared" si="3"/>
        <v>0.012</v>
      </c>
      <c r="S145" s="142">
        <f t="shared" si="4"/>
        <v>0.444</v>
      </c>
      <c r="T145" s="143">
        <f t="shared" si="5"/>
        <v>0.25</v>
      </c>
      <c r="U145" s="143">
        <f t="shared" si="6"/>
        <v>1.071</v>
      </c>
      <c r="V145" s="143">
        <f t="shared" si="7"/>
        <v>0.2808</v>
      </c>
      <c r="W145" s="143">
        <f t="shared" si="8"/>
        <v>2.5908</v>
      </c>
      <c r="X145" s="143">
        <f t="shared" si="9"/>
        <v>0.19</v>
      </c>
      <c r="Y145" s="143">
        <f t="shared" si="10"/>
        <v>0.138</v>
      </c>
      <c r="Z145" s="143">
        <f t="shared" si="11"/>
        <v>0.112</v>
      </c>
      <c r="AA145" s="143">
        <f t="shared" si="12"/>
        <v>0.112</v>
      </c>
      <c r="AB145" s="143">
        <f t="shared" si="13"/>
        <v>0.098</v>
      </c>
      <c r="AC145" s="143">
        <f t="shared" si="14"/>
        <v>0.145</v>
      </c>
      <c r="AD145" s="143">
        <f t="shared" si="15"/>
        <v>0.165</v>
      </c>
      <c r="AE145" s="144">
        <f t="shared" si="16"/>
        <v>5.6946</v>
      </c>
      <c r="AF145" s="42">
        <f t="shared" si="17"/>
        <v>2.27784</v>
      </c>
    </row>
    <row r="146">
      <c r="A146" s="29" t="s">
        <v>191</v>
      </c>
      <c r="B146" s="105" t="s">
        <v>131</v>
      </c>
      <c r="C146" s="105" t="s">
        <v>45</v>
      </c>
      <c r="D146" s="114">
        <v>44490.0</v>
      </c>
      <c r="E146" s="108">
        <v>20.0</v>
      </c>
      <c r="F146" s="108">
        <v>60.0</v>
      </c>
      <c r="G146" s="108">
        <v>10.0</v>
      </c>
      <c r="H146" s="108">
        <v>50.0</v>
      </c>
      <c r="I146" s="108">
        <v>36.0</v>
      </c>
      <c r="J146" s="108">
        <v>38.0</v>
      </c>
      <c r="K146" s="108">
        <v>10.0</v>
      </c>
      <c r="L146" s="108">
        <v>10.0</v>
      </c>
      <c r="M146" s="108">
        <v>0.0</v>
      </c>
      <c r="N146" s="108">
        <v>10.0</v>
      </c>
      <c r="O146" s="109">
        <v>0.0</v>
      </c>
      <c r="P146" s="108">
        <f t="shared" si="1"/>
        <v>244</v>
      </c>
      <c r="Q146" s="140">
        <f t="shared" si="2"/>
        <v>0.086</v>
      </c>
      <c r="R146" s="141">
        <f t="shared" si="3"/>
        <v>0.012</v>
      </c>
      <c r="S146" s="142">
        <f t="shared" si="4"/>
        <v>0.444</v>
      </c>
      <c r="T146" s="143">
        <f t="shared" si="5"/>
        <v>0.1</v>
      </c>
      <c r="U146" s="143">
        <f t="shared" si="6"/>
        <v>0.595</v>
      </c>
      <c r="V146" s="143">
        <f t="shared" si="7"/>
        <v>0.2808</v>
      </c>
      <c r="W146" s="143">
        <f t="shared" si="8"/>
        <v>1.4478</v>
      </c>
      <c r="X146" s="143">
        <f t="shared" si="9"/>
        <v>0.095</v>
      </c>
      <c r="Y146" s="143">
        <f t="shared" si="10"/>
        <v>0.069</v>
      </c>
      <c r="Z146" s="143">
        <f t="shared" si="11"/>
        <v>0.056</v>
      </c>
      <c r="AA146" s="143">
        <f t="shared" si="12"/>
        <v>0.056</v>
      </c>
      <c r="AB146" s="143">
        <f t="shared" si="13"/>
        <v>0</v>
      </c>
      <c r="AC146" s="143">
        <f t="shared" si="14"/>
        <v>0</v>
      </c>
      <c r="AD146" s="143">
        <f t="shared" si="15"/>
        <v>0.055</v>
      </c>
      <c r="AE146" s="144">
        <f t="shared" si="16"/>
        <v>3.2966</v>
      </c>
      <c r="AF146" s="42">
        <f t="shared" si="17"/>
        <v>1.31864</v>
      </c>
    </row>
    <row r="147">
      <c r="A147" s="29" t="s">
        <v>191</v>
      </c>
      <c r="B147" s="105" t="s">
        <v>131</v>
      </c>
      <c r="C147" s="105" t="s">
        <v>47</v>
      </c>
      <c r="D147" s="114">
        <v>44490.0</v>
      </c>
      <c r="E147" s="108">
        <v>40.0</v>
      </c>
      <c r="F147" s="108">
        <v>60.0</v>
      </c>
      <c r="G147" s="108">
        <v>35.0</v>
      </c>
      <c r="H147" s="108">
        <v>70.0</v>
      </c>
      <c r="I147" s="108">
        <v>32.0</v>
      </c>
      <c r="J147" s="108">
        <v>60.0</v>
      </c>
      <c r="K147" s="108">
        <v>40.0</v>
      </c>
      <c r="L147" s="108">
        <v>20.0</v>
      </c>
      <c r="M147" s="108">
        <v>20.0</v>
      </c>
      <c r="N147" s="108">
        <v>20.0</v>
      </c>
      <c r="O147" s="109">
        <v>0.0</v>
      </c>
      <c r="P147" s="108">
        <f t="shared" si="1"/>
        <v>397</v>
      </c>
      <c r="Q147" s="140">
        <f t="shared" si="2"/>
        <v>0.172</v>
      </c>
      <c r="R147" s="141">
        <f t="shared" si="3"/>
        <v>0.024</v>
      </c>
      <c r="S147" s="142">
        <f t="shared" si="4"/>
        <v>0.444</v>
      </c>
      <c r="T147" s="143">
        <f t="shared" si="5"/>
        <v>0.35</v>
      </c>
      <c r="U147" s="143">
        <f t="shared" si="6"/>
        <v>0.833</v>
      </c>
      <c r="V147" s="143">
        <f t="shared" si="7"/>
        <v>0.2496</v>
      </c>
      <c r="W147" s="143">
        <f t="shared" si="8"/>
        <v>2.286</v>
      </c>
      <c r="X147" s="143">
        <f t="shared" si="9"/>
        <v>0.38</v>
      </c>
      <c r="Y147" s="143">
        <f t="shared" si="10"/>
        <v>0.276</v>
      </c>
      <c r="Z147" s="143">
        <f t="shared" si="11"/>
        <v>0.112</v>
      </c>
      <c r="AA147" s="143">
        <f t="shared" si="12"/>
        <v>0.112</v>
      </c>
      <c r="AB147" s="143">
        <f t="shared" si="13"/>
        <v>0.196</v>
      </c>
      <c r="AC147" s="143">
        <f t="shared" si="14"/>
        <v>0.29</v>
      </c>
      <c r="AD147" s="143">
        <f t="shared" si="15"/>
        <v>0.11</v>
      </c>
      <c r="AE147" s="144">
        <f t="shared" si="16"/>
        <v>5.8346</v>
      </c>
      <c r="AF147" s="42">
        <f t="shared" si="17"/>
        <v>2.33384</v>
      </c>
    </row>
    <row r="148">
      <c r="A148" s="29" t="s">
        <v>191</v>
      </c>
      <c r="B148" s="105" t="s">
        <v>131</v>
      </c>
      <c r="C148" s="105" t="s">
        <v>48</v>
      </c>
      <c r="D148" s="114">
        <v>44490.0</v>
      </c>
      <c r="E148" s="108">
        <v>20.0</v>
      </c>
      <c r="F148" s="108">
        <v>100.0</v>
      </c>
      <c r="G148" s="108">
        <v>20.0</v>
      </c>
      <c r="H148" s="108">
        <v>60.0</v>
      </c>
      <c r="I148" s="108">
        <v>40.0</v>
      </c>
      <c r="J148" s="108">
        <v>66.0</v>
      </c>
      <c r="K148" s="108">
        <v>30.0</v>
      </c>
      <c r="L148" s="108">
        <v>20.0</v>
      </c>
      <c r="M148" s="108">
        <v>10.0</v>
      </c>
      <c r="N148" s="108">
        <v>10.0</v>
      </c>
      <c r="O148" s="109">
        <v>0.0</v>
      </c>
      <c r="P148" s="108">
        <f t="shared" si="1"/>
        <v>376</v>
      </c>
      <c r="Q148" s="140">
        <f t="shared" si="2"/>
        <v>0.086</v>
      </c>
      <c r="R148" s="141">
        <f t="shared" si="3"/>
        <v>0.012</v>
      </c>
      <c r="S148" s="142">
        <f t="shared" si="4"/>
        <v>0.74</v>
      </c>
      <c r="T148" s="143">
        <f t="shared" si="5"/>
        <v>0.2</v>
      </c>
      <c r="U148" s="143">
        <f t="shared" si="6"/>
        <v>0.714</v>
      </c>
      <c r="V148" s="143">
        <f t="shared" si="7"/>
        <v>0.312</v>
      </c>
      <c r="W148" s="143">
        <f t="shared" si="8"/>
        <v>2.5146</v>
      </c>
      <c r="X148" s="143">
        <f t="shared" si="9"/>
        <v>0.285</v>
      </c>
      <c r="Y148" s="143">
        <f t="shared" si="10"/>
        <v>0.207</v>
      </c>
      <c r="Z148" s="143">
        <f t="shared" si="11"/>
        <v>0.112</v>
      </c>
      <c r="AA148" s="143">
        <f t="shared" si="12"/>
        <v>0.112</v>
      </c>
      <c r="AB148" s="143">
        <f t="shared" si="13"/>
        <v>0.098</v>
      </c>
      <c r="AC148" s="143">
        <f t="shared" si="14"/>
        <v>0.145</v>
      </c>
      <c r="AD148" s="143">
        <f t="shared" si="15"/>
        <v>0.055</v>
      </c>
      <c r="AE148" s="144">
        <f t="shared" si="16"/>
        <v>5.5926</v>
      </c>
      <c r="AF148" s="42">
        <f t="shared" si="17"/>
        <v>2.23704</v>
      </c>
    </row>
    <row r="149">
      <c r="A149" s="29" t="s">
        <v>191</v>
      </c>
      <c r="B149" s="105" t="s">
        <v>131</v>
      </c>
      <c r="C149" s="105" t="s">
        <v>49</v>
      </c>
      <c r="D149" s="114">
        <v>44490.0</v>
      </c>
      <c r="E149" s="108">
        <v>40.0</v>
      </c>
      <c r="F149" s="108">
        <v>100.0</v>
      </c>
      <c r="G149" s="108">
        <v>20.0</v>
      </c>
      <c r="H149" s="108">
        <v>90.0</v>
      </c>
      <c r="I149" s="108">
        <v>60.0</v>
      </c>
      <c r="J149" s="108">
        <v>100.0</v>
      </c>
      <c r="K149" s="108">
        <v>80.0</v>
      </c>
      <c r="L149" s="108">
        <v>40.0</v>
      </c>
      <c r="M149" s="109">
        <v>40.0</v>
      </c>
      <c r="N149" s="108">
        <v>60.0</v>
      </c>
      <c r="O149" s="109">
        <v>0.0</v>
      </c>
      <c r="P149" s="108">
        <f t="shared" si="1"/>
        <v>630</v>
      </c>
      <c r="Q149" s="140">
        <f t="shared" si="2"/>
        <v>0.172</v>
      </c>
      <c r="R149" s="141">
        <f t="shared" si="3"/>
        <v>0.024</v>
      </c>
      <c r="S149" s="142">
        <f t="shared" si="4"/>
        <v>0.74</v>
      </c>
      <c r="T149" s="143">
        <f t="shared" si="5"/>
        <v>0.2</v>
      </c>
      <c r="U149" s="143">
        <f t="shared" si="6"/>
        <v>1.071</v>
      </c>
      <c r="V149" s="143">
        <f t="shared" si="7"/>
        <v>0.468</v>
      </c>
      <c r="W149" s="143">
        <f t="shared" si="8"/>
        <v>3.81</v>
      </c>
      <c r="X149" s="143">
        <f t="shared" si="9"/>
        <v>0.76</v>
      </c>
      <c r="Y149" s="143">
        <f t="shared" si="10"/>
        <v>0.552</v>
      </c>
      <c r="Z149" s="143">
        <f t="shared" si="11"/>
        <v>0.224</v>
      </c>
      <c r="AA149" s="143">
        <f t="shared" si="12"/>
        <v>0.224</v>
      </c>
      <c r="AB149" s="143">
        <f t="shared" si="13"/>
        <v>0.392</v>
      </c>
      <c r="AC149" s="143">
        <f t="shared" si="14"/>
        <v>0.58</v>
      </c>
      <c r="AD149" s="143">
        <f t="shared" si="15"/>
        <v>0.33</v>
      </c>
      <c r="AE149" s="144">
        <f t="shared" si="16"/>
        <v>9.547</v>
      </c>
      <c r="AF149" s="42">
        <f t="shared" si="17"/>
        <v>3.8188</v>
      </c>
    </row>
    <row r="150">
      <c r="A150" s="29" t="s">
        <v>191</v>
      </c>
      <c r="B150" s="105" t="s">
        <v>131</v>
      </c>
      <c r="C150" s="105" t="s">
        <v>50</v>
      </c>
      <c r="D150" s="114">
        <v>44490.0</v>
      </c>
      <c r="E150" s="109">
        <v>20.0</v>
      </c>
      <c r="F150" s="108">
        <v>100.0</v>
      </c>
      <c r="G150" s="109">
        <v>15.0</v>
      </c>
      <c r="H150" s="108">
        <v>100.0</v>
      </c>
      <c r="I150" s="108">
        <v>24.0</v>
      </c>
      <c r="J150" s="108">
        <v>96.0</v>
      </c>
      <c r="K150" s="108">
        <v>60.0</v>
      </c>
      <c r="L150" s="109">
        <v>40.0</v>
      </c>
      <c r="M150" s="109">
        <v>30.0</v>
      </c>
      <c r="N150" s="108">
        <v>20.0</v>
      </c>
      <c r="O150" s="109">
        <v>0.0</v>
      </c>
      <c r="P150" s="108">
        <f t="shared" si="1"/>
        <v>505</v>
      </c>
      <c r="Q150" s="140">
        <f t="shared" si="2"/>
        <v>0.086</v>
      </c>
      <c r="R150" s="141">
        <f t="shared" si="3"/>
        <v>0.012</v>
      </c>
      <c r="S150" s="142">
        <f t="shared" si="4"/>
        <v>0.74</v>
      </c>
      <c r="T150" s="143">
        <f t="shared" si="5"/>
        <v>0.15</v>
      </c>
      <c r="U150" s="143">
        <f t="shared" si="6"/>
        <v>1.19</v>
      </c>
      <c r="V150" s="143">
        <f t="shared" si="7"/>
        <v>0.1872</v>
      </c>
      <c r="W150" s="143">
        <f t="shared" si="8"/>
        <v>3.6576</v>
      </c>
      <c r="X150" s="143">
        <f t="shared" si="9"/>
        <v>0.57</v>
      </c>
      <c r="Y150" s="143">
        <f t="shared" si="10"/>
        <v>0.414</v>
      </c>
      <c r="Z150" s="143">
        <f t="shared" si="11"/>
        <v>0.224</v>
      </c>
      <c r="AA150" s="143">
        <f t="shared" si="12"/>
        <v>0.224</v>
      </c>
      <c r="AB150" s="143">
        <f t="shared" si="13"/>
        <v>0.294</v>
      </c>
      <c r="AC150" s="143">
        <f t="shared" si="14"/>
        <v>0.435</v>
      </c>
      <c r="AD150" s="143">
        <f t="shared" si="15"/>
        <v>0.11</v>
      </c>
      <c r="AE150" s="144">
        <f t="shared" si="16"/>
        <v>8.2938</v>
      </c>
      <c r="AF150" s="42">
        <f t="shared" si="17"/>
        <v>3.31752</v>
      </c>
    </row>
    <row r="151">
      <c r="A151" s="29" t="s">
        <v>191</v>
      </c>
      <c r="B151" s="105" t="s">
        <v>131</v>
      </c>
      <c r="C151" s="105" t="s">
        <v>51</v>
      </c>
      <c r="D151" s="114">
        <v>44490.0</v>
      </c>
      <c r="E151" s="109">
        <v>40.0</v>
      </c>
      <c r="F151" s="108">
        <v>120.0</v>
      </c>
      <c r="G151" s="109">
        <v>25.0</v>
      </c>
      <c r="H151" s="108">
        <v>70.0</v>
      </c>
      <c r="I151" s="108">
        <v>40.0</v>
      </c>
      <c r="J151" s="108">
        <v>74.0</v>
      </c>
      <c r="K151" s="108">
        <v>50.0</v>
      </c>
      <c r="L151" s="109">
        <v>20.0</v>
      </c>
      <c r="M151" s="109">
        <v>40.0</v>
      </c>
      <c r="N151" s="108">
        <v>40.0</v>
      </c>
      <c r="O151" s="109">
        <v>0.0</v>
      </c>
      <c r="P151" s="108">
        <f t="shared" si="1"/>
        <v>519</v>
      </c>
      <c r="Q151" s="140">
        <f t="shared" si="2"/>
        <v>0.172</v>
      </c>
      <c r="R151" s="141">
        <f t="shared" si="3"/>
        <v>0.024</v>
      </c>
      <c r="S151" s="142">
        <f t="shared" si="4"/>
        <v>0.888</v>
      </c>
      <c r="T151" s="143">
        <f t="shared" si="5"/>
        <v>0.25</v>
      </c>
      <c r="U151" s="143">
        <f t="shared" si="6"/>
        <v>0.833</v>
      </c>
      <c r="V151" s="143">
        <f t="shared" si="7"/>
        <v>0.312</v>
      </c>
      <c r="W151" s="143">
        <f t="shared" si="8"/>
        <v>2.8194</v>
      </c>
      <c r="X151" s="143">
        <f t="shared" si="9"/>
        <v>0.475</v>
      </c>
      <c r="Y151" s="143">
        <f t="shared" si="10"/>
        <v>0.345</v>
      </c>
      <c r="Z151" s="143">
        <f t="shared" si="11"/>
        <v>0.112</v>
      </c>
      <c r="AA151" s="143">
        <f t="shared" si="12"/>
        <v>0.112</v>
      </c>
      <c r="AB151" s="143">
        <f t="shared" si="13"/>
        <v>0.392</v>
      </c>
      <c r="AC151" s="143">
        <f t="shared" si="14"/>
        <v>0.58</v>
      </c>
      <c r="AD151" s="143">
        <f t="shared" si="15"/>
        <v>0.22</v>
      </c>
      <c r="AE151" s="144">
        <f t="shared" si="16"/>
        <v>7.5344</v>
      </c>
      <c r="AF151" s="42">
        <f t="shared" si="17"/>
        <v>3.01376</v>
      </c>
    </row>
    <row r="152">
      <c r="A152" s="29" t="s">
        <v>191</v>
      </c>
      <c r="B152" s="105" t="s">
        <v>131</v>
      </c>
      <c r="C152" s="105" t="s">
        <v>52</v>
      </c>
      <c r="D152" s="114">
        <v>44490.0</v>
      </c>
      <c r="E152" s="109">
        <v>40.0</v>
      </c>
      <c r="F152" s="108">
        <v>80.0</v>
      </c>
      <c r="G152" s="109">
        <v>20.0</v>
      </c>
      <c r="H152" s="108">
        <v>40.0</v>
      </c>
      <c r="I152" s="108">
        <v>0.0</v>
      </c>
      <c r="J152" s="108">
        <v>36.0</v>
      </c>
      <c r="K152" s="108">
        <v>40.0</v>
      </c>
      <c r="L152" s="109">
        <v>30.0</v>
      </c>
      <c r="M152" s="109">
        <v>20.0</v>
      </c>
      <c r="N152" s="108">
        <v>40.0</v>
      </c>
      <c r="O152" s="109">
        <v>0.0</v>
      </c>
      <c r="P152" s="108">
        <f t="shared" si="1"/>
        <v>346</v>
      </c>
      <c r="Q152" s="140">
        <f t="shared" si="2"/>
        <v>0.172</v>
      </c>
      <c r="R152" s="141">
        <f t="shared" si="3"/>
        <v>0.024</v>
      </c>
      <c r="S152" s="142">
        <f t="shared" si="4"/>
        <v>0.592</v>
      </c>
      <c r="T152" s="143">
        <f t="shared" si="5"/>
        <v>0.2</v>
      </c>
      <c r="U152" s="143">
        <f t="shared" si="6"/>
        <v>0.476</v>
      </c>
      <c r="V152" s="143">
        <f t="shared" si="7"/>
        <v>0</v>
      </c>
      <c r="W152" s="143">
        <f t="shared" si="8"/>
        <v>1.3716</v>
      </c>
      <c r="X152" s="143">
        <f t="shared" si="9"/>
        <v>0.38</v>
      </c>
      <c r="Y152" s="143">
        <f t="shared" si="10"/>
        <v>0.276</v>
      </c>
      <c r="Z152" s="143">
        <f t="shared" si="11"/>
        <v>0.168</v>
      </c>
      <c r="AA152" s="143">
        <f t="shared" si="12"/>
        <v>0.168</v>
      </c>
      <c r="AB152" s="143">
        <f t="shared" si="13"/>
        <v>0.196</v>
      </c>
      <c r="AC152" s="143">
        <f t="shared" si="14"/>
        <v>0.29</v>
      </c>
      <c r="AD152" s="143">
        <f t="shared" si="15"/>
        <v>0.22</v>
      </c>
      <c r="AE152" s="144">
        <f t="shared" si="16"/>
        <v>4.5336</v>
      </c>
      <c r="AF152" s="42">
        <f t="shared" si="17"/>
        <v>1.81344</v>
      </c>
    </row>
    <row r="153">
      <c r="A153" s="29" t="s">
        <v>191</v>
      </c>
      <c r="B153" s="105" t="s">
        <v>131</v>
      </c>
      <c r="C153" s="105" t="s">
        <v>53</v>
      </c>
      <c r="D153" s="114">
        <v>44490.0</v>
      </c>
      <c r="E153" s="109">
        <v>20.0</v>
      </c>
      <c r="F153" s="108">
        <v>80.0</v>
      </c>
      <c r="G153" s="109">
        <v>20.0</v>
      </c>
      <c r="H153" s="108">
        <v>70.0</v>
      </c>
      <c r="I153" s="108">
        <v>40.0</v>
      </c>
      <c r="J153" s="108">
        <v>60.0</v>
      </c>
      <c r="K153" s="108">
        <v>30.0</v>
      </c>
      <c r="L153" s="109">
        <v>10.0</v>
      </c>
      <c r="M153" s="109">
        <v>20.0</v>
      </c>
      <c r="N153" s="108">
        <v>30.0</v>
      </c>
      <c r="O153" s="109">
        <v>0.0</v>
      </c>
      <c r="P153" s="108">
        <f t="shared" si="1"/>
        <v>380</v>
      </c>
      <c r="Q153" s="140">
        <f t="shared" si="2"/>
        <v>0.086</v>
      </c>
      <c r="R153" s="141">
        <f t="shared" si="3"/>
        <v>0.012</v>
      </c>
      <c r="S153" s="142">
        <f t="shared" si="4"/>
        <v>0.592</v>
      </c>
      <c r="T153" s="143">
        <f t="shared" si="5"/>
        <v>0.2</v>
      </c>
      <c r="U153" s="143">
        <f t="shared" si="6"/>
        <v>0.833</v>
      </c>
      <c r="V153" s="143">
        <f t="shared" si="7"/>
        <v>0.312</v>
      </c>
      <c r="W153" s="143">
        <f t="shared" si="8"/>
        <v>2.286</v>
      </c>
      <c r="X153" s="143">
        <f t="shared" si="9"/>
        <v>0.285</v>
      </c>
      <c r="Y153" s="143">
        <f t="shared" si="10"/>
        <v>0.207</v>
      </c>
      <c r="Z153" s="143">
        <f t="shared" si="11"/>
        <v>0.056</v>
      </c>
      <c r="AA153" s="143">
        <f t="shared" si="12"/>
        <v>0.056</v>
      </c>
      <c r="AB153" s="143">
        <f t="shared" si="13"/>
        <v>0.196</v>
      </c>
      <c r="AC153" s="143">
        <f t="shared" si="14"/>
        <v>0.29</v>
      </c>
      <c r="AD153" s="143">
        <f t="shared" si="15"/>
        <v>0.165</v>
      </c>
      <c r="AE153" s="144">
        <f t="shared" si="16"/>
        <v>5.576</v>
      </c>
      <c r="AF153" s="42">
        <f t="shared" si="17"/>
        <v>2.2304</v>
      </c>
    </row>
    <row r="154">
      <c r="A154" s="29" t="s">
        <v>191</v>
      </c>
      <c r="B154" s="105" t="s">
        <v>131</v>
      </c>
      <c r="C154" s="105" t="s">
        <v>54</v>
      </c>
      <c r="D154" s="114">
        <v>44490.0</v>
      </c>
      <c r="E154" s="109">
        <v>20.0</v>
      </c>
      <c r="F154" s="108">
        <v>40.0</v>
      </c>
      <c r="G154" s="109">
        <v>10.0</v>
      </c>
      <c r="H154" s="108">
        <v>30.0</v>
      </c>
      <c r="I154" s="108">
        <v>20.0</v>
      </c>
      <c r="J154" s="108">
        <v>26.0</v>
      </c>
      <c r="K154" s="108">
        <v>20.0</v>
      </c>
      <c r="L154" s="109">
        <v>10.0</v>
      </c>
      <c r="M154" s="109">
        <v>10.0</v>
      </c>
      <c r="N154" s="108">
        <v>10.0</v>
      </c>
      <c r="O154" s="109">
        <v>0.0</v>
      </c>
      <c r="P154" s="108">
        <f t="shared" si="1"/>
        <v>196</v>
      </c>
      <c r="Q154" s="140">
        <f t="shared" si="2"/>
        <v>0.086</v>
      </c>
      <c r="R154" s="141">
        <f t="shared" si="3"/>
        <v>0.012</v>
      </c>
      <c r="S154" s="142">
        <f t="shared" si="4"/>
        <v>0.296</v>
      </c>
      <c r="T154" s="143">
        <f t="shared" si="5"/>
        <v>0.1</v>
      </c>
      <c r="U154" s="143">
        <f t="shared" si="6"/>
        <v>0.357</v>
      </c>
      <c r="V154" s="143">
        <f t="shared" si="7"/>
        <v>0.156</v>
      </c>
      <c r="W154" s="143">
        <f t="shared" si="8"/>
        <v>0.9906</v>
      </c>
      <c r="X154" s="143">
        <f t="shared" si="9"/>
        <v>0.19</v>
      </c>
      <c r="Y154" s="143">
        <f t="shared" si="10"/>
        <v>0.138</v>
      </c>
      <c r="Z154" s="143">
        <f t="shared" si="11"/>
        <v>0.056</v>
      </c>
      <c r="AA154" s="143">
        <f t="shared" si="12"/>
        <v>0.056</v>
      </c>
      <c r="AB154" s="143">
        <f t="shared" si="13"/>
        <v>0.098</v>
      </c>
      <c r="AC154" s="143">
        <f t="shared" si="14"/>
        <v>0.145</v>
      </c>
      <c r="AD154" s="143">
        <f t="shared" si="15"/>
        <v>0.055</v>
      </c>
      <c r="AE154" s="144">
        <f t="shared" si="16"/>
        <v>2.7356</v>
      </c>
      <c r="AF154" s="42">
        <f t="shared" si="17"/>
        <v>1.09424</v>
      </c>
    </row>
    <row r="155">
      <c r="A155" s="29" t="s">
        <v>191</v>
      </c>
      <c r="B155" s="105" t="s">
        <v>131</v>
      </c>
      <c r="C155" s="105" t="s">
        <v>55</v>
      </c>
      <c r="D155" s="114">
        <v>44490.0</v>
      </c>
      <c r="E155" s="109">
        <v>20.0</v>
      </c>
      <c r="F155" s="108">
        <v>60.0</v>
      </c>
      <c r="G155" s="109">
        <v>25.0</v>
      </c>
      <c r="H155" s="108">
        <v>50.0</v>
      </c>
      <c r="I155" s="108">
        <v>32.0</v>
      </c>
      <c r="J155" s="108">
        <v>60.0</v>
      </c>
      <c r="K155" s="108">
        <v>30.0</v>
      </c>
      <c r="L155" s="109">
        <v>20.0</v>
      </c>
      <c r="M155" s="109">
        <v>10.0</v>
      </c>
      <c r="N155" s="108">
        <v>40.0</v>
      </c>
      <c r="O155" s="109">
        <v>0.0</v>
      </c>
      <c r="P155" s="108">
        <f t="shared" si="1"/>
        <v>347</v>
      </c>
      <c r="Q155" s="140">
        <f t="shared" si="2"/>
        <v>0.086</v>
      </c>
      <c r="R155" s="141">
        <f t="shared" si="3"/>
        <v>0.012</v>
      </c>
      <c r="S155" s="142">
        <f t="shared" si="4"/>
        <v>0.444</v>
      </c>
      <c r="T155" s="143">
        <f t="shared" si="5"/>
        <v>0.25</v>
      </c>
      <c r="U155" s="143">
        <f t="shared" si="6"/>
        <v>0.595</v>
      </c>
      <c r="V155" s="143">
        <f t="shared" si="7"/>
        <v>0.2496</v>
      </c>
      <c r="W155" s="143">
        <f t="shared" si="8"/>
        <v>2.286</v>
      </c>
      <c r="X155" s="143">
        <f t="shared" si="9"/>
        <v>0.285</v>
      </c>
      <c r="Y155" s="143">
        <f t="shared" si="10"/>
        <v>0.207</v>
      </c>
      <c r="Z155" s="143">
        <f t="shared" si="11"/>
        <v>0.112</v>
      </c>
      <c r="AA155" s="143">
        <f t="shared" si="12"/>
        <v>0.112</v>
      </c>
      <c r="AB155" s="143">
        <f t="shared" si="13"/>
        <v>0.098</v>
      </c>
      <c r="AC155" s="143">
        <f t="shared" si="14"/>
        <v>0.145</v>
      </c>
      <c r="AD155" s="143">
        <f t="shared" si="15"/>
        <v>0.22</v>
      </c>
      <c r="AE155" s="144">
        <f t="shared" si="16"/>
        <v>5.1016</v>
      </c>
      <c r="AF155" s="42">
        <f t="shared" si="17"/>
        <v>2.04064</v>
      </c>
    </row>
    <row r="156">
      <c r="A156" s="29" t="s">
        <v>191</v>
      </c>
      <c r="B156" s="105" t="s">
        <v>131</v>
      </c>
      <c r="C156" s="105" t="s">
        <v>56</v>
      </c>
      <c r="D156" s="114">
        <v>44490.0</v>
      </c>
      <c r="E156" s="109">
        <v>40.0</v>
      </c>
      <c r="F156" s="108">
        <v>80.0</v>
      </c>
      <c r="G156" s="109">
        <v>25.0</v>
      </c>
      <c r="H156" s="108">
        <v>100.0</v>
      </c>
      <c r="I156" s="108">
        <v>100.0</v>
      </c>
      <c r="J156" s="108">
        <v>100.0</v>
      </c>
      <c r="K156" s="108">
        <v>80.0</v>
      </c>
      <c r="L156" s="109">
        <v>30.0</v>
      </c>
      <c r="M156" s="109">
        <v>40.0</v>
      </c>
      <c r="N156" s="108">
        <v>60.0</v>
      </c>
      <c r="O156" s="109">
        <v>0.0</v>
      </c>
      <c r="P156" s="108">
        <f t="shared" si="1"/>
        <v>655</v>
      </c>
      <c r="Q156" s="140">
        <f t="shared" si="2"/>
        <v>0.172</v>
      </c>
      <c r="R156" s="141">
        <f t="shared" si="3"/>
        <v>0.024</v>
      </c>
      <c r="S156" s="142">
        <f t="shared" si="4"/>
        <v>0.592</v>
      </c>
      <c r="T156" s="143">
        <f t="shared" si="5"/>
        <v>0.25</v>
      </c>
      <c r="U156" s="143">
        <f t="shared" si="6"/>
        <v>1.19</v>
      </c>
      <c r="V156" s="143">
        <f t="shared" si="7"/>
        <v>0.78</v>
      </c>
      <c r="W156" s="143">
        <f t="shared" si="8"/>
        <v>3.81</v>
      </c>
      <c r="X156" s="143">
        <f t="shared" si="9"/>
        <v>0.76</v>
      </c>
      <c r="Y156" s="143">
        <f t="shared" si="10"/>
        <v>0.552</v>
      </c>
      <c r="Z156" s="143">
        <f t="shared" si="11"/>
        <v>0.168</v>
      </c>
      <c r="AA156" s="143">
        <f t="shared" si="12"/>
        <v>0.168</v>
      </c>
      <c r="AB156" s="143">
        <f t="shared" si="13"/>
        <v>0.392</v>
      </c>
      <c r="AC156" s="143">
        <f t="shared" si="14"/>
        <v>0.58</v>
      </c>
      <c r="AD156" s="143">
        <f t="shared" si="15"/>
        <v>0.33</v>
      </c>
      <c r="AE156" s="144">
        <f t="shared" si="16"/>
        <v>9.768</v>
      </c>
      <c r="AF156" s="42">
        <f t="shared" si="17"/>
        <v>3.9072</v>
      </c>
    </row>
    <row r="157">
      <c r="A157" s="29" t="s">
        <v>191</v>
      </c>
      <c r="B157" s="105" t="s">
        <v>131</v>
      </c>
      <c r="C157" s="105" t="s">
        <v>59</v>
      </c>
      <c r="D157" s="114">
        <v>44490.0</v>
      </c>
      <c r="E157" s="109">
        <v>20.0</v>
      </c>
      <c r="F157" s="108">
        <v>60.0</v>
      </c>
      <c r="G157" s="109">
        <v>20.0</v>
      </c>
      <c r="H157" s="108">
        <v>30.0</v>
      </c>
      <c r="I157" s="108">
        <v>40.0</v>
      </c>
      <c r="J157" s="108">
        <v>30.0</v>
      </c>
      <c r="K157" s="108">
        <v>20.0</v>
      </c>
      <c r="L157" s="109">
        <v>20.0</v>
      </c>
      <c r="M157" s="109">
        <v>10.0</v>
      </c>
      <c r="N157" s="108">
        <v>30.0</v>
      </c>
      <c r="O157" s="109">
        <v>0.0</v>
      </c>
      <c r="P157" s="108">
        <f t="shared" si="1"/>
        <v>280</v>
      </c>
      <c r="Q157" s="140">
        <f t="shared" si="2"/>
        <v>0.086</v>
      </c>
      <c r="R157" s="141">
        <f t="shared" si="3"/>
        <v>0.012</v>
      </c>
      <c r="S157" s="142">
        <f t="shared" si="4"/>
        <v>0.444</v>
      </c>
      <c r="T157" s="143">
        <f t="shared" si="5"/>
        <v>0.2</v>
      </c>
      <c r="U157" s="143">
        <f t="shared" si="6"/>
        <v>0.357</v>
      </c>
      <c r="V157" s="143">
        <f t="shared" si="7"/>
        <v>0.312</v>
      </c>
      <c r="W157" s="143">
        <f t="shared" si="8"/>
        <v>1.143</v>
      </c>
      <c r="X157" s="143">
        <f t="shared" si="9"/>
        <v>0.19</v>
      </c>
      <c r="Y157" s="143">
        <f t="shared" si="10"/>
        <v>0.138</v>
      </c>
      <c r="Z157" s="143">
        <f t="shared" si="11"/>
        <v>0.112</v>
      </c>
      <c r="AA157" s="143">
        <f t="shared" si="12"/>
        <v>0.112</v>
      </c>
      <c r="AB157" s="143">
        <f t="shared" si="13"/>
        <v>0.098</v>
      </c>
      <c r="AC157" s="143">
        <f t="shared" si="14"/>
        <v>0.145</v>
      </c>
      <c r="AD157" s="143">
        <f t="shared" si="15"/>
        <v>0.165</v>
      </c>
      <c r="AE157" s="144">
        <f t="shared" si="16"/>
        <v>3.514</v>
      </c>
      <c r="AF157" s="42">
        <f t="shared" si="17"/>
        <v>1.4056</v>
      </c>
    </row>
    <row r="158">
      <c r="A158" s="29" t="s">
        <v>191</v>
      </c>
      <c r="B158" s="105" t="s">
        <v>131</v>
      </c>
      <c r="C158" s="105" t="s">
        <v>60</v>
      </c>
      <c r="D158" s="114">
        <v>44490.0</v>
      </c>
      <c r="E158" s="108">
        <v>40.0</v>
      </c>
      <c r="F158" s="108">
        <v>60.0</v>
      </c>
      <c r="G158" s="108">
        <v>20.0</v>
      </c>
      <c r="H158" s="108">
        <v>80.0</v>
      </c>
      <c r="I158" s="108">
        <v>48.0</v>
      </c>
      <c r="J158" s="108">
        <v>80.0</v>
      </c>
      <c r="K158" s="108">
        <v>30.0</v>
      </c>
      <c r="L158" s="108">
        <v>20.0</v>
      </c>
      <c r="M158" s="108">
        <v>10.0</v>
      </c>
      <c r="N158" s="108">
        <v>30.0</v>
      </c>
      <c r="O158" s="109">
        <v>0.0</v>
      </c>
      <c r="P158" s="108">
        <f t="shared" si="1"/>
        <v>418</v>
      </c>
      <c r="Q158" s="140">
        <f t="shared" si="2"/>
        <v>0.172</v>
      </c>
      <c r="R158" s="141">
        <f t="shared" si="3"/>
        <v>0.024</v>
      </c>
      <c r="S158" s="142">
        <f t="shared" si="4"/>
        <v>0.444</v>
      </c>
      <c r="T158" s="143">
        <f t="shared" si="5"/>
        <v>0.2</v>
      </c>
      <c r="U158" s="143">
        <f t="shared" si="6"/>
        <v>0.952</v>
      </c>
      <c r="V158" s="143">
        <f t="shared" si="7"/>
        <v>0.3744</v>
      </c>
      <c r="W158" s="143">
        <f t="shared" si="8"/>
        <v>3.048</v>
      </c>
      <c r="X158" s="143">
        <f t="shared" si="9"/>
        <v>0.285</v>
      </c>
      <c r="Y158" s="143">
        <f t="shared" si="10"/>
        <v>0.207</v>
      </c>
      <c r="Z158" s="143">
        <f t="shared" si="11"/>
        <v>0.112</v>
      </c>
      <c r="AA158" s="143">
        <f t="shared" si="12"/>
        <v>0.112</v>
      </c>
      <c r="AB158" s="143">
        <f t="shared" si="13"/>
        <v>0.098</v>
      </c>
      <c r="AC158" s="143">
        <f t="shared" si="14"/>
        <v>0.145</v>
      </c>
      <c r="AD158" s="143">
        <f t="shared" si="15"/>
        <v>0.165</v>
      </c>
      <c r="AE158" s="144">
        <f t="shared" si="16"/>
        <v>6.3384</v>
      </c>
      <c r="AF158" s="42">
        <f t="shared" si="17"/>
        <v>2.53536</v>
      </c>
    </row>
    <row r="159">
      <c r="A159" s="29" t="s">
        <v>191</v>
      </c>
      <c r="B159" s="105" t="s">
        <v>131</v>
      </c>
      <c r="C159" s="105" t="s">
        <v>61</v>
      </c>
      <c r="D159" s="114">
        <v>44490.0</v>
      </c>
      <c r="E159" s="109">
        <v>40.0</v>
      </c>
      <c r="F159" s="108">
        <v>80.0</v>
      </c>
      <c r="G159" s="109">
        <v>20.0</v>
      </c>
      <c r="H159" s="108">
        <v>60.0</v>
      </c>
      <c r="I159" s="108">
        <v>20.0</v>
      </c>
      <c r="J159" s="108">
        <v>50.0</v>
      </c>
      <c r="K159" s="108">
        <v>40.0</v>
      </c>
      <c r="L159" s="109">
        <v>20.0</v>
      </c>
      <c r="M159" s="109">
        <v>10.0</v>
      </c>
      <c r="N159" s="108">
        <v>20.0</v>
      </c>
      <c r="O159" s="109">
        <v>0.0</v>
      </c>
      <c r="P159" s="108">
        <f t="shared" si="1"/>
        <v>360</v>
      </c>
      <c r="Q159" s="140">
        <f t="shared" si="2"/>
        <v>0.172</v>
      </c>
      <c r="R159" s="141">
        <f t="shared" si="3"/>
        <v>0.024</v>
      </c>
      <c r="S159" s="142">
        <f t="shared" si="4"/>
        <v>0.592</v>
      </c>
      <c r="T159" s="143">
        <f t="shared" si="5"/>
        <v>0.2</v>
      </c>
      <c r="U159" s="143">
        <f t="shared" si="6"/>
        <v>0.714</v>
      </c>
      <c r="V159" s="143">
        <f t="shared" si="7"/>
        <v>0.156</v>
      </c>
      <c r="W159" s="143">
        <f t="shared" si="8"/>
        <v>1.905</v>
      </c>
      <c r="X159" s="143">
        <f t="shared" si="9"/>
        <v>0.38</v>
      </c>
      <c r="Y159" s="143">
        <f t="shared" si="10"/>
        <v>0.276</v>
      </c>
      <c r="Z159" s="143">
        <f t="shared" si="11"/>
        <v>0.112</v>
      </c>
      <c r="AA159" s="143">
        <f t="shared" si="12"/>
        <v>0.112</v>
      </c>
      <c r="AB159" s="143">
        <f t="shared" si="13"/>
        <v>0.098</v>
      </c>
      <c r="AC159" s="143">
        <f t="shared" si="14"/>
        <v>0.145</v>
      </c>
      <c r="AD159" s="143">
        <f t="shared" si="15"/>
        <v>0.11</v>
      </c>
      <c r="AE159" s="144">
        <f t="shared" si="16"/>
        <v>4.996</v>
      </c>
      <c r="AF159" s="42">
        <f t="shared" si="17"/>
        <v>1.9984</v>
      </c>
    </row>
    <row r="160">
      <c r="A160" s="29" t="s">
        <v>191</v>
      </c>
      <c r="B160" s="105" t="s">
        <v>131</v>
      </c>
      <c r="C160" s="105" t="s">
        <v>62</v>
      </c>
      <c r="D160" s="114">
        <v>44490.0</v>
      </c>
      <c r="E160" s="109">
        <v>20.0</v>
      </c>
      <c r="F160" s="108">
        <v>40.0</v>
      </c>
      <c r="G160" s="109">
        <v>10.0</v>
      </c>
      <c r="H160" s="108">
        <v>20.0</v>
      </c>
      <c r="I160" s="108">
        <v>16.0</v>
      </c>
      <c r="J160" s="108">
        <v>20.0</v>
      </c>
      <c r="K160" s="108">
        <v>20.0</v>
      </c>
      <c r="L160" s="109">
        <v>10.0</v>
      </c>
      <c r="M160" s="109">
        <v>10.0</v>
      </c>
      <c r="N160" s="108">
        <v>20.0</v>
      </c>
      <c r="O160" s="109">
        <v>0.0</v>
      </c>
      <c r="P160" s="108">
        <f t="shared" si="1"/>
        <v>186</v>
      </c>
      <c r="Q160" s="140">
        <f t="shared" si="2"/>
        <v>0.086</v>
      </c>
      <c r="R160" s="141">
        <f t="shared" si="3"/>
        <v>0.012</v>
      </c>
      <c r="S160" s="142">
        <f t="shared" si="4"/>
        <v>0.296</v>
      </c>
      <c r="T160" s="143">
        <f t="shared" si="5"/>
        <v>0.1</v>
      </c>
      <c r="U160" s="143">
        <f t="shared" si="6"/>
        <v>0.238</v>
      </c>
      <c r="V160" s="143">
        <f t="shared" si="7"/>
        <v>0.1248</v>
      </c>
      <c r="W160" s="143">
        <f t="shared" si="8"/>
        <v>0.762</v>
      </c>
      <c r="X160" s="143">
        <f t="shared" si="9"/>
        <v>0.19</v>
      </c>
      <c r="Y160" s="143">
        <f t="shared" si="10"/>
        <v>0.138</v>
      </c>
      <c r="Z160" s="143">
        <f t="shared" si="11"/>
        <v>0.056</v>
      </c>
      <c r="AA160" s="143">
        <f t="shared" si="12"/>
        <v>0.056</v>
      </c>
      <c r="AB160" s="143">
        <f t="shared" si="13"/>
        <v>0.098</v>
      </c>
      <c r="AC160" s="143">
        <f t="shared" si="14"/>
        <v>0.145</v>
      </c>
      <c r="AD160" s="143">
        <f t="shared" si="15"/>
        <v>0.11</v>
      </c>
      <c r="AE160" s="144">
        <f t="shared" si="16"/>
        <v>2.4118</v>
      </c>
      <c r="AF160" s="42">
        <f t="shared" si="17"/>
        <v>0.96472</v>
      </c>
    </row>
    <row r="161">
      <c r="A161" s="29" t="s">
        <v>191</v>
      </c>
      <c r="B161" s="105" t="s">
        <v>131</v>
      </c>
      <c r="C161" s="105" t="s">
        <v>63</v>
      </c>
      <c r="D161" s="114">
        <v>44490.0</v>
      </c>
      <c r="E161" s="109">
        <v>60.0</v>
      </c>
      <c r="F161" s="108">
        <v>100.0</v>
      </c>
      <c r="G161" s="109">
        <v>20.0</v>
      </c>
      <c r="H161" s="108">
        <v>50.0</v>
      </c>
      <c r="I161" s="108">
        <v>48.0</v>
      </c>
      <c r="J161" s="108">
        <v>48.0</v>
      </c>
      <c r="K161" s="108">
        <v>50.0</v>
      </c>
      <c r="L161" s="109">
        <v>30.0</v>
      </c>
      <c r="M161" s="109">
        <v>40.0</v>
      </c>
      <c r="N161" s="108">
        <v>40.0</v>
      </c>
      <c r="O161" s="109">
        <v>0.0</v>
      </c>
      <c r="P161" s="108">
        <f t="shared" si="1"/>
        <v>486</v>
      </c>
      <c r="Q161" s="140">
        <f t="shared" si="2"/>
        <v>0.258</v>
      </c>
      <c r="R161" s="141">
        <f t="shared" si="3"/>
        <v>0.036</v>
      </c>
      <c r="S161" s="142">
        <f t="shared" si="4"/>
        <v>0.74</v>
      </c>
      <c r="T161" s="143">
        <f t="shared" si="5"/>
        <v>0.2</v>
      </c>
      <c r="U161" s="143">
        <f t="shared" si="6"/>
        <v>0.595</v>
      </c>
      <c r="V161" s="143">
        <f t="shared" si="7"/>
        <v>0.3744</v>
      </c>
      <c r="W161" s="143">
        <f t="shared" si="8"/>
        <v>1.8288</v>
      </c>
      <c r="X161" s="143">
        <f t="shared" si="9"/>
        <v>0.475</v>
      </c>
      <c r="Y161" s="143">
        <f t="shared" si="10"/>
        <v>0.345</v>
      </c>
      <c r="Z161" s="143">
        <f t="shared" si="11"/>
        <v>0.168</v>
      </c>
      <c r="AA161" s="143">
        <f t="shared" si="12"/>
        <v>0.168</v>
      </c>
      <c r="AB161" s="143">
        <f t="shared" si="13"/>
        <v>0.392</v>
      </c>
      <c r="AC161" s="143">
        <f t="shared" si="14"/>
        <v>0.58</v>
      </c>
      <c r="AD161" s="143">
        <f t="shared" si="15"/>
        <v>0.22</v>
      </c>
      <c r="AE161" s="144">
        <f t="shared" si="16"/>
        <v>6.3802</v>
      </c>
      <c r="AF161" s="42">
        <f t="shared" si="17"/>
        <v>2.55208</v>
      </c>
    </row>
    <row r="162">
      <c r="A162" s="29" t="s">
        <v>191</v>
      </c>
      <c r="B162" s="105" t="s">
        <v>131</v>
      </c>
      <c r="C162" s="105" t="s">
        <v>45</v>
      </c>
      <c r="D162" s="114">
        <v>44521.0</v>
      </c>
      <c r="E162" s="109">
        <v>20.0</v>
      </c>
      <c r="F162" s="108">
        <v>40.0</v>
      </c>
      <c r="G162" s="109">
        <v>20.0</v>
      </c>
      <c r="H162" s="108">
        <v>30.0</v>
      </c>
      <c r="I162" s="108">
        <v>28.0</v>
      </c>
      <c r="J162" s="108">
        <v>30.0</v>
      </c>
      <c r="K162" s="108">
        <v>20.0</v>
      </c>
      <c r="L162" s="109">
        <v>10.0</v>
      </c>
      <c r="M162" s="109">
        <v>10.0</v>
      </c>
      <c r="N162" s="108">
        <v>20.0</v>
      </c>
      <c r="O162" s="109">
        <v>0.0</v>
      </c>
      <c r="P162" s="108">
        <f t="shared" si="1"/>
        <v>228</v>
      </c>
      <c r="Q162" s="140">
        <f t="shared" si="2"/>
        <v>0.086</v>
      </c>
      <c r="R162" s="141">
        <f t="shared" si="3"/>
        <v>0.012</v>
      </c>
      <c r="S162" s="142">
        <f t="shared" si="4"/>
        <v>0.296</v>
      </c>
      <c r="T162" s="143">
        <f t="shared" si="5"/>
        <v>0.2</v>
      </c>
      <c r="U162" s="143">
        <f t="shared" si="6"/>
        <v>0.357</v>
      </c>
      <c r="V162" s="143">
        <f t="shared" si="7"/>
        <v>0.2184</v>
      </c>
      <c r="W162" s="143">
        <f t="shared" si="8"/>
        <v>1.143</v>
      </c>
      <c r="X162" s="143">
        <f t="shared" si="9"/>
        <v>0.19</v>
      </c>
      <c r="Y162" s="143">
        <f t="shared" si="10"/>
        <v>0.138</v>
      </c>
      <c r="Z162" s="143">
        <f t="shared" si="11"/>
        <v>0.056</v>
      </c>
      <c r="AA162" s="143">
        <f t="shared" si="12"/>
        <v>0.056</v>
      </c>
      <c r="AB162" s="143">
        <f t="shared" si="13"/>
        <v>0.098</v>
      </c>
      <c r="AC162" s="143">
        <f t="shared" si="14"/>
        <v>0.145</v>
      </c>
      <c r="AD162" s="143">
        <f t="shared" si="15"/>
        <v>0.11</v>
      </c>
      <c r="AE162" s="144">
        <f t="shared" si="16"/>
        <v>3.1054</v>
      </c>
      <c r="AF162" s="42">
        <f t="shared" si="17"/>
        <v>1.24216</v>
      </c>
    </row>
    <row r="163">
      <c r="A163" s="29" t="s">
        <v>191</v>
      </c>
      <c r="B163" s="105" t="s">
        <v>131</v>
      </c>
      <c r="C163" s="105" t="s">
        <v>47</v>
      </c>
      <c r="D163" s="114">
        <v>44521.0</v>
      </c>
      <c r="E163" s="109">
        <v>40.0</v>
      </c>
      <c r="F163" s="108">
        <v>80.0</v>
      </c>
      <c r="G163" s="109">
        <v>40.0</v>
      </c>
      <c r="H163" s="108">
        <v>40.0</v>
      </c>
      <c r="I163" s="108">
        <v>32.0</v>
      </c>
      <c r="J163" s="108">
        <v>42.0</v>
      </c>
      <c r="K163" s="108">
        <v>20.0</v>
      </c>
      <c r="L163" s="109">
        <v>10.0</v>
      </c>
      <c r="M163" s="109">
        <v>0.0</v>
      </c>
      <c r="N163" s="108">
        <v>20.0</v>
      </c>
      <c r="O163" s="109">
        <v>0.0</v>
      </c>
      <c r="P163" s="108">
        <f t="shared" si="1"/>
        <v>324</v>
      </c>
      <c r="Q163" s="140">
        <f t="shared" si="2"/>
        <v>0.172</v>
      </c>
      <c r="R163" s="141">
        <f t="shared" si="3"/>
        <v>0.024</v>
      </c>
      <c r="S163" s="142">
        <f t="shared" si="4"/>
        <v>0.592</v>
      </c>
      <c r="T163" s="143">
        <f t="shared" si="5"/>
        <v>0.4</v>
      </c>
      <c r="U163" s="143">
        <f t="shared" si="6"/>
        <v>0.476</v>
      </c>
      <c r="V163" s="143">
        <f t="shared" si="7"/>
        <v>0.2496</v>
      </c>
      <c r="W163" s="143">
        <f t="shared" si="8"/>
        <v>1.6002</v>
      </c>
      <c r="X163" s="143">
        <f t="shared" si="9"/>
        <v>0.19</v>
      </c>
      <c r="Y163" s="143">
        <f t="shared" si="10"/>
        <v>0.138</v>
      </c>
      <c r="Z163" s="143">
        <f t="shared" si="11"/>
        <v>0.056</v>
      </c>
      <c r="AA163" s="143">
        <f t="shared" si="12"/>
        <v>0.056</v>
      </c>
      <c r="AB163" s="143">
        <f t="shared" si="13"/>
        <v>0</v>
      </c>
      <c r="AC163" s="143">
        <f t="shared" si="14"/>
        <v>0</v>
      </c>
      <c r="AD163" s="143">
        <f t="shared" si="15"/>
        <v>0.11</v>
      </c>
      <c r="AE163" s="144">
        <f t="shared" si="16"/>
        <v>4.0638</v>
      </c>
      <c r="AF163" s="42">
        <f t="shared" si="17"/>
        <v>1.62552</v>
      </c>
    </row>
    <row r="164">
      <c r="A164" s="29" t="s">
        <v>191</v>
      </c>
      <c r="B164" s="105" t="s">
        <v>131</v>
      </c>
      <c r="C164" s="105" t="s">
        <v>48</v>
      </c>
      <c r="D164" s="114">
        <v>44521.0</v>
      </c>
      <c r="E164" s="109">
        <v>20.0</v>
      </c>
      <c r="F164" s="108">
        <v>40.0</v>
      </c>
      <c r="G164" s="109">
        <v>10.0</v>
      </c>
      <c r="H164" s="108">
        <v>40.0</v>
      </c>
      <c r="I164" s="108">
        <v>16.0</v>
      </c>
      <c r="J164" s="108">
        <v>38.0</v>
      </c>
      <c r="K164" s="108">
        <v>10.0</v>
      </c>
      <c r="L164" s="109">
        <v>10.0</v>
      </c>
      <c r="M164" s="109">
        <v>0.0</v>
      </c>
      <c r="N164" s="108">
        <v>20.0</v>
      </c>
      <c r="O164" s="109">
        <v>0.0</v>
      </c>
      <c r="P164" s="108">
        <f t="shared" si="1"/>
        <v>204</v>
      </c>
      <c r="Q164" s="140">
        <f t="shared" si="2"/>
        <v>0.086</v>
      </c>
      <c r="R164" s="141">
        <f t="shared" si="3"/>
        <v>0.012</v>
      </c>
      <c r="S164" s="142">
        <f t="shared" si="4"/>
        <v>0.296</v>
      </c>
      <c r="T164" s="143">
        <f t="shared" si="5"/>
        <v>0.1</v>
      </c>
      <c r="U164" s="143">
        <f t="shared" si="6"/>
        <v>0.476</v>
      </c>
      <c r="V164" s="143">
        <f t="shared" si="7"/>
        <v>0.1248</v>
      </c>
      <c r="W164" s="143">
        <f t="shared" si="8"/>
        <v>1.4478</v>
      </c>
      <c r="X164" s="143">
        <f t="shared" si="9"/>
        <v>0.095</v>
      </c>
      <c r="Y164" s="143">
        <f t="shared" si="10"/>
        <v>0.069</v>
      </c>
      <c r="Z164" s="143">
        <f t="shared" si="11"/>
        <v>0.056</v>
      </c>
      <c r="AA164" s="143">
        <f t="shared" si="12"/>
        <v>0.056</v>
      </c>
      <c r="AB164" s="143">
        <f t="shared" si="13"/>
        <v>0</v>
      </c>
      <c r="AC164" s="143">
        <f t="shared" si="14"/>
        <v>0</v>
      </c>
      <c r="AD164" s="143">
        <f t="shared" si="15"/>
        <v>0.11</v>
      </c>
      <c r="AE164" s="144">
        <f t="shared" si="16"/>
        <v>2.9286</v>
      </c>
      <c r="AF164" s="42">
        <f t="shared" si="17"/>
        <v>1.17144</v>
      </c>
    </row>
    <row r="165">
      <c r="A165" s="29" t="s">
        <v>191</v>
      </c>
      <c r="B165" s="105" t="s">
        <v>131</v>
      </c>
      <c r="C165" s="105" t="s">
        <v>49</v>
      </c>
      <c r="D165" s="114">
        <v>44521.0</v>
      </c>
      <c r="E165" s="109">
        <v>60.0</v>
      </c>
      <c r="F165" s="108">
        <v>120.0</v>
      </c>
      <c r="G165" s="109">
        <v>50.0</v>
      </c>
      <c r="H165" s="108">
        <v>40.0</v>
      </c>
      <c r="I165" s="108">
        <v>0.0</v>
      </c>
      <c r="J165" s="108">
        <v>16.0</v>
      </c>
      <c r="K165" s="108">
        <v>60.0</v>
      </c>
      <c r="L165" s="109">
        <v>30.0</v>
      </c>
      <c r="M165" s="109">
        <v>50.0</v>
      </c>
      <c r="N165" s="108">
        <v>50.0</v>
      </c>
      <c r="O165" s="109">
        <v>0.0</v>
      </c>
      <c r="P165" s="108">
        <f t="shared" si="1"/>
        <v>476</v>
      </c>
      <c r="Q165" s="140">
        <f t="shared" si="2"/>
        <v>0.258</v>
      </c>
      <c r="R165" s="141">
        <f t="shared" si="3"/>
        <v>0.036</v>
      </c>
      <c r="S165" s="142">
        <f t="shared" si="4"/>
        <v>0.888</v>
      </c>
      <c r="T165" s="143">
        <f t="shared" si="5"/>
        <v>0.5</v>
      </c>
      <c r="U165" s="143">
        <f t="shared" si="6"/>
        <v>0.476</v>
      </c>
      <c r="V165" s="143">
        <f t="shared" si="7"/>
        <v>0</v>
      </c>
      <c r="W165" s="143">
        <f t="shared" si="8"/>
        <v>0.6096</v>
      </c>
      <c r="X165" s="143">
        <f t="shared" si="9"/>
        <v>0.57</v>
      </c>
      <c r="Y165" s="143">
        <f t="shared" si="10"/>
        <v>0.414</v>
      </c>
      <c r="Z165" s="143">
        <f t="shared" si="11"/>
        <v>0.168</v>
      </c>
      <c r="AA165" s="143">
        <f t="shared" si="12"/>
        <v>0.168</v>
      </c>
      <c r="AB165" s="143">
        <f t="shared" si="13"/>
        <v>0.49</v>
      </c>
      <c r="AC165" s="143">
        <f t="shared" si="14"/>
        <v>0.725</v>
      </c>
      <c r="AD165" s="143">
        <f t="shared" si="15"/>
        <v>0.275</v>
      </c>
      <c r="AE165" s="144">
        <f t="shared" si="16"/>
        <v>5.5776</v>
      </c>
      <c r="AF165" s="42">
        <f t="shared" si="17"/>
        <v>2.23104</v>
      </c>
    </row>
    <row r="166">
      <c r="A166" s="29" t="s">
        <v>191</v>
      </c>
      <c r="B166" s="105" t="s">
        <v>131</v>
      </c>
      <c r="C166" s="105" t="s">
        <v>50</v>
      </c>
      <c r="D166" s="114">
        <v>44521.0</v>
      </c>
      <c r="E166" s="108">
        <v>40.0</v>
      </c>
      <c r="F166" s="108">
        <v>80.0</v>
      </c>
      <c r="G166" s="108">
        <v>30.0</v>
      </c>
      <c r="H166" s="108">
        <v>60.0</v>
      </c>
      <c r="I166" s="108">
        <v>64.0</v>
      </c>
      <c r="J166" s="108">
        <v>62.0</v>
      </c>
      <c r="K166" s="108">
        <v>60.0</v>
      </c>
      <c r="L166" s="108">
        <v>40.0</v>
      </c>
      <c r="M166" s="108">
        <v>30.0</v>
      </c>
      <c r="N166" s="108">
        <v>30.0</v>
      </c>
      <c r="O166" s="109">
        <v>0.0</v>
      </c>
      <c r="P166" s="108">
        <f t="shared" si="1"/>
        <v>496</v>
      </c>
      <c r="Q166" s="140">
        <f t="shared" si="2"/>
        <v>0.172</v>
      </c>
      <c r="R166" s="141">
        <f t="shared" si="3"/>
        <v>0.024</v>
      </c>
      <c r="S166" s="142">
        <f t="shared" si="4"/>
        <v>0.592</v>
      </c>
      <c r="T166" s="143">
        <f t="shared" si="5"/>
        <v>0.3</v>
      </c>
      <c r="U166" s="143">
        <f t="shared" si="6"/>
        <v>0.714</v>
      </c>
      <c r="V166" s="143">
        <f t="shared" si="7"/>
        <v>0.4992</v>
      </c>
      <c r="W166" s="143">
        <f t="shared" si="8"/>
        <v>2.3622</v>
      </c>
      <c r="X166" s="143">
        <f t="shared" si="9"/>
        <v>0.57</v>
      </c>
      <c r="Y166" s="143">
        <f t="shared" si="10"/>
        <v>0.414</v>
      </c>
      <c r="Z166" s="143">
        <f t="shared" si="11"/>
        <v>0.224</v>
      </c>
      <c r="AA166" s="143">
        <f t="shared" si="12"/>
        <v>0.224</v>
      </c>
      <c r="AB166" s="143">
        <f t="shared" si="13"/>
        <v>0.294</v>
      </c>
      <c r="AC166" s="143">
        <f t="shared" si="14"/>
        <v>0.435</v>
      </c>
      <c r="AD166" s="143">
        <f t="shared" si="15"/>
        <v>0.165</v>
      </c>
      <c r="AE166" s="144">
        <f t="shared" si="16"/>
        <v>6.9894</v>
      </c>
      <c r="AF166" s="42">
        <f t="shared" si="17"/>
        <v>2.79576</v>
      </c>
    </row>
    <row r="167">
      <c r="A167" s="29" t="s">
        <v>191</v>
      </c>
      <c r="B167" s="105" t="s">
        <v>131</v>
      </c>
      <c r="C167" s="105" t="s">
        <v>51</v>
      </c>
      <c r="D167" s="114">
        <v>44521.0</v>
      </c>
      <c r="E167" s="108">
        <v>40.0</v>
      </c>
      <c r="F167" s="108">
        <v>100.0</v>
      </c>
      <c r="G167" s="108">
        <v>15.0</v>
      </c>
      <c r="H167" s="108">
        <v>50.0</v>
      </c>
      <c r="I167" s="108">
        <v>56.0</v>
      </c>
      <c r="J167" s="108">
        <v>48.0</v>
      </c>
      <c r="K167" s="108">
        <v>50.0</v>
      </c>
      <c r="L167" s="108">
        <v>10.0</v>
      </c>
      <c r="M167" s="108">
        <v>40.0</v>
      </c>
      <c r="N167" s="108">
        <v>50.0</v>
      </c>
      <c r="O167" s="109">
        <v>0.0</v>
      </c>
      <c r="P167" s="108">
        <f t="shared" si="1"/>
        <v>459</v>
      </c>
      <c r="Q167" s="140">
        <f t="shared" si="2"/>
        <v>0.172</v>
      </c>
      <c r="R167" s="141">
        <f t="shared" si="3"/>
        <v>0.024</v>
      </c>
      <c r="S167" s="142">
        <f t="shared" si="4"/>
        <v>0.74</v>
      </c>
      <c r="T167" s="143">
        <f t="shared" si="5"/>
        <v>0.15</v>
      </c>
      <c r="U167" s="143">
        <f t="shared" si="6"/>
        <v>0.595</v>
      </c>
      <c r="V167" s="143">
        <f t="shared" si="7"/>
        <v>0.4368</v>
      </c>
      <c r="W167" s="143">
        <f t="shared" si="8"/>
        <v>1.8288</v>
      </c>
      <c r="X167" s="143">
        <f t="shared" si="9"/>
        <v>0.475</v>
      </c>
      <c r="Y167" s="143">
        <f t="shared" si="10"/>
        <v>0.345</v>
      </c>
      <c r="Z167" s="143">
        <f t="shared" si="11"/>
        <v>0.056</v>
      </c>
      <c r="AA167" s="143">
        <f t="shared" si="12"/>
        <v>0.056</v>
      </c>
      <c r="AB167" s="143">
        <f t="shared" si="13"/>
        <v>0.392</v>
      </c>
      <c r="AC167" s="143">
        <f t="shared" si="14"/>
        <v>0.58</v>
      </c>
      <c r="AD167" s="143">
        <f t="shared" si="15"/>
        <v>0.275</v>
      </c>
      <c r="AE167" s="144">
        <f t="shared" si="16"/>
        <v>6.1256</v>
      </c>
      <c r="AF167" s="42">
        <f t="shared" si="17"/>
        <v>2.45024</v>
      </c>
    </row>
    <row r="168">
      <c r="A168" s="29" t="s">
        <v>191</v>
      </c>
      <c r="B168" s="105" t="s">
        <v>131</v>
      </c>
      <c r="C168" s="105" t="s">
        <v>52</v>
      </c>
      <c r="D168" s="114">
        <v>44521.0</v>
      </c>
      <c r="E168" s="109">
        <v>40.0</v>
      </c>
      <c r="F168" s="108">
        <v>40.0</v>
      </c>
      <c r="G168" s="109">
        <v>20.0</v>
      </c>
      <c r="H168" s="108">
        <v>40.0</v>
      </c>
      <c r="I168" s="108">
        <v>20.0</v>
      </c>
      <c r="J168" s="108">
        <v>30.0</v>
      </c>
      <c r="K168" s="108">
        <v>40.0</v>
      </c>
      <c r="L168" s="109">
        <v>20.0</v>
      </c>
      <c r="M168" s="109">
        <v>30.0</v>
      </c>
      <c r="N168" s="108">
        <v>40.0</v>
      </c>
      <c r="O168" s="109">
        <v>0.0</v>
      </c>
      <c r="P168" s="108">
        <f t="shared" si="1"/>
        <v>320</v>
      </c>
      <c r="Q168" s="140">
        <f t="shared" si="2"/>
        <v>0.172</v>
      </c>
      <c r="R168" s="141">
        <f t="shared" si="3"/>
        <v>0.024</v>
      </c>
      <c r="S168" s="142">
        <f t="shared" si="4"/>
        <v>0.296</v>
      </c>
      <c r="T168" s="143">
        <f t="shared" si="5"/>
        <v>0.2</v>
      </c>
      <c r="U168" s="143">
        <f t="shared" si="6"/>
        <v>0.476</v>
      </c>
      <c r="V168" s="143">
        <f t="shared" si="7"/>
        <v>0.156</v>
      </c>
      <c r="W168" s="143">
        <f t="shared" si="8"/>
        <v>1.143</v>
      </c>
      <c r="X168" s="143">
        <f t="shared" si="9"/>
        <v>0.38</v>
      </c>
      <c r="Y168" s="143">
        <f t="shared" si="10"/>
        <v>0.276</v>
      </c>
      <c r="Z168" s="143">
        <f t="shared" si="11"/>
        <v>0.112</v>
      </c>
      <c r="AA168" s="143">
        <f t="shared" si="12"/>
        <v>0.112</v>
      </c>
      <c r="AB168" s="143">
        <f t="shared" si="13"/>
        <v>0.294</v>
      </c>
      <c r="AC168" s="143">
        <f t="shared" si="14"/>
        <v>0.435</v>
      </c>
      <c r="AD168" s="143">
        <f t="shared" si="15"/>
        <v>0.22</v>
      </c>
      <c r="AE168" s="144">
        <f t="shared" si="16"/>
        <v>4.296</v>
      </c>
      <c r="AF168" s="42">
        <f t="shared" si="17"/>
        <v>1.7184</v>
      </c>
    </row>
    <row r="169">
      <c r="A169" s="29" t="s">
        <v>191</v>
      </c>
      <c r="B169" s="105" t="s">
        <v>131</v>
      </c>
      <c r="C169" s="105" t="s">
        <v>53</v>
      </c>
      <c r="D169" s="114">
        <v>44521.0</v>
      </c>
      <c r="E169" s="109">
        <v>20.0</v>
      </c>
      <c r="F169" s="108">
        <v>60.0</v>
      </c>
      <c r="G169" s="109">
        <v>30.0</v>
      </c>
      <c r="H169" s="108">
        <v>40.0</v>
      </c>
      <c r="I169" s="108">
        <v>60.0</v>
      </c>
      <c r="J169" s="108">
        <v>60.0</v>
      </c>
      <c r="K169" s="108">
        <v>40.0</v>
      </c>
      <c r="L169" s="109">
        <v>20.0</v>
      </c>
      <c r="M169" s="109">
        <v>20.0</v>
      </c>
      <c r="N169" s="108">
        <v>20.0</v>
      </c>
      <c r="O169" s="109">
        <v>0.0</v>
      </c>
      <c r="P169" s="108">
        <f t="shared" si="1"/>
        <v>370</v>
      </c>
      <c r="Q169" s="140">
        <f t="shared" si="2"/>
        <v>0.086</v>
      </c>
      <c r="R169" s="141">
        <f t="shared" si="3"/>
        <v>0.012</v>
      </c>
      <c r="S169" s="142">
        <f t="shared" si="4"/>
        <v>0.444</v>
      </c>
      <c r="T169" s="143">
        <f t="shared" si="5"/>
        <v>0.3</v>
      </c>
      <c r="U169" s="143">
        <f t="shared" si="6"/>
        <v>0.476</v>
      </c>
      <c r="V169" s="143">
        <f t="shared" si="7"/>
        <v>0.468</v>
      </c>
      <c r="W169" s="143">
        <f t="shared" si="8"/>
        <v>2.286</v>
      </c>
      <c r="X169" s="143">
        <f t="shared" si="9"/>
        <v>0.38</v>
      </c>
      <c r="Y169" s="143">
        <f t="shared" si="10"/>
        <v>0.276</v>
      </c>
      <c r="Z169" s="143">
        <f t="shared" si="11"/>
        <v>0.112</v>
      </c>
      <c r="AA169" s="143">
        <f t="shared" si="12"/>
        <v>0.112</v>
      </c>
      <c r="AB169" s="143">
        <f t="shared" si="13"/>
        <v>0.196</v>
      </c>
      <c r="AC169" s="143">
        <f t="shared" si="14"/>
        <v>0.29</v>
      </c>
      <c r="AD169" s="143">
        <f t="shared" si="15"/>
        <v>0.11</v>
      </c>
      <c r="AE169" s="144">
        <f t="shared" si="16"/>
        <v>5.548</v>
      </c>
      <c r="AF169" s="42">
        <f t="shared" si="17"/>
        <v>2.2192</v>
      </c>
    </row>
    <row r="170">
      <c r="A170" s="29" t="s">
        <v>191</v>
      </c>
      <c r="B170" s="105" t="s">
        <v>131</v>
      </c>
      <c r="C170" s="105" t="s">
        <v>54</v>
      </c>
      <c r="D170" s="114">
        <v>44521.0</v>
      </c>
      <c r="E170" s="109">
        <v>20.0</v>
      </c>
      <c r="F170" s="108">
        <v>40.0</v>
      </c>
      <c r="G170" s="109">
        <v>15.0</v>
      </c>
      <c r="H170" s="108">
        <v>30.0</v>
      </c>
      <c r="I170" s="108">
        <v>12.0</v>
      </c>
      <c r="J170" s="108">
        <v>20.0</v>
      </c>
      <c r="K170" s="108">
        <v>10.0</v>
      </c>
      <c r="L170" s="109">
        <v>10.0</v>
      </c>
      <c r="M170" s="109">
        <v>10.0</v>
      </c>
      <c r="N170" s="108">
        <v>10.0</v>
      </c>
      <c r="O170" s="109">
        <v>0.0</v>
      </c>
      <c r="P170" s="108">
        <f t="shared" si="1"/>
        <v>177</v>
      </c>
      <c r="Q170" s="140">
        <f t="shared" si="2"/>
        <v>0.086</v>
      </c>
      <c r="R170" s="141">
        <f t="shared" si="3"/>
        <v>0.012</v>
      </c>
      <c r="S170" s="142">
        <f t="shared" si="4"/>
        <v>0.296</v>
      </c>
      <c r="T170" s="143">
        <f t="shared" si="5"/>
        <v>0.15</v>
      </c>
      <c r="U170" s="143">
        <f t="shared" si="6"/>
        <v>0.357</v>
      </c>
      <c r="V170" s="143">
        <f t="shared" si="7"/>
        <v>0.0936</v>
      </c>
      <c r="W170" s="143">
        <f t="shared" si="8"/>
        <v>0.762</v>
      </c>
      <c r="X170" s="143">
        <f t="shared" si="9"/>
        <v>0.095</v>
      </c>
      <c r="Y170" s="143">
        <f t="shared" si="10"/>
        <v>0.069</v>
      </c>
      <c r="Z170" s="143">
        <f t="shared" si="11"/>
        <v>0.056</v>
      </c>
      <c r="AA170" s="143">
        <f t="shared" si="12"/>
        <v>0.056</v>
      </c>
      <c r="AB170" s="143">
        <f t="shared" si="13"/>
        <v>0.098</v>
      </c>
      <c r="AC170" s="143">
        <f t="shared" si="14"/>
        <v>0.145</v>
      </c>
      <c r="AD170" s="143">
        <f t="shared" si="15"/>
        <v>0.055</v>
      </c>
      <c r="AE170" s="144">
        <f t="shared" si="16"/>
        <v>2.3306</v>
      </c>
      <c r="AF170" s="42">
        <f t="shared" si="17"/>
        <v>0.93224</v>
      </c>
    </row>
    <row r="171">
      <c r="A171" s="29" t="s">
        <v>191</v>
      </c>
      <c r="B171" s="105" t="s">
        <v>131</v>
      </c>
      <c r="C171" s="105" t="s">
        <v>55</v>
      </c>
      <c r="D171" s="114">
        <v>44521.0</v>
      </c>
      <c r="E171" s="109">
        <v>20.0</v>
      </c>
      <c r="F171" s="108">
        <v>80.0</v>
      </c>
      <c r="G171" s="109">
        <v>20.0</v>
      </c>
      <c r="H171" s="108">
        <v>60.0</v>
      </c>
      <c r="I171" s="108">
        <v>32.0</v>
      </c>
      <c r="J171" s="108">
        <v>44.0</v>
      </c>
      <c r="K171" s="108">
        <v>20.0</v>
      </c>
      <c r="L171" s="109">
        <v>10.0</v>
      </c>
      <c r="M171" s="109">
        <v>20.0</v>
      </c>
      <c r="N171" s="108">
        <v>10.0</v>
      </c>
      <c r="O171" s="109">
        <v>0.0</v>
      </c>
      <c r="P171" s="108">
        <f t="shared" si="1"/>
        <v>316</v>
      </c>
      <c r="Q171" s="140">
        <f t="shared" si="2"/>
        <v>0.086</v>
      </c>
      <c r="R171" s="141">
        <f t="shared" si="3"/>
        <v>0.012</v>
      </c>
      <c r="S171" s="142">
        <f t="shared" si="4"/>
        <v>0.592</v>
      </c>
      <c r="T171" s="143">
        <f t="shared" si="5"/>
        <v>0.2</v>
      </c>
      <c r="U171" s="143">
        <f t="shared" si="6"/>
        <v>0.714</v>
      </c>
      <c r="V171" s="143">
        <f t="shared" si="7"/>
        <v>0.2496</v>
      </c>
      <c r="W171" s="143">
        <f t="shared" si="8"/>
        <v>1.6764</v>
      </c>
      <c r="X171" s="143">
        <f t="shared" si="9"/>
        <v>0.19</v>
      </c>
      <c r="Y171" s="143">
        <f t="shared" si="10"/>
        <v>0.138</v>
      </c>
      <c r="Z171" s="143">
        <f t="shared" si="11"/>
        <v>0.056</v>
      </c>
      <c r="AA171" s="143">
        <f t="shared" si="12"/>
        <v>0.056</v>
      </c>
      <c r="AB171" s="143">
        <f t="shared" si="13"/>
        <v>0.196</v>
      </c>
      <c r="AC171" s="143">
        <f t="shared" si="14"/>
        <v>0.29</v>
      </c>
      <c r="AD171" s="143">
        <f t="shared" si="15"/>
        <v>0.055</v>
      </c>
      <c r="AE171" s="144">
        <f t="shared" si="16"/>
        <v>4.511</v>
      </c>
      <c r="AF171" s="42">
        <f t="shared" si="17"/>
        <v>1.8044</v>
      </c>
    </row>
    <row r="172">
      <c r="A172" s="29" t="s">
        <v>191</v>
      </c>
      <c r="B172" s="105" t="s">
        <v>131</v>
      </c>
      <c r="C172" s="105" t="s">
        <v>56</v>
      </c>
      <c r="D172" s="114">
        <v>44521.0</v>
      </c>
      <c r="E172" s="109">
        <v>20.0</v>
      </c>
      <c r="F172" s="108">
        <v>80.0</v>
      </c>
      <c r="G172" s="109">
        <v>30.0</v>
      </c>
      <c r="H172" s="108">
        <v>60.0</v>
      </c>
      <c r="I172" s="108">
        <v>56.0</v>
      </c>
      <c r="J172" s="108">
        <v>66.0</v>
      </c>
      <c r="K172" s="108">
        <v>30.0</v>
      </c>
      <c r="L172" s="109">
        <v>10.0</v>
      </c>
      <c r="M172" s="109">
        <v>20.0</v>
      </c>
      <c r="N172" s="108">
        <v>40.0</v>
      </c>
      <c r="O172" s="109">
        <v>0.0</v>
      </c>
      <c r="P172" s="108">
        <f t="shared" si="1"/>
        <v>412</v>
      </c>
      <c r="Q172" s="140">
        <f t="shared" si="2"/>
        <v>0.086</v>
      </c>
      <c r="R172" s="141">
        <f t="shared" si="3"/>
        <v>0.012</v>
      </c>
      <c r="S172" s="142">
        <f t="shared" si="4"/>
        <v>0.592</v>
      </c>
      <c r="T172" s="143">
        <f t="shared" si="5"/>
        <v>0.3</v>
      </c>
      <c r="U172" s="143">
        <f t="shared" si="6"/>
        <v>0.714</v>
      </c>
      <c r="V172" s="143">
        <f t="shared" si="7"/>
        <v>0.4368</v>
      </c>
      <c r="W172" s="143">
        <f t="shared" si="8"/>
        <v>2.5146</v>
      </c>
      <c r="X172" s="143">
        <f t="shared" si="9"/>
        <v>0.285</v>
      </c>
      <c r="Y172" s="143">
        <f t="shared" si="10"/>
        <v>0.207</v>
      </c>
      <c r="Z172" s="143">
        <f t="shared" si="11"/>
        <v>0.056</v>
      </c>
      <c r="AA172" s="143">
        <f t="shared" si="12"/>
        <v>0.056</v>
      </c>
      <c r="AB172" s="143">
        <f t="shared" si="13"/>
        <v>0.196</v>
      </c>
      <c r="AC172" s="143">
        <f t="shared" si="14"/>
        <v>0.29</v>
      </c>
      <c r="AD172" s="143">
        <f t="shared" si="15"/>
        <v>0.22</v>
      </c>
      <c r="AE172" s="144">
        <f t="shared" si="16"/>
        <v>5.9654</v>
      </c>
      <c r="AF172" s="42">
        <f t="shared" si="17"/>
        <v>2.38616</v>
      </c>
    </row>
    <row r="173">
      <c r="A173" s="29" t="s">
        <v>191</v>
      </c>
      <c r="B173" s="105" t="s">
        <v>131</v>
      </c>
      <c r="C173" s="105" t="s">
        <v>59</v>
      </c>
      <c r="D173" s="114">
        <v>44521.0</v>
      </c>
      <c r="E173" s="109">
        <v>40.0</v>
      </c>
      <c r="F173" s="108">
        <v>60.0</v>
      </c>
      <c r="G173" s="109">
        <v>25.0</v>
      </c>
      <c r="H173" s="108">
        <v>40.0</v>
      </c>
      <c r="I173" s="108">
        <v>36.0</v>
      </c>
      <c r="J173" s="108">
        <v>36.0</v>
      </c>
      <c r="K173" s="108">
        <v>30.0</v>
      </c>
      <c r="L173" s="109">
        <v>20.0</v>
      </c>
      <c r="M173" s="109">
        <v>20.0</v>
      </c>
      <c r="N173" s="108">
        <v>30.0</v>
      </c>
      <c r="O173" s="109">
        <v>0.0</v>
      </c>
      <c r="P173" s="108">
        <f t="shared" si="1"/>
        <v>337</v>
      </c>
      <c r="Q173" s="140">
        <f t="shared" si="2"/>
        <v>0.172</v>
      </c>
      <c r="R173" s="141">
        <f t="shared" si="3"/>
        <v>0.024</v>
      </c>
      <c r="S173" s="142">
        <f t="shared" si="4"/>
        <v>0.444</v>
      </c>
      <c r="T173" s="143">
        <f t="shared" si="5"/>
        <v>0.25</v>
      </c>
      <c r="U173" s="143">
        <f t="shared" si="6"/>
        <v>0.476</v>
      </c>
      <c r="V173" s="143">
        <f t="shared" si="7"/>
        <v>0.2808</v>
      </c>
      <c r="W173" s="143">
        <f t="shared" si="8"/>
        <v>1.3716</v>
      </c>
      <c r="X173" s="143">
        <f t="shared" si="9"/>
        <v>0.285</v>
      </c>
      <c r="Y173" s="143">
        <f t="shared" si="10"/>
        <v>0.207</v>
      </c>
      <c r="Z173" s="143">
        <f t="shared" si="11"/>
        <v>0.112</v>
      </c>
      <c r="AA173" s="143">
        <f t="shared" si="12"/>
        <v>0.112</v>
      </c>
      <c r="AB173" s="143">
        <f t="shared" si="13"/>
        <v>0.196</v>
      </c>
      <c r="AC173" s="143">
        <f t="shared" si="14"/>
        <v>0.29</v>
      </c>
      <c r="AD173" s="143">
        <f t="shared" si="15"/>
        <v>0.165</v>
      </c>
      <c r="AE173" s="144">
        <f t="shared" si="16"/>
        <v>4.3854</v>
      </c>
      <c r="AF173" s="42">
        <f t="shared" si="17"/>
        <v>1.75416</v>
      </c>
    </row>
    <row r="174">
      <c r="A174" s="29" t="s">
        <v>191</v>
      </c>
      <c r="B174" s="105" t="s">
        <v>131</v>
      </c>
      <c r="C174" s="105" t="s">
        <v>60</v>
      </c>
      <c r="D174" s="114">
        <v>44521.0</v>
      </c>
      <c r="E174" s="109">
        <v>20.0</v>
      </c>
      <c r="F174" s="108">
        <v>60.0</v>
      </c>
      <c r="G174" s="109">
        <v>30.0</v>
      </c>
      <c r="H174" s="108">
        <v>40.0</v>
      </c>
      <c r="I174" s="108">
        <v>44.0</v>
      </c>
      <c r="J174" s="108">
        <v>44.0</v>
      </c>
      <c r="K174" s="108">
        <v>20.0</v>
      </c>
      <c r="L174" s="109">
        <v>20.0</v>
      </c>
      <c r="M174" s="109">
        <v>20.0</v>
      </c>
      <c r="N174" s="108">
        <v>30.0</v>
      </c>
      <c r="O174" s="109">
        <v>0.0</v>
      </c>
      <c r="P174" s="108">
        <f t="shared" si="1"/>
        <v>328</v>
      </c>
      <c r="Q174" s="140">
        <f t="shared" si="2"/>
        <v>0.086</v>
      </c>
      <c r="R174" s="141">
        <f t="shared" si="3"/>
        <v>0.012</v>
      </c>
      <c r="S174" s="142">
        <f t="shared" si="4"/>
        <v>0.444</v>
      </c>
      <c r="T174" s="143">
        <f t="shared" si="5"/>
        <v>0.3</v>
      </c>
      <c r="U174" s="143">
        <f t="shared" si="6"/>
        <v>0.476</v>
      </c>
      <c r="V174" s="143">
        <f t="shared" si="7"/>
        <v>0.3432</v>
      </c>
      <c r="W174" s="143">
        <f t="shared" si="8"/>
        <v>1.6764</v>
      </c>
      <c r="X174" s="143">
        <f t="shared" si="9"/>
        <v>0.19</v>
      </c>
      <c r="Y174" s="143">
        <f t="shared" si="10"/>
        <v>0.138</v>
      </c>
      <c r="Z174" s="143">
        <f t="shared" si="11"/>
        <v>0.112</v>
      </c>
      <c r="AA174" s="143">
        <f t="shared" si="12"/>
        <v>0.112</v>
      </c>
      <c r="AB174" s="143">
        <f t="shared" si="13"/>
        <v>0.196</v>
      </c>
      <c r="AC174" s="143">
        <f t="shared" si="14"/>
        <v>0.29</v>
      </c>
      <c r="AD174" s="143">
        <f t="shared" si="15"/>
        <v>0.165</v>
      </c>
      <c r="AE174" s="144">
        <f t="shared" si="16"/>
        <v>4.5406</v>
      </c>
      <c r="AF174" s="42">
        <f t="shared" si="17"/>
        <v>1.81624</v>
      </c>
    </row>
    <row r="175">
      <c r="A175" s="29" t="s">
        <v>191</v>
      </c>
      <c r="B175" s="105" t="s">
        <v>131</v>
      </c>
      <c r="C175" s="105" t="s">
        <v>61</v>
      </c>
      <c r="D175" s="114">
        <v>44521.0</v>
      </c>
      <c r="E175" s="109">
        <v>20.0</v>
      </c>
      <c r="F175" s="108">
        <v>60.0</v>
      </c>
      <c r="G175" s="109">
        <v>15.0</v>
      </c>
      <c r="H175" s="108">
        <v>40.0</v>
      </c>
      <c r="I175" s="108">
        <v>20.0</v>
      </c>
      <c r="J175" s="108">
        <v>50.0</v>
      </c>
      <c r="K175" s="108">
        <v>30.0</v>
      </c>
      <c r="L175" s="109">
        <v>20.0</v>
      </c>
      <c r="M175" s="109">
        <v>20.0</v>
      </c>
      <c r="N175" s="108">
        <v>20.0</v>
      </c>
      <c r="O175" s="109">
        <v>0.0</v>
      </c>
      <c r="P175" s="108">
        <f t="shared" si="1"/>
        <v>295</v>
      </c>
      <c r="Q175" s="140">
        <f t="shared" si="2"/>
        <v>0.086</v>
      </c>
      <c r="R175" s="141">
        <f t="shared" si="3"/>
        <v>0.012</v>
      </c>
      <c r="S175" s="142">
        <f t="shared" si="4"/>
        <v>0.444</v>
      </c>
      <c r="T175" s="143">
        <f t="shared" si="5"/>
        <v>0.15</v>
      </c>
      <c r="U175" s="143">
        <f t="shared" si="6"/>
        <v>0.476</v>
      </c>
      <c r="V175" s="143">
        <f t="shared" si="7"/>
        <v>0.156</v>
      </c>
      <c r="W175" s="143">
        <f t="shared" si="8"/>
        <v>1.905</v>
      </c>
      <c r="X175" s="143">
        <f t="shared" si="9"/>
        <v>0.285</v>
      </c>
      <c r="Y175" s="143">
        <f t="shared" si="10"/>
        <v>0.207</v>
      </c>
      <c r="Z175" s="143">
        <f t="shared" si="11"/>
        <v>0.112</v>
      </c>
      <c r="AA175" s="143">
        <f t="shared" si="12"/>
        <v>0.112</v>
      </c>
      <c r="AB175" s="143">
        <f t="shared" si="13"/>
        <v>0.196</v>
      </c>
      <c r="AC175" s="143">
        <f t="shared" si="14"/>
        <v>0.29</v>
      </c>
      <c r="AD175" s="143">
        <f t="shared" si="15"/>
        <v>0.11</v>
      </c>
      <c r="AE175" s="144">
        <f t="shared" si="16"/>
        <v>4.541</v>
      </c>
      <c r="AF175" s="42">
        <f t="shared" si="17"/>
        <v>1.8164</v>
      </c>
    </row>
    <row r="176">
      <c r="A176" s="29" t="s">
        <v>191</v>
      </c>
      <c r="B176" s="105" t="s">
        <v>131</v>
      </c>
      <c r="C176" s="105" t="s">
        <v>62</v>
      </c>
      <c r="D176" s="114">
        <v>44521.0</v>
      </c>
      <c r="E176" s="109">
        <v>20.0</v>
      </c>
      <c r="F176" s="108">
        <v>40.0</v>
      </c>
      <c r="G176" s="109">
        <v>15.0</v>
      </c>
      <c r="H176" s="108">
        <v>20.0</v>
      </c>
      <c r="I176" s="108">
        <v>20.0</v>
      </c>
      <c r="J176" s="108">
        <v>16.0</v>
      </c>
      <c r="K176" s="108">
        <v>20.0</v>
      </c>
      <c r="L176" s="109">
        <v>10.0</v>
      </c>
      <c r="M176" s="109">
        <v>10.0</v>
      </c>
      <c r="N176" s="108">
        <v>30.0</v>
      </c>
      <c r="O176" s="109">
        <v>0.0</v>
      </c>
      <c r="P176" s="108">
        <f t="shared" si="1"/>
        <v>201</v>
      </c>
      <c r="Q176" s="140">
        <f t="shared" si="2"/>
        <v>0.086</v>
      </c>
      <c r="R176" s="141">
        <f t="shared" si="3"/>
        <v>0.012</v>
      </c>
      <c r="S176" s="142">
        <f t="shared" si="4"/>
        <v>0.296</v>
      </c>
      <c r="T176" s="143">
        <f t="shared" si="5"/>
        <v>0.15</v>
      </c>
      <c r="U176" s="143">
        <f t="shared" si="6"/>
        <v>0.238</v>
      </c>
      <c r="V176" s="143">
        <f t="shared" si="7"/>
        <v>0.156</v>
      </c>
      <c r="W176" s="143">
        <f t="shared" si="8"/>
        <v>0.6096</v>
      </c>
      <c r="X176" s="143">
        <f t="shared" si="9"/>
        <v>0.19</v>
      </c>
      <c r="Y176" s="143">
        <f t="shared" si="10"/>
        <v>0.138</v>
      </c>
      <c r="Z176" s="143">
        <f t="shared" si="11"/>
        <v>0.056</v>
      </c>
      <c r="AA176" s="143">
        <f t="shared" si="12"/>
        <v>0.056</v>
      </c>
      <c r="AB176" s="143">
        <f t="shared" si="13"/>
        <v>0.098</v>
      </c>
      <c r="AC176" s="143">
        <f t="shared" si="14"/>
        <v>0.145</v>
      </c>
      <c r="AD176" s="143">
        <f t="shared" si="15"/>
        <v>0.165</v>
      </c>
      <c r="AE176" s="144">
        <f t="shared" si="16"/>
        <v>2.3956</v>
      </c>
      <c r="AF176" s="42">
        <f t="shared" si="17"/>
        <v>0.95824</v>
      </c>
    </row>
    <row r="177">
      <c r="A177" s="29" t="s">
        <v>191</v>
      </c>
      <c r="B177" s="105" t="s">
        <v>131</v>
      </c>
      <c r="C177" s="105" t="s">
        <v>63</v>
      </c>
      <c r="D177" s="114">
        <v>44521.0</v>
      </c>
      <c r="E177" s="109">
        <v>40.0</v>
      </c>
      <c r="F177" s="108">
        <v>100.0</v>
      </c>
      <c r="G177" s="109">
        <v>30.0</v>
      </c>
      <c r="H177" s="108">
        <v>80.0</v>
      </c>
      <c r="I177" s="108">
        <v>68.0</v>
      </c>
      <c r="J177" s="108">
        <v>68.0</v>
      </c>
      <c r="K177" s="108">
        <v>50.0</v>
      </c>
      <c r="L177" s="109">
        <v>30.0</v>
      </c>
      <c r="M177" s="109">
        <v>20.0</v>
      </c>
      <c r="N177" s="108">
        <v>50.0</v>
      </c>
      <c r="O177" s="109">
        <v>0.0</v>
      </c>
      <c r="P177" s="108">
        <f t="shared" si="1"/>
        <v>536</v>
      </c>
      <c r="Q177" s="140">
        <f t="shared" si="2"/>
        <v>0.172</v>
      </c>
      <c r="R177" s="141">
        <f t="shared" si="3"/>
        <v>0.024</v>
      </c>
      <c r="S177" s="142">
        <f t="shared" si="4"/>
        <v>0.74</v>
      </c>
      <c r="T177" s="143">
        <f t="shared" si="5"/>
        <v>0.3</v>
      </c>
      <c r="U177" s="143">
        <f t="shared" si="6"/>
        <v>0.952</v>
      </c>
      <c r="V177" s="143">
        <f t="shared" si="7"/>
        <v>0.5304</v>
      </c>
      <c r="W177" s="143">
        <f t="shared" si="8"/>
        <v>2.5908</v>
      </c>
      <c r="X177" s="143">
        <f t="shared" si="9"/>
        <v>0.475</v>
      </c>
      <c r="Y177" s="143">
        <f t="shared" si="10"/>
        <v>0.345</v>
      </c>
      <c r="Z177" s="143">
        <f t="shared" si="11"/>
        <v>0.168</v>
      </c>
      <c r="AA177" s="143">
        <f t="shared" si="12"/>
        <v>0.168</v>
      </c>
      <c r="AB177" s="143">
        <f t="shared" si="13"/>
        <v>0.196</v>
      </c>
      <c r="AC177" s="143">
        <f t="shared" si="14"/>
        <v>0.29</v>
      </c>
      <c r="AD177" s="143">
        <f t="shared" si="15"/>
        <v>0.275</v>
      </c>
      <c r="AE177" s="144">
        <f t="shared" si="16"/>
        <v>7.2262</v>
      </c>
      <c r="AF177" s="42">
        <f t="shared" si="17"/>
        <v>2.89048</v>
      </c>
    </row>
    <row r="178">
      <c r="A178" s="29" t="s">
        <v>191</v>
      </c>
      <c r="B178" s="105" t="s">
        <v>131</v>
      </c>
      <c r="C178" s="105" t="s">
        <v>45</v>
      </c>
      <c r="D178" s="114">
        <v>44551.0</v>
      </c>
      <c r="E178" s="109">
        <v>20.0</v>
      </c>
      <c r="F178" s="108">
        <v>20.0</v>
      </c>
      <c r="G178" s="109">
        <v>20.0</v>
      </c>
      <c r="H178" s="108">
        <v>20.0</v>
      </c>
      <c r="I178" s="108">
        <v>16.0</v>
      </c>
      <c r="J178" s="108">
        <v>20.0</v>
      </c>
      <c r="K178" s="108">
        <v>20.0</v>
      </c>
      <c r="L178" s="109">
        <v>10.0</v>
      </c>
      <c r="M178" s="109">
        <v>10.0</v>
      </c>
      <c r="N178" s="108">
        <v>10.0</v>
      </c>
      <c r="O178" s="109">
        <v>0.0</v>
      </c>
      <c r="P178" s="108">
        <f t="shared" si="1"/>
        <v>166</v>
      </c>
      <c r="Q178" s="140">
        <f t="shared" si="2"/>
        <v>0.086</v>
      </c>
      <c r="R178" s="141">
        <f t="shared" si="3"/>
        <v>0.012</v>
      </c>
      <c r="S178" s="142">
        <f t="shared" si="4"/>
        <v>0.148</v>
      </c>
      <c r="T178" s="143">
        <f t="shared" si="5"/>
        <v>0.2</v>
      </c>
      <c r="U178" s="143">
        <f t="shared" si="6"/>
        <v>0.238</v>
      </c>
      <c r="V178" s="143">
        <f t="shared" si="7"/>
        <v>0.1248</v>
      </c>
      <c r="W178" s="143">
        <f t="shared" si="8"/>
        <v>0.762</v>
      </c>
      <c r="X178" s="143">
        <f t="shared" si="9"/>
        <v>0.19</v>
      </c>
      <c r="Y178" s="143">
        <f t="shared" si="10"/>
        <v>0.138</v>
      </c>
      <c r="Z178" s="143">
        <f t="shared" si="11"/>
        <v>0.056</v>
      </c>
      <c r="AA178" s="143">
        <f t="shared" si="12"/>
        <v>0.056</v>
      </c>
      <c r="AB178" s="143">
        <f t="shared" si="13"/>
        <v>0.098</v>
      </c>
      <c r="AC178" s="143">
        <f t="shared" si="14"/>
        <v>0.145</v>
      </c>
      <c r="AD178" s="143">
        <f t="shared" si="15"/>
        <v>0.055</v>
      </c>
      <c r="AE178" s="144">
        <f t="shared" si="16"/>
        <v>2.3088</v>
      </c>
      <c r="AF178" s="42">
        <f t="shared" si="17"/>
        <v>0.92352</v>
      </c>
    </row>
    <row r="179">
      <c r="A179" s="29" t="s">
        <v>191</v>
      </c>
      <c r="B179" s="105" t="s">
        <v>131</v>
      </c>
      <c r="C179" s="105" t="s">
        <v>47</v>
      </c>
      <c r="D179" s="114">
        <v>44551.0</v>
      </c>
      <c r="E179" s="109">
        <v>40.0</v>
      </c>
      <c r="F179" s="108">
        <v>80.0</v>
      </c>
      <c r="G179" s="109">
        <v>20.0</v>
      </c>
      <c r="H179" s="108">
        <v>60.0</v>
      </c>
      <c r="I179" s="108">
        <v>48.0</v>
      </c>
      <c r="J179" s="108">
        <v>52.0</v>
      </c>
      <c r="K179" s="108">
        <v>30.0</v>
      </c>
      <c r="L179" s="109">
        <v>10.0</v>
      </c>
      <c r="M179" s="109">
        <v>20.0</v>
      </c>
      <c r="N179" s="108">
        <v>30.0</v>
      </c>
      <c r="O179" s="109">
        <v>0.0</v>
      </c>
      <c r="P179" s="108">
        <f t="shared" si="1"/>
        <v>390</v>
      </c>
      <c r="Q179" s="140">
        <f t="shared" si="2"/>
        <v>0.172</v>
      </c>
      <c r="R179" s="141">
        <f t="shared" si="3"/>
        <v>0.024</v>
      </c>
      <c r="S179" s="142">
        <f t="shared" si="4"/>
        <v>0.592</v>
      </c>
      <c r="T179" s="143">
        <f t="shared" si="5"/>
        <v>0.2</v>
      </c>
      <c r="U179" s="143">
        <f t="shared" si="6"/>
        <v>0.714</v>
      </c>
      <c r="V179" s="143">
        <f t="shared" si="7"/>
        <v>0.3744</v>
      </c>
      <c r="W179" s="143">
        <f t="shared" si="8"/>
        <v>1.9812</v>
      </c>
      <c r="X179" s="143">
        <f t="shared" si="9"/>
        <v>0.285</v>
      </c>
      <c r="Y179" s="143">
        <f t="shared" si="10"/>
        <v>0.207</v>
      </c>
      <c r="Z179" s="143">
        <f t="shared" si="11"/>
        <v>0.056</v>
      </c>
      <c r="AA179" s="143">
        <f t="shared" si="12"/>
        <v>0.056</v>
      </c>
      <c r="AB179" s="143">
        <f t="shared" si="13"/>
        <v>0.196</v>
      </c>
      <c r="AC179" s="143">
        <f t="shared" si="14"/>
        <v>0.29</v>
      </c>
      <c r="AD179" s="143">
        <f t="shared" si="15"/>
        <v>0.165</v>
      </c>
      <c r="AE179" s="144">
        <f t="shared" si="16"/>
        <v>5.3126</v>
      </c>
      <c r="AF179" s="42">
        <f t="shared" si="17"/>
        <v>2.12504</v>
      </c>
    </row>
    <row r="180">
      <c r="A180" s="29" t="s">
        <v>191</v>
      </c>
      <c r="B180" s="105" t="s">
        <v>131</v>
      </c>
      <c r="C180" s="105" t="s">
        <v>48</v>
      </c>
      <c r="D180" s="114">
        <v>44551.0</v>
      </c>
      <c r="E180" s="108">
        <v>20.0</v>
      </c>
      <c r="F180" s="108">
        <v>60.0</v>
      </c>
      <c r="G180" s="108">
        <v>15.0</v>
      </c>
      <c r="H180" s="108">
        <v>40.0</v>
      </c>
      <c r="I180" s="108">
        <v>32.0</v>
      </c>
      <c r="J180" s="108">
        <v>26.0</v>
      </c>
      <c r="K180" s="108">
        <v>20.0</v>
      </c>
      <c r="L180" s="108">
        <v>10.0</v>
      </c>
      <c r="M180" s="108">
        <v>10.0</v>
      </c>
      <c r="N180" s="108">
        <v>20.0</v>
      </c>
      <c r="O180" s="109">
        <v>0.0</v>
      </c>
      <c r="P180" s="108">
        <f t="shared" si="1"/>
        <v>253</v>
      </c>
      <c r="Q180" s="140">
        <f t="shared" si="2"/>
        <v>0.086</v>
      </c>
      <c r="R180" s="141">
        <f t="shared" si="3"/>
        <v>0.012</v>
      </c>
      <c r="S180" s="142">
        <f t="shared" si="4"/>
        <v>0.444</v>
      </c>
      <c r="T180" s="143">
        <f t="shared" si="5"/>
        <v>0.15</v>
      </c>
      <c r="U180" s="143">
        <f t="shared" si="6"/>
        <v>0.476</v>
      </c>
      <c r="V180" s="143">
        <f t="shared" si="7"/>
        <v>0.2496</v>
      </c>
      <c r="W180" s="143">
        <f t="shared" si="8"/>
        <v>0.9906</v>
      </c>
      <c r="X180" s="143">
        <f t="shared" si="9"/>
        <v>0.19</v>
      </c>
      <c r="Y180" s="143">
        <f t="shared" si="10"/>
        <v>0.138</v>
      </c>
      <c r="Z180" s="143">
        <f t="shared" si="11"/>
        <v>0.056</v>
      </c>
      <c r="AA180" s="143">
        <f t="shared" si="12"/>
        <v>0.056</v>
      </c>
      <c r="AB180" s="143">
        <f t="shared" si="13"/>
        <v>0.098</v>
      </c>
      <c r="AC180" s="143">
        <f t="shared" si="14"/>
        <v>0.145</v>
      </c>
      <c r="AD180" s="143">
        <f t="shared" si="15"/>
        <v>0.11</v>
      </c>
      <c r="AE180" s="144">
        <f t="shared" si="16"/>
        <v>3.2012</v>
      </c>
      <c r="AF180" s="42">
        <f t="shared" si="17"/>
        <v>1.28048</v>
      </c>
    </row>
    <row r="181">
      <c r="A181" s="29" t="s">
        <v>191</v>
      </c>
      <c r="B181" s="105" t="s">
        <v>131</v>
      </c>
      <c r="C181" s="105" t="s">
        <v>49</v>
      </c>
      <c r="D181" s="114">
        <v>44551.0</v>
      </c>
      <c r="E181" s="109">
        <v>60.0</v>
      </c>
      <c r="F181" s="108">
        <v>120.0</v>
      </c>
      <c r="G181" s="109">
        <v>70.0</v>
      </c>
      <c r="H181" s="108">
        <v>90.0</v>
      </c>
      <c r="I181" s="108">
        <v>60.0</v>
      </c>
      <c r="J181" s="108">
        <v>100.0</v>
      </c>
      <c r="K181" s="108">
        <v>90.0</v>
      </c>
      <c r="L181" s="109">
        <v>50.0</v>
      </c>
      <c r="M181" s="109">
        <v>50.0</v>
      </c>
      <c r="N181" s="108">
        <v>50.0</v>
      </c>
      <c r="O181" s="109">
        <v>0.0</v>
      </c>
      <c r="P181" s="108">
        <f t="shared" si="1"/>
        <v>740</v>
      </c>
      <c r="Q181" s="140">
        <f t="shared" si="2"/>
        <v>0.258</v>
      </c>
      <c r="R181" s="141">
        <f t="shared" si="3"/>
        <v>0.036</v>
      </c>
      <c r="S181" s="142">
        <f t="shared" si="4"/>
        <v>0.888</v>
      </c>
      <c r="T181" s="143">
        <f t="shared" si="5"/>
        <v>0.7</v>
      </c>
      <c r="U181" s="143">
        <f t="shared" si="6"/>
        <v>1.071</v>
      </c>
      <c r="V181" s="143">
        <f t="shared" si="7"/>
        <v>0.468</v>
      </c>
      <c r="W181" s="143">
        <f t="shared" si="8"/>
        <v>3.81</v>
      </c>
      <c r="X181" s="143">
        <f t="shared" si="9"/>
        <v>0.855</v>
      </c>
      <c r="Y181" s="143">
        <f t="shared" si="10"/>
        <v>0.621</v>
      </c>
      <c r="Z181" s="143">
        <f t="shared" si="11"/>
        <v>0.28</v>
      </c>
      <c r="AA181" s="143">
        <f t="shared" si="12"/>
        <v>0.28</v>
      </c>
      <c r="AB181" s="143">
        <f t="shared" si="13"/>
        <v>0.49</v>
      </c>
      <c r="AC181" s="143">
        <f t="shared" si="14"/>
        <v>0.725</v>
      </c>
      <c r="AD181" s="143">
        <f t="shared" si="15"/>
        <v>0.275</v>
      </c>
      <c r="AE181" s="144">
        <f t="shared" si="16"/>
        <v>10.757</v>
      </c>
      <c r="AF181" s="42">
        <f t="shared" si="17"/>
        <v>4.3028</v>
      </c>
    </row>
    <row r="182">
      <c r="A182" s="29" t="s">
        <v>191</v>
      </c>
      <c r="B182" s="105" t="s">
        <v>131</v>
      </c>
      <c r="C182" s="105" t="s">
        <v>50</v>
      </c>
      <c r="D182" s="114">
        <v>44551.0</v>
      </c>
      <c r="E182" s="109">
        <v>20.0</v>
      </c>
      <c r="F182" s="108">
        <v>80.0</v>
      </c>
      <c r="G182" s="109">
        <v>20.0</v>
      </c>
      <c r="H182" s="108">
        <v>70.0</v>
      </c>
      <c r="I182" s="108">
        <v>64.0</v>
      </c>
      <c r="J182" s="108">
        <v>70.0</v>
      </c>
      <c r="K182" s="108">
        <v>10.0</v>
      </c>
      <c r="L182" s="109">
        <v>0.0</v>
      </c>
      <c r="M182" s="109">
        <v>10.0</v>
      </c>
      <c r="N182" s="108">
        <v>30.0</v>
      </c>
      <c r="O182" s="109">
        <v>0.0</v>
      </c>
      <c r="P182" s="108">
        <f t="shared" si="1"/>
        <v>374</v>
      </c>
      <c r="Q182" s="140">
        <f t="shared" si="2"/>
        <v>0.086</v>
      </c>
      <c r="R182" s="141">
        <f t="shared" si="3"/>
        <v>0.012</v>
      </c>
      <c r="S182" s="142">
        <f t="shared" si="4"/>
        <v>0.592</v>
      </c>
      <c r="T182" s="143">
        <f t="shared" si="5"/>
        <v>0.2</v>
      </c>
      <c r="U182" s="143">
        <f t="shared" si="6"/>
        <v>0.833</v>
      </c>
      <c r="V182" s="143">
        <f t="shared" si="7"/>
        <v>0.4992</v>
      </c>
      <c r="W182" s="143">
        <f t="shared" si="8"/>
        <v>2.667</v>
      </c>
      <c r="X182" s="143">
        <f t="shared" si="9"/>
        <v>0.095</v>
      </c>
      <c r="Y182" s="143">
        <f t="shared" si="10"/>
        <v>0.069</v>
      </c>
      <c r="Z182" s="143">
        <f t="shared" si="11"/>
        <v>0</v>
      </c>
      <c r="AA182" s="143">
        <f t="shared" si="12"/>
        <v>0</v>
      </c>
      <c r="AB182" s="143">
        <f t="shared" si="13"/>
        <v>0.098</v>
      </c>
      <c r="AC182" s="143">
        <f t="shared" si="14"/>
        <v>0.145</v>
      </c>
      <c r="AD182" s="143">
        <f t="shared" si="15"/>
        <v>0.165</v>
      </c>
      <c r="AE182" s="144">
        <f t="shared" si="16"/>
        <v>5.4612</v>
      </c>
      <c r="AF182" s="42">
        <f t="shared" si="17"/>
        <v>2.18448</v>
      </c>
    </row>
    <row r="183">
      <c r="A183" s="29" t="s">
        <v>191</v>
      </c>
      <c r="B183" s="105" t="s">
        <v>131</v>
      </c>
      <c r="C183" s="105" t="s">
        <v>51</v>
      </c>
      <c r="D183" s="114">
        <v>44551.0</v>
      </c>
      <c r="E183" s="109">
        <v>20.0</v>
      </c>
      <c r="F183" s="108">
        <v>60.0</v>
      </c>
      <c r="G183" s="109">
        <v>25.0</v>
      </c>
      <c r="H183" s="108">
        <v>60.0</v>
      </c>
      <c r="I183" s="108">
        <v>52.0</v>
      </c>
      <c r="J183" s="108">
        <v>68.0</v>
      </c>
      <c r="K183" s="108">
        <v>0.0</v>
      </c>
      <c r="L183" s="109">
        <v>0.0</v>
      </c>
      <c r="M183" s="109">
        <v>0.0</v>
      </c>
      <c r="N183" s="108">
        <v>0.0</v>
      </c>
      <c r="O183" s="109">
        <v>0.0</v>
      </c>
      <c r="P183" s="108">
        <f t="shared" si="1"/>
        <v>285</v>
      </c>
      <c r="Q183" s="140">
        <f t="shared" si="2"/>
        <v>0.086</v>
      </c>
      <c r="R183" s="141">
        <f t="shared" si="3"/>
        <v>0.012</v>
      </c>
      <c r="S183" s="142">
        <f t="shared" si="4"/>
        <v>0.444</v>
      </c>
      <c r="T183" s="143">
        <f t="shared" si="5"/>
        <v>0.25</v>
      </c>
      <c r="U183" s="143">
        <f t="shared" si="6"/>
        <v>0.714</v>
      </c>
      <c r="V183" s="143">
        <f t="shared" si="7"/>
        <v>0.4056</v>
      </c>
      <c r="W183" s="143">
        <f t="shared" si="8"/>
        <v>2.5908</v>
      </c>
      <c r="X183" s="143">
        <f t="shared" si="9"/>
        <v>0</v>
      </c>
      <c r="Y183" s="143">
        <f t="shared" si="10"/>
        <v>0</v>
      </c>
      <c r="Z183" s="143">
        <f t="shared" si="11"/>
        <v>0</v>
      </c>
      <c r="AA183" s="143">
        <f t="shared" si="12"/>
        <v>0</v>
      </c>
      <c r="AB183" s="143">
        <f t="shared" si="13"/>
        <v>0</v>
      </c>
      <c r="AC183" s="143">
        <f t="shared" si="14"/>
        <v>0</v>
      </c>
      <c r="AD183" s="143">
        <f t="shared" si="15"/>
        <v>0</v>
      </c>
      <c r="AE183" s="144">
        <f t="shared" si="16"/>
        <v>4.5024</v>
      </c>
      <c r="AF183" s="42">
        <f t="shared" si="17"/>
        <v>1.80096</v>
      </c>
    </row>
    <row r="184">
      <c r="A184" s="29" t="s">
        <v>191</v>
      </c>
      <c r="B184" s="105" t="s">
        <v>131</v>
      </c>
      <c r="C184" s="105" t="s">
        <v>52</v>
      </c>
      <c r="D184" s="114">
        <v>44551.0</v>
      </c>
      <c r="E184" s="108">
        <v>60.0</v>
      </c>
      <c r="F184" s="108">
        <v>100.0</v>
      </c>
      <c r="G184" s="108">
        <v>20.0</v>
      </c>
      <c r="H184" s="108">
        <v>60.0</v>
      </c>
      <c r="I184" s="108">
        <v>44.0</v>
      </c>
      <c r="J184" s="108">
        <v>66.0</v>
      </c>
      <c r="K184" s="108">
        <v>40.0</v>
      </c>
      <c r="L184" s="108">
        <v>30.0</v>
      </c>
      <c r="M184" s="108">
        <v>30.0</v>
      </c>
      <c r="N184" s="108">
        <v>40.0</v>
      </c>
      <c r="O184" s="109">
        <v>0.0</v>
      </c>
      <c r="P184" s="108">
        <f t="shared" si="1"/>
        <v>490</v>
      </c>
      <c r="Q184" s="140">
        <f t="shared" si="2"/>
        <v>0.258</v>
      </c>
      <c r="R184" s="141">
        <f t="shared" si="3"/>
        <v>0.036</v>
      </c>
      <c r="S184" s="142">
        <f t="shared" si="4"/>
        <v>0.74</v>
      </c>
      <c r="T184" s="143">
        <f t="shared" si="5"/>
        <v>0.2</v>
      </c>
      <c r="U184" s="143">
        <f t="shared" si="6"/>
        <v>0.714</v>
      </c>
      <c r="V184" s="143">
        <f t="shared" si="7"/>
        <v>0.3432</v>
      </c>
      <c r="W184" s="143">
        <f t="shared" si="8"/>
        <v>2.5146</v>
      </c>
      <c r="X184" s="143">
        <f t="shared" si="9"/>
        <v>0.38</v>
      </c>
      <c r="Y184" s="143">
        <f t="shared" si="10"/>
        <v>0.276</v>
      </c>
      <c r="Z184" s="143">
        <f t="shared" si="11"/>
        <v>0.168</v>
      </c>
      <c r="AA184" s="143">
        <f t="shared" si="12"/>
        <v>0.168</v>
      </c>
      <c r="AB184" s="143">
        <f t="shared" si="13"/>
        <v>0.294</v>
      </c>
      <c r="AC184" s="143">
        <f t="shared" si="14"/>
        <v>0.435</v>
      </c>
      <c r="AD184" s="143">
        <f t="shared" si="15"/>
        <v>0.22</v>
      </c>
      <c r="AE184" s="144">
        <f t="shared" si="16"/>
        <v>6.7468</v>
      </c>
      <c r="AF184" s="42">
        <f t="shared" si="17"/>
        <v>2.69872</v>
      </c>
    </row>
    <row r="185">
      <c r="A185" s="29" t="s">
        <v>191</v>
      </c>
      <c r="B185" s="105" t="s">
        <v>131</v>
      </c>
      <c r="C185" s="105" t="s">
        <v>53</v>
      </c>
      <c r="D185" s="114">
        <v>44551.0</v>
      </c>
      <c r="E185" s="109">
        <v>20.0</v>
      </c>
      <c r="F185" s="108">
        <v>60.0</v>
      </c>
      <c r="G185" s="109">
        <v>30.0</v>
      </c>
      <c r="H185" s="108">
        <v>50.0</v>
      </c>
      <c r="I185" s="108">
        <v>32.0</v>
      </c>
      <c r="J185" s="108">
        <v>32.0</v>
      </c>
      <c r="K185" s="108">
        <v>30.0</v>
      </c>
      <c r="L185" s="109">
        <v>20.0</v>
      </c>
      <c r="M185" s="109">
        <v>30.0</v>
      </c>
      <c r="N185" s="108">
        <v>50.0</v>
      </c>
      <c r="O185" s="109">
        <v>0.0</v>
      </c>
      <c r="P185" s="108">
        <f t="shared" si="1"/>
        <v>354</v>
      </c>
      <c r="Q185" s="140">
        <f t="shared" si="2"/>
        <v>0.086</v>
      </c>
      <c r="R185" s="141">
        <f t="shared" si="3"/>
        <v>0.012</v>
      </c>
      <c r="S185" s="142">
        <f t="shared" si="4"/>
        <v>0.444</v>
      </c>
      <c r="T185" s="143">
        <f t="shared" si="5"/>
        <v>0.3</v>
      </c>
      <c r="U185" s="143">
        <f t="shared" si="6"/>
        <v>0.595</v>
      </c>
      <c r="V185" s="143">
        <f t="shared" si="7"/>
        <v>0.2496</v>
      </c>
      <c r="W185" s="143">
        <f t="shared" si="8"/>
        <v>1.2192</v>
      </c>
      <c r="X185" s="143">
        <f t="shared" si="9"/>
        <v>0.285</v>
      </c>
      <c r="Y185" s="143">
        <f t="shared" si="10"/>
        <v>0.207</v>
      </c>
      <c r="Z185" s="143">
        <f t="shared" si="11"/>
        <v>0.112</v>
      </c>
      <c r="AA185" s="143">
        <f t="shared" si="12"/>
        <v>0.112</v>
      </c>
      <c r="AB185" s="143">
        <f t="shared" si="13"/>
        <v>0.294</v>
      </c>
      <c r="AC185" s="143">
        <f t="shared" si="14"/>
        <v>0.435</v>
      </c>
      <c r="AD185" s="143">
        <f t="shared" si="15"/>
        <v>0.275</v>
      </c>
      <c r="AE185" s="144">
        <f t="shared" si="16"/>
        <v>4.6258</v>
      </c>
      <c r="AF185" s="42">
        <f t="shared" si="17"/>
        <v>1.85032</v>
      </c>
    </row>
    <row r="186">
      <c r="A186" s="29" t="s">
        <v>191</v>
      </c>
      <c r="B186" s="105" t="s">
        <v>131</v>
      </c>
      <c r="C186" s="105" t="s">
        <v>54</v>
      </c>
      <c r="D186" s="114">
        <v>44551.0</v>
      </c>
      <c r="E186" s="109">
        <v>20.0</v>
      </c>
      <c r="F186" s="108">
        <v>40.0</v>
      </c>
      <c r="G186" s="109">
        <v>10.0</v>
      </c>
      <c r="H186" s="108">
        <v>20.0</v>
      </c>
      <c r="I186" s="108">
        <v>20.0</v>
      </c>
      <c r="J186" s="108">
        <v>24.0</v>
      </c>
      <c r="K186" s="108">
        <v>10.0</v>
      </c>
      <c r="L186" s="109">
        <v>0.0</v>
      </c>
      <c r="M186" s="109">
        <v>0.0</v>
      </c>
      <c r="N186" s="108">
        <v>10.0</v>
      </c>
      <c r="O186" s="109">
        <v>0.0</v>
      </c>
      <c r="P186" s="108">
        <f t="shared" si="1"/>
        <v>154</v>
      </c>
      <c r="Q186" s="140">
        <f t="shared" si="2"/>
        <v>0.086</v>
      </c>
      <c r="R186" s="141">
        <f t="shared" si="3"/>
        <v>0.012</v>
      </c>
      <c r="S186" s="142">
        <f t="shared" si="4"/>
        <v>0.296</v>
      </c>
      <c r="T186" s="143">
        <f t="shared" si="5"/>
        <v>0.1</v>
      </c>
      <c r="U186" s="143">
        <f t="shared" si="6"/>
        <v>0.238</v>
      </c>
      <c r="V186" s="143">
        <f t="shared" si="7"/>
        <v>0.156</v>
      </c>
      <c r="W186" s="143">
        <f t="shared" si="8"/>
        <v>0.9144</v>
      </c>
      <c r="X186" s="143">
        <f t="shared" si="9"/>
        <v>0.095</v>
      </c>
      <c r="Y186" s="143">
        <f t="shared" si="10"/>
        <v>0.069</v>
      </c>
      <c r="Z186" s="143">
        <f t="shared" si="11"/>
        <v>0</v>
      </c>
      <c r="AA186" s="143">
        <f t="shared" si="12"/>
        <v>0</v>
      </c>
      <c r="AB186" s="143">
        <f t="shared" si="13"/>
        <v>0</v>
      </c>
      <c r="AC186" s="143">
        <f t="shared" si="14"/>
        <v>0</v>
      </c>
      <c r="AD186" s="143">
        <f t="shared" si="15"/>
        <v>0.055</v>
      </c>
      <c r="AE186" s="144">
        <f t="shared" si="16"/>
        <v>2.0214</v>
      </c>
      <c r="AF186" s="42">
        <f t="shared" si="17"/>
        <v>0.80856</v>
      </c>
    </row>
    <row r="187">
      <c r="A187" s="29" t="s">
        <v>191</v>
      </c>
      <c r="B187" s="105" t="s">
        <v>131</v>
      </c>
      <c r="C187" s="105" t="s">
        <v>55</v>
      </c>
      <c r="D187" s="114">
        <v>44551.0</v>
      </c>
      <c r="E187" s="109">
        <v>20.0</v>
      </c>
      <c r="F187" s="108">
        <v>40.0</v>
      </c>
      <c r="G187" s="109">
        <v>20.0</v>
      </c>
      <c r="H187" s="108">
        <v>30.0</v>
      </c>
      <c r="I187" s="108">
        <v>28.0</v>
      </c>
      <c r="J187" s="108">
        <v>44.0</v>
      </c>
      <c r="K187" s="108">
        <v>20.0</v>
      </c>
      <c r="L187" s="109">
        <v>10.0</v>
      </c>
      <c r="M187" s="109">
        <v>10.0</v>
      </c>
      <c r="N187" s="108">
        <v>10.0</v>
      </c>
      <c r="O187" s="109">
        <v>0.0</v>
      </c>
      <c r="P187" s="108">
        <f t="shared" si="1"/>
        <v>232</v>
      </c>
      <c r="Q187" s="140">
        <f t="shared" si="2"/>
        <v>0.086</v>
      </c>
      <c r="R187" s="141">
        <f t="shared" si="3"/>
        <v>0.012</v>
      </c>
      <c r="S187" s="142">
        <f t="shared" si="4"/>
        <v>0.296</v>
      </c>
      <c r="T187" s="143">
        <f t="shared" si="5"/>
        <v>0.2</v>
      </c>
      <c r="U187" s="143">
        <f t="shared" si="6"/>
        <v>0.357</v>
      </c>
      <c r="V187" s="143">
        <f t="shared" si="7"/>
        <v>0.2184</v>
      </c>
      <c r="W187" s="143">
        <f t="shared" si="8"/>
        <v>1.6764</v>
      </c>
      <c r="X187" s="143">
        <f t="shared" si="9"/>
        <v>0.19</v>
      </c>
      <c r="Y187" s="143">
        <f t="shared" si="10"/>
        <v>0.138</v>
      </c>
      <c r="Z187" s="143">
        <f t="shared" si="11"/>
        <v>0.056</v>
      </c>
      <c r="AA187" s="143">
        <f t="shared" si="12"/>
        <v>0.056</v>
      </c>
      <c r="AB187" s="143">
        <f t="shared" si="13"/>
        <v>0.098</v>
      </c>
      <c r="AC187" s="143">
        <f t="shared" si="14"/>
        <v>0.145</v>
      </c>
      <c r="AD187" s="143">
        <f t="shared" si="15"/>
        <v>0.055</v>
      </c>
      <c r="AE187" s="144">
        <f t="shared" si="16"/>
        <v>3.5838</v>
      </c>
      <c r="AF187" s="42">
        <f t="shared" si="17"/>
        <v>1.43352</v>
      </c>
    </row>
    <row r="188">
      <c r="A188" s="29" t="s">
        <v>191</v>
      </c>
      <c r="B188" s="105" t="s">
        <v>131</v>
      </c>
      <c r="C188" s="105" t="s">
        <v>56</v>
      </c>
      <c r="D188" s="114">
        <v>44551.0</v>
      </c>
      <c r="E188" s="108">
        <v>40.0</v>
      </c>
      <c r="F188" s="108">
        <v>120.0</v>
      </c>
      <c r="G188" s="108">
        <v>40.0</v>
      </c>
      <c r="H188" s="108">
        <v>70.0</v>
      </c>
      <c r="I188" s="108">
        <v>60.0</v>
      </c>
      <c r="J188" s="108">
        <v>66.0</v>
      </c>
      <c r="K188" s="108">
        <v>50.0</v>
      </c>
      <c r="L188" s="108">
        <v>20.0</v>
      </c>
      <c r="M188" s="108">
        <v>40.0</v>
      </c>
      <c r="N188" s="108">
        <v>0.0</v>
      </c>
      <c r="O188" s="109">
        <v>0.0</v>
      </c>
      <c r="P188" s="108">
        <f t="shared" si="1"/>
        <v>506</v>
      </c>
      <c r="Q188" s="140">
        <f t="shared" si="2"/>
        <v>0.172</v>
      </c>
      <c r="R188" s="141">
        <f t="shared" si="3"/>
        <v>0.024</v>
      </c>
      <c r="S188" s="142">
        <f t="shared" si="4"/>
        <v>0.888</v>
      </c>
      <c r="T188" s="143">
        <f t="shared" si="5"/>
        <v>0.4</v>
      </c>
      <c r="U188" s="143">
        <f t="shared" si="6"/>
        <v>0.833</v>
      </c>
      <c r="V188" s="143">
        <f t="shared" si="7"/>
        <v>0.468</v>
      </c>
      <c r="W188" s="143">
        <f t="shared" si="8"/>
        <v>2.5146</v>
      </c>
      <c r="X188" s="143">
        <f t="shared" si="9"/>
        <v>0.475</v>
      </c>
      <c r="Y188" s="143">
        <f t="shared" si="10"/>
        <v>0.345</v>
      </c>
      <c r="Z188" s="143">
        <f t="shared" si="11"/>
        <v>0.112</v>
      </c>
      <c r="AA188" s="143">
        <f t="shared" si="12"/>
        <v>0.112</v>
      </c>
      <c r="AB188" s="143">
        <f t="shared" si="13"/>
        <v>0.392</v>
      </c>
      <c r="AC188" s="143">
        <f t="shared" si="14"/>
        <v>0.58</v>
      </c>
      <c r="AD188" s="143">
        <f t="shared" si="15"/>
        <v>0</v>
      </c>
      <c r="AE188" s="144">
        <f t="shared" si="16"/>
        <v>7.3156</v>
      </c>
      <c r="AF188" s="42">
        <f t="shared" si="17"/>
        <v>2.92624</v>
      </c>
    </row>
    <row r="189">
      <c r="A189" s="29" t="s">
        <v>191</v>
      </c>
      <c r="B189" s="105" t="s">
        <v>131</v>
      </c>
      <c r="C189" s="105" t="s">
        <v>59</v>
      </c>
      <c r="D189" s="114">
        <v>44551.0</v>
      </c>
      <c r="E189" s="109">
        <v>40.0</v>
      </c>
      <c r="F189" s="108">
        <v>60.0</v>
      </c>
      <c r="G189" s="109">
        <v>20.0</v>
      </c>
      <c r="H189" s="108">
        <v>30.0</v>
      </c>
      <c r="I189" s="108">
        <v>24.0</v>
      </c>
      <c r="J189" s="108">
        <v>32.0</v>
      </c>
      <c r="K189" s="108">
        <v>10.0</v>
      </c>
      <c r="L189" s="109">
        <v>10.0</v>
      </c>
      <c r="M189" s="109">
        <v>0.0</v>
      </c>
      <c r="N189" s="108">
        <v>10.0</v>
      </c>
      <c r="O189" s="109">
        <v>0.0</v>
      </c>
      <c r="P189" s="108">
        <f t="shared" si="1"/>
        <v>236</v>
      </c>
      <c r="Q189" s="140">
        <f t="shared" si="2"/>
        <v>0.172</v>
      </c>
      <c r="R189" s="141">
        <f t="shared" si="3"/>
        <v>0.024</v>
      </c>
      <c r="S189" s="142">
        <f t="shared" si="4"/>
        <v>0.444</v>
      </c>
      <c r="T189" s="143">
        <f t="shared" si="5"/>
        <v>0.2</v>
      </c>
      <c r="U189" s="143">
        <f t="shared" si="6"/>
        <v>0.357</v>
      </c>
      <c r="V189" s="143">
        <f t="shared" si="7"/>
        <v>0.1872</v>
      </c>
      <c r="W189" s="143">
        <f t="shared" si="8"/>
        <v>1.2192</v>
      </c>
      <c r="X189" s="143">
        <f t="shared" si="9"/>
        <v>0.095</v>
      </c>
      <c r="Y189" s="143">
        <f t="shared" si="10"/>
        <v>0.069</v>
      </c>
      <c r="Z189" s="143">
        <f t="shared" si="11"/>
        <v>0.056</v>
      </c>
      <c r="AA189" s="143">
        <f t="shared" si="12"/>
        <v>0.056</v>
      </c>
      <c r="AB189" s="143">
        <f t="shared" si="13"/>
        <v>0</v>
      </c>
      <c r="AC189" s="143">
        <f t="shared" si="14"/>
        <v>0</v>
      </c>
      <c r="AD189" s="143">
        <f t="shared" si="15"/>
        <v>0.055</v>
      </c>
      <c r="AE189" s="144">
        <f t="shared" si="16"/>
        <v>2.9344</v>
      </c>
      <c r="AF189" s="42">
        <f t="shared" si="17"/>
        <v>1.17376</v>
      </c>
    </row>
    <row r="190">
      <c r="A190" s="29" t="s">
        <v>191</v>
      </c>
      <c r="B190" s="105" t="s">
        <v>131</v>
      </c>
      <c r="C190" s="105" t="s">
        <v>60</v>
      </c>
      <c r="D190" s="114">
        <v>44551.0</v>
      </c>
      <c r="E190" s="109">
        <v>20.0</v>
      </c>
      <c r="F190" s="108">
        <v>60.0</v>
      </c>
      <c r="G190" s="109">
        <v>15.0</v>
      </c>
      <c r="H190" s="108">
        <v>40.0</v>
      </c>
      <c r="I190" s="108">
        <v>28.0</v>
      </c>
      <c r="J190" s="108">
        <v>32.0</v>
      </c>
      <c r="K190" s="108">
        <v>10.0</v>
      </c>
      <c r="L190" s="109">
        <v>10.0</v>
      </c>
      <c r="M190" s="109">
        <v>10.0</v>
      </c>
      <c r="N190" s="108">
        <v>30.0</v>
      </c>
      <c r="O190" s="109">
        <v>0.0</v>
      </c>
      <c r="P190" s="108">
        <f t="shared" si="1"/>
        <v>255</v>
      </c>
      <c r="Q190" s="140">
        <f t="shared" si="2"/>
        <v>0.086</v>
      </c>
      <c r="R190" s="141">
        <f t="shared" si="3"/>
        <v>0.012</v>
      </c>
      <c r="S190" s="142">
        <f t="shared" si="4"/>
        <v>0.444</v>
      </c>
      <c r="T190" s="143">
        <f t="shared" si="5"/>
        <v>0.15</v>
      </c>
      <c r="U190" s="143">
        <f t="shared" si="6"/>
        <v>0.476</v>
      </c>
      <c r="V190" s="143">
        <f t="shared" si="7"/>
        <v>0.2184</v>
      </c>
      <c r="W190" s="143">
        <f t="shared" si="8"/>
        <v>1.2192</v>
      </c>
      <c r="X190" s="143">
        <f t="shared" si="9"/>
        <v>0.095</v>
      </c>
      <c r="Y190" s="143">
        <f t="shared" si="10"/>
        <v>0.069</v>
      </c>
      <c r="Z190" s="143">
        <f t="shared" si="11"/>
        <v>0.056</v>
      </c>
      <c r="AA190" s="143">
        <f t="shared" si="12"/>
        <v>0.056</v>
      </c>
      <c r="AB190" s="143">
        <f t="shared" si="13"/>
        <v>0.098</v>
      </c>
      <c r="AC190" s="143">
        <f t="shared" si="14"/>
        <v>0.145</v>
      </c>
      <c r="AD190" s="143">
        <f t="shared" si="15"/>
        <v>0.165</v>
      </c>
      <c r="AE190" s="144">
        <f t="shared" si="16"/>
        <v>3.2896</v>
      </c>
      <c r="AF190" s="42">
        <f t="shared" si="17"/>
        <v>1.31584</v>
      </c>
    </row>
    <row r="191">
      <c r="A191" s="29" t="s">
        <v>191</v>
      </c>
      <c r="B191" s="105" t="s">
        <v>131</v>
      </c>
      <c r="C191" s="105" t="s">
        <v>61</v>
      </c>
      <c r="D191" s="114">
        <v>44551.0</v>
      </c>
      <c r="E191" s="109">
        <v>20.0</v>
      </c>
      <c r="F191" s="108">
        <v>80.0</v>
      </c>
      <c r="G191" s="109">
        <v>50.0</v>
      </c>
      <c r="H191" s="108">
        <v>60.0</v>
      </c>
      <c r="I191" s="108">
        <v>60.0</v>
      </c>
      <c r="J191" s="108">
        <v>66.0</v>
      </c>
      <c r="K191" s="108">
        <v>20.0</v>
      </c>
      <c r="L191" s="109">
        <v>20.0</v>
      </c>
      <c r="M191" s="109">
        <v>20.0</v>
      </c>
      <c r="N191" s="108">
        <v>30.0</v>
      </c>
      <c r="O191" s="109">
        <v>0.0</v>
      </c>
      <c r="P191" s="108">
        <f t="shared" si="1"/>
        <v>426</v>
      </c>
      <c r="Q191" s="140">
        <f t="shared" si="2"/>
        <v>0.086</v>
      </c>
      <c r="R191" s="141">
        <f t="shared" si="3"/>
        <v>0.012</v>
      </c>
      <c r="S191" s="142">
        <f t="shared" si="4"/>
        <v>0.592</v>
      </c>
      <c r="T191" s="143">
        <f t="shared" si="5"/>
        <v>0.5</v>
      </c>
      <c r="U191" s="143">
        <f t="shared" si="6"/>
        <v>0.714</v>
      </c>
      <c r="V191" s="143">
        <f t="shared" si="7"/>
        <v>0.468</v>
      </c>
      <c r="W191" s="143">
        <f t="shared" si="8"/>
        <v>2.5146</v>
      </c>
      <c r="X191" s="143">
        <f t="shared" si="9"/>
        <v>0.19</v>
      </c>
      <c r="Y191" s="143">
        <f t="shared" si="10"/>
        <v>0.138</v>
      </c>
      <c r="Z191" s="143">
        <f t="shared" si="11"/>
        <v>0.112</v>
      </c>
      <c r="AA191" s="143">
        <f t="shared" si="12"/>
        <v>0.112</v>
      </c>
      <c r="AB191" s="143">
        <f t="shared" si="13"/>
        <v>0.196</v>
      </c>
      <c r="AC191" s="143">
        <f t="shared" si="14"/>
        <v>0.29</v>
      </c>
      <c r="AD191" s="143">
        <f t="shared" si="15"/>
        <v>0.165</v>
      </c>
      <c r="AE191" s="144">
        <f t="shared" si="16"/>
        <v>6.0896</v>
      </c>
      <c r="AF191" s="42">
        <f t="shared" si="17"/>
        <v>2.43584</v>
      </c>
    </row>
    <row r="192">
      <c r="A192" s="29" t="s">
        <v>191</v>
      </c>
      <c r="B192" s="105" t="s">
        <v>131</v>
      </c>
      <c r="C192" s="105" t="s">
        <v>62</v>
      </c>
      <c r="D192" s="114">
        <v>44551.0</v>
      </c>
      <c r="E192" s="109">
        <v>20.0</v>
      </c>
      <c r="F192" s="108">
        <v>40.0</v>
      </c>
      <c r="G192" s="109">
        <v>15.0</v>
      </c>
      <c r="H192" s="108">
        <v>20.0</v>
      </c>
      <c r="I192" s="108">
        <v>20.0</v>
      </c>
      <c r="J192" s="108">
        <v>18.0</v>
      </c>
      <c r="K192" s="108">
        <v>0.0</v>
      </c>
      <c r="L192" s="109">
        <v>10.0</v>
      </c>
      <c r="M192" s="109">
        <v>10.0</v>
      </c>
      <c r="N192" s="108">
        <v>20.0</v>
      </c>
      <c r="O192" s="109">
        <v>0.0</v>
      </c>
      <c r="P192" s="108">
        <f t="shared" si="1"/>
        <v>173</v>
      </c>
      <c r="Q192" s="140">
        <f t="shared" si="2"/>
        <v>0.086</v>
      </c>
      <c r="R192" s="141">
        <f t="shared" si="3"/>
        <v>0.012</v>
      </c>
      <c r="S192" s="142">
        <f t="shared" si="4"/>
        <v>0.296</v>
      </c>
      <c r="T192" s="143">
        <f t="shared" si="5"/>
        <v>0.15</v>
      </c>
      <c r="U192" s="143">
        <f t="shared" si="6"/>
        <v>0.238</v>
      </c>
      <c r="V192" s="143">
        <f t="shared" si="7"/>
        <v>0.156</v>
      </c>
      <c r="W192" s="143">
        <f t="shared" si="8"/>
        <v>0.6858</v>
      </c>
      <c r="X192" s="143">
        <f t="shared" si="9"/>
        <v>0</v>
      </c>
      <c r="Y192" s="143">
        <f t="shared" si="10"/>
        <v>0</v>
      </c>
      <c r="Z192" s="143">
        <f t="shared" si="11"/>
        <v>0.056</v>
      </c>
      <c r="AA192" s="143">
        <f t="shared" si="12"/>
        <v>0.056</v>
      </c>
      <c r="AB192" s="143">
        <f t="shared" si="13"/>
        <v>0.098</v>
      </c>
      <c r="AC192" s="143">
        <f t="shared" si="14"/>
        <v>0.145</v>
      </c>
      <c r="AD192" s="143">
        <f t="shared" si="15"/>
        <v>0.11</v>
      </c>
      <c r="AE192" s="144">
        <f t="shared" si="16"/>
        <v>2.0888</v>
      </c>
      <c r="AF192" s="42">
        <f t="shared" si="17"/>
        <v>0.83552</v>
      </c>
    </row>
    <row r="193">
      <c r="A193" s="29" t="s">
        <v>191</v>
      </c>
      <c r="B193" s="105" t="s">
        <v>131</v>
      </c>
      <c r="C193" s="105" t="s">
        <v>63</v>
      </c>
      <c r="D193" s="114">
        <v>44551.0</v>
      </c>
      <c r="E193" s="109">
        <v>40.0</v>
      </c>
      <c r="F193" s="108">
        <v>140.0</v>
      </c>
      <c r="G193" s="109">
        <v>40.0</v>
      </c>
      <c r="H193" s="108">
        <v>70.0</v>
      </c>
      <c r="I193" s="108">
        <v>40.0</v>
      </c>
      <c r="J193" s="108">
        <v>88.0</v>
      </c>
      <c r="K193" s="108">
        <v>30.0</v>
      </c>
      <c r="L193" s="109">
        <v>30.0</v>
      </c>
      <c r="M193" s="109">
        <v>10.0</v>
      </c>
      <c r="N193" s="108">
        <v>50.0</v>
      </c>
      <c r="O193" s="109">
        <v>0.0</v>
      </c>
      <c r="P193" s="108">
        <f t="shared" si="1"/>
        <v>538</v>
      </c>
      <c r="Q193" s="140">
        <f t="shared" si="2"/>
        <v>0.172</v>
      </c>
      <c r="R193" s="141">
        <f t="shared" si="3"/>
        <v>0.024</v>
      </c>
      <c r="S193" s="142">
        <f t="shared" si="4"/>
        <v>1.036</v>
      </c>
      <c r="T193" s="143">
        <f t="shared" si="5"/>
        <v>0.4</v>
      </c>
      <c r="U193" s="143">
        <f t="shared" si="6"/>
        <v>0.833</v>
      </c>
      <c r="V193" s="143">
        <f t="shared" si="7"/>
        <v>0.312</v>
      </c>
      <c r="W193" s="143">
        <f t="shared" si="8"/>
        <v>3.3528</v>
      </c>
      <c r="X193" s="143">
        <f t="shared" si="9"/>
        <v>0.285</v>
      </c>
      <c r="Y193" s="143">
        <f t="shared" si="10"/>
        <v>0.207</v>
      </c>
      <c r="Z193" s="143">
        <f t="shared" si="11"/>
        <v>0.168</v>
      </c>
      <c r="AA193" s="143">
        <f t="shared" si="12"/>
        <v>0.168</v>
      </c>
      <c r="AB193" s="143">
        <f t="shared" si="13"/>
        <v>0.098</v>
      </c>
      <c r="AC193" s="143">
        <f t="shared" si="14"/>
        <v>0.145</v>
      </c>
      <c r="AD193" s="143">
        <f t="shared" si="15"/>
        <v>0.275</v>
      </c>
      <c r="AE193" s="144">
        <f t="shared" si="16"/>
        <v>7.4758</v>
      </c>
      <c r="AF193" s="42">
        <f t="shared" si="17"/>
        <v>2.99032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2021-11-29T15:31:45Z</dcterms:created>
  <dc:creator>Mon Pc</dc:creator>
</cp:coreProperties>
</file>