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OTHMANE\Desktop\DATA-SHEET\PORTFOLIO\Call-Center\"/>
    </mc:Choice>
  </mc:AlternateContent>
  <xr:revisionPtr revIDLastSave="0" documentId="13_ncr:1_{01301E68-8183-477B-9EC1-A32A8349D5FC}" xr6:coauthVersionLast="47" xr6:coauthVersionMax="47" xr10:uidLastSave="{00000000-0000-0000-0000-000000000000}"/>
  <bookViews>
    <workbookView xWindow="-110" yWindow="-110" windowWidth="19420" windowHeight="10420" activeTab="2" xr2:uid="{26D4546B-D2A1-4444-8EAF-A6228F96F0C1}"/>
  </bookViews>
  <sheets>
    <sheet name="pivots" sheetId="6" r:id="rId1"/>
    <sheet name="Data" sheetId="2" r:id="rId2"/>
    <sheet name="dashboard"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192" r:id="rId9"/>
    <pivotCache cacheId="195" r:id="rId10"/>
    <pivotCache cacheId="198" r:id="rId11"/>
    <pivotCache cacheId="201" r:id="rId12"/>
    <pivotCache cacheId="20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9" i="6" l="1"/>
  <c r="P24" i="5" s="1"/>
  <c r="S22" i="5" a="1"/>
  <c r="S22" i="5" s="1"/>
  <c r="R23" i="5" a="1"/>
  <c r="R23" i="5" s="1"/>
  <c r="J45" i="6"/>
  <c r="F49" i="6" a="1"/>
  <c r="F49" i="6" s="1"/>
  <c r="G59" i="6" s="1"/>
  <c r="G62" i="6" s="1"/>
  <c r="G67" i="6" s="1"/>
  <c r="P35" i="5" s="1"/>
  <c r="G57" i="6"/>
  <c r="G65" i="6" l="1"/>
  <c r="P33" i="5" s="1"/>
  <c r="G58" i="6"/>
  <c r="G61" i="6" s="1"/>
  <c r="G66" i="6" s="1"/>
  <c r="P34" i="5" s="1"/>
  <c r="J50" i="6"/>
  <c r="J53" i="6"/>
  <c r="J52" i="6"/>
  <c r="J51" i="6"/>
  <c r="J49" i="6"/>
  <c r="I51" i="6"/>
  <c r="I49" i="6"/>
  <c r="I50" i="6"/>
  <c r="I52" i="6"/>
  <c r="I53"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6024AB-A727-4864-AD28-9A09C489D5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4C060A1-F39D-4EA4-8E2E-C1A3930821B6}"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041A90B7-91B2-4C7A-8DF7-49A13FA5471D}"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<sst xmlns="http://schemas.openxmlformats.org/spreadsheetml/2006/main" count="3172" uniqueCount="1085">
  <si>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</si>
  <si>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</si>
  <si>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</si>
  <si>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</si>
  <si>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</si>
  <si>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</si>
  <si>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</si>
  <si>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</si>
  <si>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</si>
  <si>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</si>
  <si>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</si>
  <si>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</si>
  <si>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</si>
  <si>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</si>
  <si>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</si>
  <si>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</si>
  <si>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</si>
  <si>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</si>
  <si>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</si>
  <si>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</si>
  <si>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</si>
  <si>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</si>
  <si>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</si>
  <si>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</si>
  <si>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</si>
  <si>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</si>
  <si>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</si>
  <si>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</si>
  <si>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</si>
  <si>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</si>
  <si>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</si>
  <si>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</si>
  <si>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</si>
  <si>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</si>
  <si>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</si>
  <si>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</si>
  <si>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</si>
  <si>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</si>
  <si>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</si>
  <si>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</si>
  <si>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</si>
  <si>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</si>
  <si>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</si>
  <si>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</si>
  <si>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</si>
  <si>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</si>
  <si>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</si>
  <si>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</si>
  <si>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</si>
  <si>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</si>
  <si>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</si>
  <si>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</si>
  <si>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</si>
  <si>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</si>
  <si>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</si>
  <si>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</si>
  <si>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</si>
  <si>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</si>
  <si>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</si>
  <si>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</si>
  <si>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</si>
  <si>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</si>
  <si>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</si>
  <si>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</si>
  <si>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</si>
  <si>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</si>
  <si>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</si>
  <si>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</si>
  <si>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</si>
  <si>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</si>
  <si>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</si>
  <si>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</si>
  <si>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</si>
  <si>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</si>
  <si>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</si>
  <si>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</si>
  <si>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</si>
  <si>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</si>
  <si>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</si>
  <si>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</si>
  <si>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</si>
  <si>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</si>
  <si>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</si>
  <si>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</si>
  <si>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</si>
  <si>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</si>
  <si>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</si>
  <si>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</si>
  <si>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</si>
  <si>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</si>
  <si>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</si>
  <si>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</si>
  <si>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</si>
  <si>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</si>
  <si>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</si>
  <si>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</si>
  <si>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</si>
  <si>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</si>
  <si>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</si>
  <si>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</si>
  <si>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</si>
  <si>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</si>
  <si>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</si>
  <si>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</si>
  <si>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</si>
  <si>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</si>
  <si>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</si>
  <si>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</si>
  <si>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</si>
  <si>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</si>
  <si>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</si>
  <si>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</si>
  <si>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</si>
  <si>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</si>
  <si>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</si>
  <si>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</si>
  <si>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</si>
  <si>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</si>
  <si>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</si>
  <si>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</si>
  <si>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</si>
  <si>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</si>
  <si>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</si>
  <si>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</si>
  <si>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</si>
  <si>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</si>
  <si>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</si>
  <si>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</si>
  <si>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</si>
  <si>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</si>
  <si>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</si>
  <si>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</si>
  <si>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</si>
  <si>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</si>
  <si>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</si>
  <si>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</si>
  <si>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</si>
  <si>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</si>
  <si>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</si>
  <si>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</si>
  <si>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</si>
  <si>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</si>
  <si>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</si>
  <si>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</si>
  <si>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</si>
  <si>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</si>
  <si>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</si>
  <si>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</si>
  <si>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</si>
  <si>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</si>
  <si>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</si>
  <si>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</si>
  <si>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</si>
  <si>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</si>
  <si>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</si>
  <si>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</si>
  <si>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</si>
  <si>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</si>
  <si>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</si>
  <si>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</si>
  <si>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</si>
  <si>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</si>
  <si>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</si>
  <si>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</si>
  <si>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</si>
  <si>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</si>
  <si>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</si>
  <si>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</si>
  <si>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</si>
  <si>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</si>
  <si>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</si>
  <si>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</si>
  <si>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</si>
  <si>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</si>
  <si>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</si>
  <si>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</si>
  <si>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</si>
  <si>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</si>
  <si>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</si>
  <si>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</si>
  <si>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</si>
  <si>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</si>
  <si>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</si>
  <si>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</si>
  <si>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</si>
  <si>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</si>
  <si>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</si>
  <si>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</si>
  <si>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</si>
  <si>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</si>
  <si>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</si>
  <si>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</si>
  <si>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</si>
  <si>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</si>
  <si>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</si>
  <si>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</si>
  <si>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</si>
  <si>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</si>
  <si>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</si>
  <si>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</si>
  <si>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</si>
  <si>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</si>
  <si>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</si>
  <si>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</si>
  <si>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</si>
  <si>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</si>
  <si>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</si>
  <si>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</si>
  <si>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</si>
  <si>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</si>
  <si>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</si>
  <si>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</si>
  <si>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</si>
  <si>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</si>
  <si>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</si>
  <si>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</si>
  <si>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</si>
  <si>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</si>
  <si>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</si>
  <si>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</si>
  <si>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</si>
  <si>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</si>
  <si>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</si>
  <si>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</si>
  <si>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</si>
  <si>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</si>
  <si>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</si>
  <si>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</si>
  <si>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</si>
  <si>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</si>
  <si>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</si>
  <si>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</si>
  <si>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</si>
  <si>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</si>
  <si>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</si>
  <si>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</si>
  <si>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</si>
  <si>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</si>
  <si>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</si>
  <si>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</si>
  <si>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</si>
  <si>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</si>
  <si>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</si>
  <si>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</si>
  <si>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</si>
  <si>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</si>
  <si>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</si>
  <si>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</si>
  <si>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</si>
  <si>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</si>
  <si>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</si>
  <si>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</si>
  <si>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</si>
  <si>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</si>
  <si>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</si>
  <si>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</si>
  <si>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</si>
  <si>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</si>
  <si>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</si>
  <si>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</si>
  <si>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</si>
  <si>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</si>
  <si>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</si>
  <si>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</si>
  <si>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</si>
  <si>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</si>
  <si>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</si>
  <si>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</si>
  <si>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</si>
  <si>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</si>
  <si>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</si>
  <si>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</si>
  <si>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</si>
  <si>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</si>
  <si>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</si>
  <si>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</si>
  <si>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</si>
  <si>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</si>
  <si>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</si>
  <si>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</si>
  <si>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</si>
  <si>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</si>
  <si>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</si>
  <si>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</si>
  <si>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</si>
  <si>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</si>
  <si>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</si>
  <si>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</si>
  <si>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</si>
  <si>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</si>
  <si>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</si>
  <si>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</si>
  <si>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</si>
  <si>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</si>
  <si>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</si>
  <si>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</si>
  <si>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</si>
  <si>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</si>
  <si>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</si>
  <si>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</si>
  <si>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</si>
  <si>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</si>
  <si>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</si>
  <si>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</si>
  <si>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</si>
  <si>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</si>
  <si>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</si>
  <si>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</si>
  <si>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</si>
  <si>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</si>
  <si>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</si>
  <si>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</si>
  <si>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</si>
  <si>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</si>
  <si>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</si>
  <si>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</si>
  <si>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</si>
  <si>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</si>
  <si>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</si>
  <si>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</si>
  <si>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</si>
  <si>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</si>
  <si>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</si>
  <si>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</si>
  <si>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</si>
  <si>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</si>
  <si>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</si>
  <si>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</si>
  <si>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</si>
  <si>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</si>
  <si>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</si>
  <si>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</si>
  <si>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</si>
  <si>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</si>
  <si>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</si>
  <si>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</si>
  <si>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</si>
  <si>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</si>
  <si>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</si>
  <si>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</si>
  <si>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</si>
  <si>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</si>
  <si>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</si>
  <si>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</si>
  <si>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</si>
  <si>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</si>
  <si>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</si>
  <si>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</si>
  <si>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</si>
  <si>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</si>
  <si>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</si>
  <si>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</si>
  <si>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</si>
  <si>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</si>
  <si>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</si>
  <si>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</si>
  <si>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</si>
  <si>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</si>
  <si>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</si>
  <si>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</si>
  <si>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</si>
  <si>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</si>
  <si>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</si>
  <si>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</si>
  <si>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</si>
  <si>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</si>
  <si>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</si>
  <si>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</si>
  <si>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</si>
  <si>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</si>
  <si>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</si>
  <si>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</si>
  <si>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</si>
  <si>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</si>
  <si>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</si>
  <si>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</si>
  <si>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</si>
  <si>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</si>
  <si>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</si>
  <si>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</si>
  <si>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</si>
  <si>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</si>
  <si>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</si>
  <si>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</si>
  <si>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</si>
  <si>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</si>
  <si>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</si>
  <si>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</si>
  <si>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</si>
  <si>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</si>
  <si>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</si>
  <si>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</si>
  <si>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</si>
  <si>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</si>
  <si>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</si>
  <si>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</si>
  <si>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</si>
  <si>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</si>
  <si>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</si>
  <si>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</si>
  <si>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</si>
  <si>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</si>
  <si>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</si>
  <si>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</si>
  <si>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</si>
  <si>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</si>
  <si>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</si>
  <si>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</si>
  <si>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</si>
  <si>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</si>
  <si>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</si>
  <si>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</si>
  <si>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</si>
  <si>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</si>
  <si>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</si>
  <si>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</si>
  <si>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</si>
  <si>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</si>
  <si>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</si>
  <si>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</si>
  <si>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</si>
  <si>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</si>
  <si>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</si>
  <si>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</si>
  <si>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</si>
  <si>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</si>
  <si>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</si>
  <si>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</si>
  <si>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</si>
  <si>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</si>
  <si>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</si>
  <si>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</si>
  <si>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</si>
  <si>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</si>
  <si>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</si>
  <si>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</si>
  <si>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</si>
  <si>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</si>
  <si>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</si>
  <si>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</si>
  <si>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</si>
  <si>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</si>
  <si>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</si>
  <si>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</si>
  <si>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</si>
  <si>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</si>
  <si>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</si>
  <si>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</si>
  <si>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</si>
  <si>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</si>
  <si>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</si>
  <si>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</si>
  <si>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</si>
  <si>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</si>
  <si>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</si>
  <si>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</si>
  <si>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</si>
  <si>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</si>
  <si>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</si>
  <si>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</si>
  <si>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</si>
  <si>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</si>
  <si>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</si>
  <si>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</si>
  <si>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</si>
  <si>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</si>
  <si>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</si>
  <si>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</si>
  <si>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</si>
  <si>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</si>
  <si>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</si>
  <si>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</si>
  <si>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</si>
  <si>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</si>
  <si>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</si>
  <si>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</si>
  <si>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</si>
  <si>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</si>
  <si>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</si>
  <si>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</si>
  <si>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</si>
  <si>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</si>
  <si>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</si>
  <si>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</si>
  <si>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</si>
  <si>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</si>
  <si>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</si>
  <si>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</si>
  <si>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</si>
  <si>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</si>
  <si>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</si>
  <si>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</si>
  <si>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</si>
  <si>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</si>
  <si>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</si>
  <si>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</si>
  <si>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</si>
  <si>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</si>
  <si>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</si>
  <si>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</si>
  <si>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</si>
  <si>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</si>
  <si>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</si>
  <si>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</si>
  <si>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</si>
  <si>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</si>
  <si>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</si>
  <si>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</si>
  <si>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</si>
  <si>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</si>
  <si>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</si>
  <si>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</si>
  <si>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</si>
  <si>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</si>
  <si>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</si>
  <si>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</si>
  <si>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</si>
  <si>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</si>
  <si>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</si>
  <si>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</si>
  <si>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</si>
  <si>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</si>
  <si>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</si>
  <si>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</si>
  <si>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</si>
  <si>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</si>
  <si>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</si>
  <si>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</si>
  <si>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</si>
  <si>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</si>
  <si>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</si>
  <si>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</si>
  <si>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</si>
  <si>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</si>
  <si>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</si>
  <si>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</si>
  <si>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</si>
  <si>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</si>
  <si>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</si>
  <si>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</si>
  <si>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</si>
  <si>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</si>
  <si>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</si>
  <si>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</si>
  <si>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</si>
  <si>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</si>
  <si>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</si>
  <si>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</si>
  <si>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</si>
  <si>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</si>
  <si>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</si>
  <si>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</si>
  <si>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</si>
  <si>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</si>
  <si>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</si>
  <si>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</si>
  <si>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</si>
  <si>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</si>
  <si>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</si>
  <si>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</si>
  <si>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</si>
  <si>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</si>
  <si>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</si>
  <si>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</si>
  <si>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</si>
  <si>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</si>
  <si>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</si>
  <si>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</si>
  <si>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</si>
  <si>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</si>
  <si>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</si>
  <si>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</si>
  <si>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</si>
  <si>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</si>
  <si>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</si>
  <si>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</si>
  <si>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</si>
  <si>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</si>
  <si>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</si>
  <si>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</si>
  <si>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</si>
  <si>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</si>
  <si>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</si>
  <si>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</si>
  <si>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</si>
  <si>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</si>
  <si>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</si>
  <si>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</si>
  <si>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</si>
  <si>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</si>
  <si>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</si>
  <si>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</si>
  <si>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</si>
  <si>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</si>
  <si>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</si>
  <si>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</si>
  <si>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</si>
  <si>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</si>
  <si>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</si>
  <si>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</si>
  <si>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</si>
  <si>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</si>
  <si>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</si>
  <si>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</si>
  <si>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</si>
  <si>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</si>
  <si>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</si>
  <si>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</si>
  <si>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</si>
  <si>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</si>
  <si>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</si>
  <si>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</si>
  <si>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</si>
  <si>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</si>
  <si>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</si>
  <si>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</si>
  <si>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</si>
  <si>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</si>
  <si>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</si>
  <si>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</si>
  <si>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</si>
  <si>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</si>
  <si>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</si>
  <si>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</si>
  <si>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</si>
  <si>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</si>
  <si>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</si>
  <si>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</si>
  <si>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</si>
  <si>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</si>
  <si>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</si>
  <si>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</si>
  <si>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</si>
  <si>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</si>
  <si>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</si>
  <si>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</si>
  <si>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</si>
  <si>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</si>
  <si>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</si>
  <si>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</si>
  <si>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</si>
  <si>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</si>
  <si>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</si>
  <si>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</si>
  <si>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</si>
  <si>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</si>
  <si>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</si>
  <si>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</si>
  <si>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</si>
  <si>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</si>
  <si>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</si>
  <si>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</si>
  <si>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</si>
  <si>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</si>
  <si>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</si>
  <si>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</si>
  <si>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</si>
  <si>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</si>
  <si>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</si>
  <si>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</si>
  <si>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</si>
  <si>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</si>
  <si>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</si>
  <si>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</si>
  <si>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</si>
  <si>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</si>
  <si>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</si>
  <si>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</si>
  <si>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</si>
  <si>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</si>
  <si>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</si>
  <si>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</si>
  <si>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</si>
  <si>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</si>
  <si>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</si>
  <si>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</si>
  <si>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</si>
  <si>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</si>
  <si>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</si>
  <si>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</si>
  <si>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</si>
  <si>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</si>
  <si>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</si>
  <si>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</si>
  <si>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</si>
  <si>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</si>
  <si>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</si>
  <si>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</si>
  <si>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</si>
  <si>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</si>
  <si>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</si>
  <si>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</si>
  <si>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</si>
  <si>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</si>
  <si>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</si>
  <si>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</si>
  <si>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</si>
  <si>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</si>
  <si>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</si>
  <si>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</si>
  <si>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</si>
  <si>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</si>
  <si>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</si>
  <si>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</si>
  <si>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</si>
  <si>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</si>
  <si>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</si>
  <si>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</si>
  <si>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</si>
  <si>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</si>
  <si>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</si>
  <si>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</si>
  <si>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</si>
  <si>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</si>
  <si>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</si>
  <si>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</si>
  <si>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</si>
  <si>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</si>
  <si>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</si>
  <si>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</si>
  <si>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</si>
  <si>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</si>
  <si>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</si>
  <si>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</si>
  <si>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</si>
  <si>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</si>
  <si>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</si>
  <si>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</si>
  <si>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</si>
  <si>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</si>
  <si>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</si>
  <si>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</si>
  <si>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</si>
  <si>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</si>
  <si>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</si>
  <si>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</si>
  <si>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</si>
  <si>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</si>
  <si>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</si>
  <si>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</si>
  <si>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</si>
  <si>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</si>
  <si>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</si>
  <si>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</si>
  <si>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</si>
  <si>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</si>
  <si>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</si>
  <si>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</si>
  <si>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</si>
  <si>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</si>
  <si>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</si>
  <si>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</si>
  <si>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</si>
  <si>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</si>
  <si>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</si>
  <si>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</si>
  <si>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</si>
  <si>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</si>
  <si>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</si>
  <si>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</si>
  <si>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</si>
  <si>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</si>
  <si>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</si>
  <si>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</si>
  <si>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</si>
  <si>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</si>
  <si>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</si>
  <si>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</si>
  <si>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</si>
  <si>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</si>
  <si>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</si>
  <si>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</si>
  <si>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</si>
  <si>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</si>
  <si>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</si>
  <si>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</si>
  <si>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</si>
  <si>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</si>
  <si>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</si>
  <si>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</si>
  <si>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</si>
  <si>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</si>
  <si>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</si>
  <si>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</si>
  <si>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</si>
  <si>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</si>
  <si>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</si>
  <si>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</si>
  <si>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</si>
  <si>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</si>
  <si>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</si>
  <si>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</si>
  <si>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</si>
  <si>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</si>
  <si>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</si>
  <si>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</si>
  <si>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</si>
  <si>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</si>
  <si>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</si>
  <si>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</si>
  <si>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</si>
  <si>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</si>
  <si>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</si>
  <si>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</si>
  <si>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</si>
  <si>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</si>
  <si>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</si>
  <si>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</si>
  <si>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</si>
  <si>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</si>
  <si>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</si>
  <si>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</si>
  <si>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</si>
  <si>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</si>
  <si>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</si>
  <si>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</si>
  <si>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</si>
  <si>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</si>
  <si>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</si>
  <si>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</si>
  <si>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</si>
  <si>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</si>
  <si>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</si>
  <si>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</si>
  <si>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</si>
  <si>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</si>
  <si>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</si>
  <si>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</si>
  <si>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</si>
  <si>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</si>
  <si>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</si>
  <si>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</si>
  <si>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</si>
  <si>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</si>
  <si>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</si>
  <si>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</si>
  <si>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</si>
  <si>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</si>
  <si>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</si>
  <si>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</si>
  <si>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</si>
  <si>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</si>
  <si>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</si>
  <si>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</si>
  <si>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</si>
  <si>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</si>
  <si>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</si>
  <si>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</si>
  <si>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</si>
  <si>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</si>
  <si>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</si>
  <si>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</si>
  <si>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</si>
  <si>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</si>
  <si>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</si>
  <si>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</si>
  <si>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</si>
  <si>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</si>
  <si>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</si>
  <si>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</si>
  <si>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</si>
  <si>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</si>
  <si>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</si>
  <si>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</si>
  <si>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</si>
  <si>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</si>
  <si>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</si>
  <si>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</si>
  <si>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</si>
  <si>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</si>
  <si>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</si>
  <si>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</si>
  <si>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</si>
  <si>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</si>
  <si>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</si>
  <si>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</si>
  <si>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</si>
  <si>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</si>
  <si>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</si>
  <si>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</si>
  <si>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</si>
  <si>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</si>
  <si>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</si>
  <si>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</si>
  <si>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</si>
  <si>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</si>
  <si>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</si>
  <si>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</si>
  <si>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</si>
  <si>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</si>
  <si>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</si>
  <si>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</si>
  <si>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</si>
  <si>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</si>
  <si>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</si>
  <si>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</si>
  <si>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</si>
  <si>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</si>
  <si>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</si>
  <si>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</si>
  <si>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</si>
  <si>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</si>
  <si>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</si>
  <si>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</si>
  <si>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</si>
  <si>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</si>
  <si>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</si>
  <si>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</si>
  <si>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</si>
  <si>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</si>
  <si>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</si>
  <si>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</si>
  <si>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</si>
  <si>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</si>
  <si>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</si>
  <si>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</si>
  <si>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</si>
  <si>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</si>
  <si>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</si>
  <si>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</si>
  <si>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</si>
  <si>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</si>
  <si>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</si>
  <si>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</si>
  <si>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</si>
  <si>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</si>
  <si>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</si>
  <si>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</si>
  <si>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</si>
  <si>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</si>
  <si>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</si>
  <si>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</si>
  <si>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</si>
  <si>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</si>
  <si>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</si>
  <si>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</si>
  <si>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</si>
  <si>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</si>
  <si>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</si>
  <si>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</si>
  <si>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</si>
  <si>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</si>
  <si>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</si>
  <si>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</si>
  <si>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</si>
  <si>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</si>
  <si>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</si>
  <si>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</si>
  <si>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</si>
  <si>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</si>
  <si>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</si>
  <si>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</si>
  <si>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</si>
  <si>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</si>
  <si>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</si>
  <si>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</si>
  <si>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</si>
  <si>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</si>
  <si>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</si>
  <si>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</si>
  <si>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</si>
  <si>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</si>
  <si>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</si>
  <si>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</si>
  <si>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</si>
  <si>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</si>
  <si>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</si>
  <si>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</si>
  <si>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</si>
  <si>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</si>
  <si>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</si>
  <si>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</si>
  <si>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</si>
  <si>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</si>
  <si>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</si>
  <si>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</si>
  <si>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</si>
  <si>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</si>
  <si>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</si>
  <si>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</si>
  <si>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</si>
  <si>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</si>
  <si>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</si>
  <si>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</si>
  <si>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</si>
  <si>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</si>
  <si>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</si>
  <si>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</si>
  <si>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</si>
  <si>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</si>
  <si>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</si>
  <si>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</si>
  <si>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</si>
  <si>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</si>
  <si>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</si>
  <si>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</si>
  <si>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</si>
  <si>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</si>
  <si>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</si>
  <si>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</si>
  <si>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</si>
  <si>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</si>
  <si>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</si>
  <si>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</si>
  <si>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</si>
  <si>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</si>
  <si>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</si>
  <si>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</si>
  <si>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</si>
  <si>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</si>
  <si>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</si>
  <si>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</si>
  <si>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</si>
  <si>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</si>
  <si>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</si>
  <si>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</si>
  <si>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</si>
  <si>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</si>
  <si>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</si>
  <si>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</si>
  <si>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</si>
  <si>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</si>
  <si>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</si>
  <si>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</si>
  <si>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</si>
  <si>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</si>
  <si>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</si>
  <si>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</si>
  <si>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</si>
  <si>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</si>
  <si>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</si>
  <si>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</si>
  <si>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</si>
  <si>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</si>
  <si>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</si>
  <si>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</si>
  <si>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</si>
  <si>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</si>
  <si>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</si>
  <si>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</si>
  <si>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</si>
  <si>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</si>
  <si>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</si>
  <si>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</si>
  <si>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</si>
  <si>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Avr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</si>
  <si>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</si>
  <si>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</si>
  <si>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</si>
  <si>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</si>
  <si>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</si>
  <si>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</si>
  <si>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</si>
  <si>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</si>
  <si>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</si>
  <si>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</si>
  <si>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</si>
  <si>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</si>
  <si>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</si>
  <si>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</si>
  <si>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</si>
  <si>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</si>
  <si>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</si>
  <si>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</si>
  <si>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</si>
  <si>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</si>
  <si>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</si>
  <si>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</si>
  <si>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</si>
  <si>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graph</t>
  </si>
  <si>
    <t>Rep</t>
  </si>
  <si>
    <t>Calls</t>
  </si>
  <si>
    <t>Amount</t>
  </si>
  <si>
    <t>Sel. Calls</t>
  </si>
  <si>
    <t>Sel. Amount</t>
  </si>
  <si>
    <t>selected rep</t>
  </si>
  <si>
    <t>Column Labels</t>
  </si>
  <si>
    <t>Total</t>
  </si>
  <si>
    <t>rep summary</t>
  </si>
  <si>
    <t>% of calls</t>
  </si>
  <si>
    <t>Call rank</t>
  </si>
  <si>
    <t>Amount Rank</t>
  </si>
  <si>
    <t>Labels:</t>
  </si>
  <si>
    <t>image:</t>
  </si>
  <si>
    <t>Call center 2023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</si>
</sst>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b/>
      <sz val="11"/>
      <color theme="5" tint="-0.499984740745262"/>
      <name val="Aptos"/>
      <family val="2"/>
      <scheme val="minor"/>
    </font>
    <font>
      <b/>
      <u/>
      <sz val="11"/>
      <color theme="5" tint="-0.499984740745262"/>
      <name val="Arial Black"/>
      <family val="2"/>
    </font>
    <font>
      <b/>
      <sz val="22"/>
      <color theme="0"/>
      <name val="Aptos ExtraBold"/>
      <family val="2"/>
    </font>
    <font>
      <sz val="11"/>
      <color theme="1"/>
      <name val="Aptos"/>
      <family val="2"/>
      <scheme val="minor"/>
    </font>
    <font>
      <sz val="20"/>
      <color theme="1"/>
      <name val="Aptos"/>
      <family val="2"/>
      <scheme val="minor"/>
    </font>
    <font>
      <b/>
      <sz val="16"/>
      <color theme="1"/>
      <name val="Aptos"/>
      <family val="2"/>
      <scheme val="minor"/>
    </font>
  </fonts>
  <fills count="5">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5"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7" fillId="0" borderId="0" applyFont="0" applyFill="0" applyBorder="0" applyAlignment="0" applyProtection="0"/>
  </cellStyleXfs>
  <cellXfs count="4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3" borderId="0" xfId="0" applyFill="1" applyAlignment="1">
      <alignment horizontal="left"/>
    </xf>
    <xf numFmtId="0" fontId="0" fillId="0" borderId="0" xfId="0" applyNumberFormat="1"/>
    <xf numFmtId="0" fontId="0" fillId="0" borderId="0" xfId="0" applyAlignment="1">
      <alignment horizontal="left" indent="1"/>
    </xf>
    <xf numFmtId="168" fontId="0" fillId="0" borderId="0" xfId="0" applyNumberFormat="1"/>
    <xf numFmtId="0" fontId="4" fillId="0" borderId="0" xfId="0" applyFont="1"/>
    <xf numFmtId="0" fontId="5" fillId="0" borderId="0" xfId="0" applyFont="1"/>
    <xf numFmtId="0" fontId="0" fillId="0" borderId="0" xfId="0" applyAlignment="1"/>
    <xf numFmtId="9" fontId="0" fillId="0" borderId="0" xfId="1" applyFont="1"/>
    <xf numFmtId="0" fontId="6" fillId="4" borderId="0" xfId="0" applyFont="1" applyFill="1" applyAlignment="1">
      <alignment horizontal="center"/>
    </xf>
    <xf numFmtId="0" fontId="0" fillId="4" borderId="0" xfId="0" applyFill="1" applyAlignment="1">
      <alignment horizontal="center"/>
    </xf>
    <xf numFmtId="0" fontId="0" fillId="0" borderId="0" xfId="0" applyAlignment="1">
      <alignment horizontal="center" vertical="center"/>
    </xf>
    <xf numFmtId="0" fontId="8" fillId="0" borderId="0" xfId="0" applyFont="1" applyAlignment="1">
      <alignment horizontal="center" vertical="center"/>
    </xf>
    <xf numFmtId="0" fontId="0" fillId="0" borderId="0" xfId="0" applyAlignment="1">
      <alignment horizontal="center"/>
    </xf>
    <xf numFmtId="0" fontId="9" fillId="0" borderId="0" xfId="0" applyFont="1"/>
  </cellXfs>
  <cellStyles count="2">
    <cellStyle name="Normal" xfId="0" builtinId="0"/>
    <cellStyle name="Percent" xfId="1" builtinId="5"/>
  </cellStyles>
  <dxfs count="30">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bgColor theme="7" tint="0.59996337778862885"/>
        </patternFill>
      </fill>
      <border>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5"/>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9"/>
    </tableStyle>
  </tableStyles>
  <colors>
    <mruColors>
      <color rgb="FFF4AF80"/>
      <color rgb="FFF2A0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4AF80">
              <a:alpha val="98824"/>
            </a:srgbClr>
          </a:solidFill>
          <a:ln w="19050">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pivots!$G$21</c:f>
              <c:strCache>
                <c:ptCount val="1"/>
                <c:pt idx="0">
                  <c:v>Total</c:v>
                </c:pt>
              </c:strCache>
            </c:strRef>
          </c:tx>
          <c:spPr>
            <a:solidFill>
              <a:srgbClr val="F4AF80">
                <a:alpha val="98824"/>
              </a:srgbClr>
            </a:solidFill>
            <a:ln w="19050">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pivots!$F$22:$F$29</c:f>
              <c:strCache>
                <c:ptCount val="7"/>
                <c:pt idx="0">
                  <c:v>Saturday</c:v>
                </c:pt>
                <c:pt idx="1">
                  <c:v>Friday</c:v>
                </c:pt>
                <c:pt idx="2">
                  <c:v>Thursday</c:v>
                </c:pt>
                <c:pt idx="3">
                  <c:v>Wednesday</c:v>
                </c:pt>
                <c:pt idx="4">
                  <c:v>Tuesday</c:v>
                </c:pt>
                <c:pt idx="5">
                  <c:v>Monday</c:v>
                </c:pt>
                <c:pt idx="6">
                  <c:v>Sunday</c:v>
                </c:pt>
              </c:strCache>
            </c:strRef>
          </c:cat>
          <c:val>
            <c:numRef>
              <c:f>pivots!$G$22:$G$29</c:f>
              <c:numCache>
                <c:formatCode>#,##0</c:formatCode>
                <c:ptCount val="7"/>
                <c:pt idx="0">
                  <c:v>38</c:v>
                </c:pt>
                <c:pt idx="1">
                  <c:v>32</c:v>
                </c:pt>
                <c:pt idx="2">
                  <c:v>27</c:v>
                </c:pt>
                <c:pt idx="3">
                  <c:v>27</c:v>
                </c:pt>
                <c:pt idx="4">
                  <c:v>27</c:v>
                </c:pt>
                <c:pt idx="5">
                  <c:v>22</c:v>
                </c:pt>
                <c:pt idx="6">
                  <c:v>27</c:v>
                </c:pt>
              </c:numCache>
            </c:numRef>
          </c:val>
          <c:extLst>
            <c:ext xmlns:c16="http://schemas.microsoft.com/office/drawing/2014/chart" uri="{C3380CC4-5D6E-409C-BE32-E72D297353CC}">
              <c16:uniqueId val="{00000000-DD71-4DB1-8F20-7DD14755D16B}"/>
            </c:ext>
          </c:extLst>
        </c:ser>
        <c:dLbls>
          <c:dLblPos val="outEnd"/>
          <c:showLegendKey val="0"/>
          <c:showVal val="1"/>
          <c:showCatName val="0"/>
          <c:showSerName val="0"/>
          <c:showPercent val="0"/>
          <c:showBubbleSize val="0"/>
        </c:dLbls>
        <c:gapWidth val="25"/>
        <c:axId val="608041232"/>
        <c:axId val="608040272"/>
      </c:barChart>
      <c:catAx>
        <c:axId val="60804123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2">
                    <a:lumMod val="75000"/>
                  </a:schemeClr>
                </a:solidFill>
                <a:latin typeface="+mn-lt"/>
                <a:ea typeface="+mn-ea"/>
                <a:cs typeface="+mn-cs"/>
              </a:defRPr>
            </a:pPr>
            <a:endParaRPr lang="fr-FR"/>
          </a:p>
        </c:txPr>
        <c:crossAx val="608040272"/>
        <c:crosses val="autoZero"/>
        <c:auto val="1"/>
        <c:lblAlgn val="ctr"/>
        <c:lblOffset val="100"/>
        <c:noMultiLvlLbl val="0"/>
      </c:catAx>
      <c:valAx>
        <c:axId val="608040272"/>
        <c:scaling>
          <c:orientation val="minMax"/>
        </c:scaling>
        <c:delete val="1"/>
        <c:axPos val="t"/>
        <c:numFmt formatCode="#,##0" sourceLinked="1"/>
        <c:majorTickMark val="none"/>
        <c:minorTickMark val="none"/>
        <c:tickLblPos val="nextTo"/>
        <c:crossAx val="6080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[sample-data-excel-portfolio-project.xlsx]pivots!mothly trend</c:name>
    <c:fmtId val="4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fr-FR" sz="1800" b="1">
                <a:solidFill>
                  <a:schemeClr val="accent2">
                    <a:lumMod val="60000"/>
                    <a:lumOff val="40000"/>
                  </a:schemeClr>
                </a:solidFill>
                <a:latin typeface="Arial Black" panose="020B0A04020102020204" pitchFamily="34" charset="0"/>
              </a:rPr>
              <a:t>Call Trend</a:t>
            </a:r>
          </a:p>
        </c:rich>
      </c:tx>
      <c:layout>
        <c:manualLayout>
          <c:xMode val="edge"/>
          <c:yMode val="edge"/>
          <c:x val="4.1402668416447914E-2"/>
          <c:y val="2.3148148148148147E-2"/>
        </c:manualLayout>
      </c:layout>
      <c:overlay val="0"/>
      <c:spPr>
        <a:solidFill>
          <a:schemeClr val="bg1"/>
        </a:solid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22225" cap="rnd">
            <a:solidFill>
              <a:schemeClr val="accent2">
                <a:lumMod val="50000"/>
              </a:schemeClr>
            </a:solidFill>
            <a:prstDash val="solid"/>
            <a:round/>
          </a:ln>
          <a:effectLst/>
        </c:spPr>
        <c:marker>
          <c:symbol val="circle"/>
          <c:size val="6"/>
          <c:spPr>
            <a:solidFill>
              <a:schemeClr val="bg1"/>
            </a:solidFill>
            <a:ln w="19050" cap="flat">
              <a:solidFill>
                <a:schemeClr val="accent2"/>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21000">
                <a:schemeClr val="accent2">
                  <a:lumMod val="40000"/>
                  <a:lumOff val="60000"/>
                </a:schemeClr>
              </a:gs>
              <a:gs pos="0">
                <a:schemeClr val="accent2">
                  <a:lumMod val="20000"/>
                  <a:lumOff val="80000"/>
                </a:schemeClr>
              </a:gs>
              <a:gs pos="42000">
                <a:schemeClr val="accent2">
                  <a:lumMod val="60000"/>
                  <a:lumOff val="40000"/>
                </a:schemeClr>
              </a:gs>
              <a:gs pos="62000">
                <a:schemeClr val="accent2">
                  <a:lumMod val="60000"/>
                  <a:lumOff val="40000"/>
                </a:schemeClr>
              </a:gs>
              <a:gs pos="83000">
                <a:srgbClr val="EA813A"/>
              </a:gs>
              <a:gs pos="100000">
                <a:schemeClr val="accent2">
                  <a:lumMod val="87000"/>
                </a:schemeClr>
              </a:gs>
            </a:gsLst>
            <a:lin ang="4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gradFill flip="none" rotWithShape="1">
            <a:gsLst>
              <a:gs pos="21000">
                <a:schemeClr val="accent2">
                  <a:lumMod val="40000"/>
                  <a:lumOff val="60000"/>
                </a:schemeClr>
              </a:gs>
              <a:gs pos="0">
                <a:schemeClr val="accent2">
                  <a:lumMod val="20000"/>
                  <a:lumOff val="80000"/>
                </a:schemeClr>
              </a:gs>
              <a:gs pos="42000">
                <a:schemeClr val="accent2">
                  <a:lumMod val="60000"/>
                  <a:lumOff val="40000"/>
                </a:schemeClr>
              </a:gs>
              <a:gs pos="62000">
                <a:schemeClr val="accent2">
                  <a:lumMod val="60000"/>
                  <a:lumOff val="40000"/>
                </a:schemeClr>
              </a:gs>
              <a:gs pos="83000">
                <a:srgbClr val="EA813A"/>
              </a:gs>
              <a:gs pos="100000">
                <a:schemeClr val="accent2">
                  <a:lumMod val="87000"/>
                </a:schemeClr>
              </a:gs>
            </a:gsLst>
            <a:lin ang="4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2">
                <a:lumMod val="50000"/>
              </a:schemeClr>
            </a:solidFill>
            <a:prstDash val="solid"/>
            <a:round/>
          </a:ln>
          <a:effectLst/>
        </c:spPr>
        <c:marker>
          <c:symbol val="circle"/>
          <c:size val="6"/>
          <c:spPr>
            <a:solidFill>
              <a:schemeClr val="bg1"/>
            </a:solidFill>
            <a:ln w="19050" cap="flat">
              <a:solidFill>
                <a:schemeClr val="accent2"/>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21000">
                <a:schemeClr val="accent2">
                  <a:lumMod val="40000"/>
                  <a:lumOff val="60000"/>
                </a:schemeClr>
              </a:gs>
              <a:gs pos="0">
                <a:schemeClr val="accent2">
                  <a:lumMod val="20000"/>
                  <a:lumOff val="80000"/>
                </a:schemeClr>
              </a:gs>
              <a:gs pos="42000">
                <a:schemeClr val="accent2">
                  <a:lumMod val="60000"/>
                  <a:lumOff val="40000"/>
                </a:schemeClr>
              </a:gs>
              <a:gs pos="62000">
                <a:schemeClr val="accent2">
                  <a:lumMod val="60000"/>
                  <a:lumOff val="40000"/>
                </a:schemeClr>
              </a:gs>
              <a:gs pos="83000">
                <a:srgbClr val="EA813A"/>
              </a:gs>
              <a:gs pos="100000">
                <a:schemeClr val="accent2">
                  <a:lumMod val="87000"/>
                </a:schemeClr>
              </a:gs>
            </a:gsLst>
            <a:lin ang="4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lumMod val="50000"/>
              </a:schemeClr>
            </a:solidFill>
            <a:prstDash val="solid"/>
            <a:round/>
          </a:ln>
          <a:effectLst/>
        </c:spPr>
        <c:marker>
          <c:symbol val="circle"/>
          <c:size val="6"/>
          <c:spPr>
            <a:solidFill>
              <a:schemeClr val="bg1"/>
            </a:solidFill>
            <a:ln w="19050" cap="flat">
              <a:solidFill>
                <a:schemeClr val="accent2"/>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pivots!$C$21</c:f>
              <c:strCache>
                <c:ptCount val="1"/>
                <c:pt idx="0">
                  <c:v>call count2</c:v>
                </c:pt>
              </c:strCache>
            </c:strRef>
          </c:tx>
          <c:spPr>
            <a:gradFill flip="none" rotWithShape="1">
              <a:gsLst>
                <a:gs pos="21000">
                  <a:schemeClr val="accent2">
                    <a:lumMod val="40000"/>
                    <a:lumOff val="60000"/>
                  </a:schemeClr>
                </a:gs>
                <a:gs pos="0">
                  <a:schemeClr val="accent2">
                    <a:lumMod val="20000"/>
                    <a:lumOff val="80000"/>
                  </a:schemeClr>
                </a:gs>
                <a:gs pos="42000">
                  <a:schemeClr val="accent2">
                    <a:lumMod val="60000"/>
                    <a:lumOff val="40000"/>
                  </a:schemeClr>
                </a:gs>
                <a:gs pos="62000">
                  <a:schemeClr val="accent2">
                    <a:lumMod val="60000"/>
                    <a:lumOff val="40000"/>
                  </a:schemeClr>
                </a:gs>
                <a:gs pos="83000">
                  <a:srgbClr val="EA813A"/>
                </a:gs>
                <a:gs pos="100000">
                  <a:schemeClr val="accent2">
                    <a:lumMod val="87000"/>
                  </a:schemeClr>
                </a:gs>
              </a:gsLst>
              <a:lin ang="4200000" scaled="0"/>
              <a:tileRect/>
            </a:gradFill>
            <a:ln>
              <a:noFill/>
            </a:ln>
            <a:effectLst/>
          </c:spPr>
          <c:cat>
            <c:strRef>
              <c:f>pivots!$A$22:$A$34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pivots!$C$22:$C$34</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4FAF-4CC7-AACE-80961ABED593}"/>
            </c:ext>
          </c:extLst>
        </c:ser>
        <c:dLbls>
          <c:showLegendKey val="0"/>
          <c:showVal val="0"/>
          <c:showCatName val="0"/>
          <c:showSerName val="0"/>
          <c:showPercent val="0"/>
          <c:showBubbleSize val="0"/>
        </c:dLbls>
        <c:axId val="2046449360"/>
        <c:axId val="2046444560"/>
      </c:areaChart>
      <c:lineChart>
        <c:grouping val="standard"/>
        <c:varyColors val="0"/>
        <c:ser>
          <c:idx val="0"/>
          <c:order val="0"/>
          <c:tx>
            <c:strRef>
              <c:f>pivots!$B$21</c:f>
              <c:strCache>
                <c:ptCount val="1"/>
                <c:pt idx="0">
                  <c:v>call count</c:v>
                </c:pt>
              </c:strCache>
            </c:strRef>
          </c:tx>
          <c:spPr>
            <a:ln w="22225" cap="rnd">
              <a:solidFill>
                <a:schemeClr val="accent2">
                  <a:lumMod val="50000"/>
                </a:schemeClr>
              </a:solidFill>
              <a:prstDash val="solid"/>
              <a:round/>
            </a:ln>
            <a:effectLst/>
          </c:spPr>
          <c:marker>
            <c:symbol val="circle"/>
            <c:size val="6"/>
            <c:spPr>
              <a:solidFill>
                <a:schemeClr val="bg1"/>
              </a:solidFill>
              <a:ln w="19050" cap="flat">
                <a:solidFill>
                  <a:schemeClr val="accent2"/>
                </a:solidFill>
                <a:prstDash val="solid"/>
              </a:ln>
              <a:effectLst/>
            </c:spPr>
          </c:marker>
          <c:cat>
            <c:strRef>
              <c:f>pivots!$A$22:$A$34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pivots!$B$22:$B$34</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4FAF-4CC7-AACE-80961ABED593}"/>
            </c:ext>
          </c:extLst>
        </c:ser>
        <c:dLbls>
          <c:showLegendKey val="0"/>
          <c:showVal val="0"/>
          <c:showCatName val="0"/>
          <c:showSerName val="0"/>
          <c:showPercent val="0"/>
          <c:showBubbleSize val="0"/>
        </c:dLbls>
        <c:marker val="1"/>
        <c:smooth val="0"/>
        <c:axId val="2046449360"/>
        <c:axId val="2046444560"/>
      </c:lineChart>
      <c:catAx>
        <c:axId val="204644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6444560"/>
        <c:crosses val="autoZero"/>
        <c:auto val="1"/>
        <c:lblAlgn val="ctr"/>
        <c:lblOffset val="100"/>
        <c:noMultiLvlLbl val="0"/>
      </c:catAx>
      <c:valAx>
        <c:axId val="2046444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644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a:solidFill>
                  <a:schemeClr val="accent2">
                    <a:lumMod val="75000"/>
                  </a:schemeClr>
                </a:solidFill>
              </a:rPr>
              <a:t>Calls</a:t>
            </a:r>
          </a:p>
        </c:rich>
      </c:tx>
      <c:layout>
        <c:manualLayout>
          <c:xMode val="edge"/>
          <c:yMode val="edge"/>
          <c:x val="0.15852981829554971"/>
          <c:y val="1.953513054825267E-2"/>
        </c:manualLayout>
      </c:layout>
      <c:overlay val="0"/>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pivots!$F$49:$F$53</c:f>
              <c:strCache>
                <c:ptCount val="5"/>
                <c:pt idx="0">
                  <c:v>R01</c:v>
                </c:pt>
                <c:pt idx="1">
                  <c:v>R02</c:v>
                </c:pt>
                <c:pt idx="2">
                  <c:v>R03</c:v>
                </c:pt>
                <c:pt idx="3">
                  <c:v>R04</c:v>
                </c:pt>
                <c:pt idx="4">
                  <c:v>R05</c:v>
                </c:pt>
              </c:strCache>
            </c:strRef>
          </c:cat>
          <c:val>
            <c:numRef>
              <c:f>pivots!$G$49:$G$53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D81-4B26-BAEA-0FF9F34E0751}"/>
            </c:ext>
          </c:extLst>
        </c:ser>
        <c:ser>
          <c:idx val="1"/>
          <c:order val="1"/>
          <c:tx>
            <c:strRef>
              <c:f>pivots!$I$48</c:f>
              <c:strCache>
                <c:ptCount val="1"/>
                <c:pt idx="0">
                  <c:v>Sel. Calls</c:v>
                </c:pt>
              </c:strCache>
            </c:strRef>
          </c:tx>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8400000" scaled="0"/>
              <a:tileRect/>
            </a:gradFill>
          </c:spPr>
          <c:invertIfNegative val="0"/>
          <c:dLbls>
            <c:delete val="1"/>
          </c:dLbls>
          <c:val>
            <c:numRef>
              <c:f>pivots!$I$49:$I$53</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CD81-4B26-BAEA-0FF9F34E0751}"/>
            </c:ext>
          </c:extLst>
        </c:ser>
        <c:dLbls>
          <c:dLblPos val="outEnd"/>
          <c:showLegendKey val="0"/>
          <c:showVal val="1"/>
          <c:showCatName val="0"/>
          <c:showSerName val="0"/>
          <c:showPercent val="0"/>
          <c:showBubbleSize val="0"/>
        </c:dLbls>
        <c:gapWidth val="25"/>
        <c:overlap val="100"/>
        <c:axId val="691984768"/>
        <c:axId val="691987648"/>
      </c:barChart>
      <c:catAx>
        <c:axId val="6919847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987648"/>
        <c:crosses val="autoZero"/>
        <c:auto val="1"/>
        <c:lblAlgn val="ctr"/>
        <c:lblOffset val="100"/>
        <c:noMultiLvlLbl val="0"/>
      </c:catAx>
      <c:valAx>
        <c:axId val="691987648"/>
        <c:scaling>
          <c:orientation val="minMax"/>
          <c:min val="0"/>
        </c:scaling>
        <c:delete val="1"/>
        <c:axPos val="t"/>
        <c:numFmt formatCode="General" sourceLinked="1"/>
        <c:majorTickMark val="none"/>
        <c:minorTickMark val="none"/>
        <c:tickLblPos val="nextTo"/>
        <c:crossAx val="691984768"/>
        <c:crosses val="autoZero"/>
        <c:crossBetween val="between"/>
      </c:valAx>
      <c:spPr>
        <a:noFill/>
        <a:ln>
          <a:noFill/>
        </a:ln>
      </c:spPr>
    </c:plotArea>
    <c:plotVisOnly val="1"/>
    <c:dispBlanksAs val="gap"/>
    <c:showDLblsOverMax val="0"/>
    <c:extLst/>
  </c:chart>
  <c:spPr>
    <a:noFill/>
    <a:ln>
      <a:noFill/>
    </a:ln>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fr-FR" sz="1800" b="1" i="0" u="none" strike="noStrike" kern="1200" spc="0" baseline="0">
                <a:solidFill>
                  <a:sysClr val="windowText" lastClr="000000"/>
                </a:solidFill>
                <a:latin typeface="+mn-lt"/>
                <a:ea typeface="+mn-ea"/>
                <a:cs typeface="+mn-cs"/>
              </a:defRPr>
            </a:pPr>
            <a:r>
              <a:rPr lang="fr-FR">
                <a:solidFill>
                  <a:schemeClr val="accent4">
                    <a:lumMod val="75000"/>
                  </a:schemeClr>
                </a:solidFill>
              </a:rPr>
              <a:t>Amount</a:t>
            </a:r>
          </a:p>
        </c:rich>
      </c:tx>
      <c:layout>
        <c:manualLayout>
          <c:xMode val="edge"/>
          <c:yMode val="edge"/>
          <c:x val="5.5648164969977362E-2"/>
          <c:y val="2.2969641317036344E-2"/>
        </c:manualLayout>
      </c:layout>
      <c:overlay val="0"/>
      <c:spPr>
        <a:noFill/>
        <a:ln>
          <a:noFill/>
        </a:ln>
        <a:effectLst/>
      </c:spPr>
      <c:txPr>
        <a:bodyPr rot="0" spcFirstLastPara="1" vertOverflow="ellipsis" vert="horz" wrap="square" anchor="ctr" anchorCtr="1"/>
        <a:lstStyle/>
        <a:p>
          <a:pPr algn="l" rtl="0">
            <a:defRPr lang="fr-FR" sz="1800" b="1"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pivots!$F$49:$F$53</c:f>
              <c:strCache>
                <c:ptCount val="5"/>
                <c:pt idx="0">
                  <c:v>R01</c:v>
                </c:pt>
                <c:pt idx="1">
                  <c:v>R02</c:v>
                </c:pt>
                <c:pt idx="2">
                  <c:v>R03</c:v>
                </c:pt>
                <c:pt idx="3">
                  <c:v>R04</c:v>
                </c:pt>
                <c:pt idx="4">
                  <c:v>R05</c:v>
                </c:pt>
              </c:strCache>
            </c:strRef>
          </c:cat>
          <c:val>
            <c:numRef>
              <c:f>pivots!$H$49:$H$53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4138-4185-93B5-0DD29C68EDB5}"/>
            </c:ext>
          </c:extLst>
        </c:ser>
        <c:ser>
          <c:idx val="1"/>
          <c:order val="1"/>
          <c:tx>
            <c:strRef>
              <c:f>pivots!$J$48</c:f>
              <c:strCache>
                <c:ptCount val="1"/>
                <c:pt idx="0">
                  <c:v>Sel. Amount</c:v>
                </c:pt>
              </c:strCache>
            </c:strRef>
          </c:tx>
          <c:spPr>
            <a:gradFill flip="none" rotWithShape="1">
              <a:gsLst>
                <a:gs pos="0">
                  <a:schemeClr val="accent4"/>
                </a:gs>
                <a:gs pos="46000">
                  <a:srgbClr val="FFC000"/>
                </a:gs>
                <a:gs pos="100000">
                  <a:schemeClr val="accent4">
                    <a:lumMod val="75000"/>
                  </a:schemeClr>
                </a:gs>
              </a:gsLst>
              <a:path path="circle">
                <a:fillToRect l="50000" t="130000" r="50000" b="-30000"/>
              </a:path>
              <a:tileRect/>
            </a:gradFill>
            <a:ln>
              <a:noFill/>
            </a:ln>
            <a:effectLst/>
          </c:spPr>
          <c:invertIfNegative val="0"/>
          <c:dLbls>
            <c:delete val="1"/>
          </c:dLbls>
          <c:val>
            <c:numRef>
              <c:f>pivots!$J$49:$J$53</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4138-4185-93B5-0DD29C68EDB5}"/>
            </c:ext>
          </c:extLst>
        </c:ser>
        <c:dLbls>
          <c:dLblPos val="outEnd"/>
          <c:showLegendKey val="0"/>
          <c:showVal val="1"/>
          <c:showCatName val="0"/>
          <c:showSerName val="0"/>
          <c:showPercent val="0"/>
          <c:showBubbleSize val="0"/>
        </c:dLbls>
        <c:gapWidth val="25"/>
        <c:overlap val="100"/>
        <c:axId val="610889456"/>
        <c:axId val="610893776"/>
      </c:barChart>
      <c:catAx>
        <c:axId val="610889456"/>
        <c:scaling>
          <c:orientation val="maxMin"/>
        </c:scaling>
        <c:delete val="1"/>
        <c:axPos val="l"/>
        <c:numFmt formatCode="General" sourceLinked="1"/>
        <c:majorTickMark val="none"/>
        <c:minorTickMark val="none"/>
        <c:tickLblPos val="nextTo"/>
        <c:crossAx val="610893776"/>
        <c:crosses val="autoZero"/>
        <c:auto val="1"/>
        <c:lblAlgn val="ctr"/>
        <c:lblOffset val="100"/>
        <c:noMultiLvlLbl val="0"/>
      </c:catAx>
      <c:valAx>
        <c:axId val="610893776"/>
        <c:scaling>
          <c:orientation val="minMax"/>
        </c:scaling>
        <c:delete val="1"/>
        <c:axPos val="t"/>
        <c:numFmt formatCode="&quot;$&quot;#,###.0,&quot;k&quot;" sourceLinked="1"/>
        <c:majorTickMark val="none"/>
        <c:minorTickMark val="none"/>
        <c:tickLblPos val="nextTo"/>
        <c:crossAx val="61088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[sample-data-excel-portfolio-project.xlsx]pivots!PivotTable1</c:name>
    <c:fmtId val="8"/>
  </c:pivotSource>
  <c:chart>
    <c:title>
      <c:tx>
        <c:rich>
          <a:bodyPr rot="0" spcFirstLastPara="1" vertOverflow="ellipsis" vert="horz" wrap="square" anchor="ctr" anchorCtr="1"/>
          <a:lstStyle/>
          <a:p>
            <a:pPr>
              <a:defRPr sz="1600" b="1" i="0" u="none" strike="noStrike" kern="1200" cap="all" spc="120" normalizeH="0" baseline="0">
                <a:solidFill>
                  <a:schemeClr val="accent4">
                    <a:lumMod val="75000"/>
                  </a:schemeClr>
                </a:solidFill>
                <a:effectLst>
                  <a:outerShdw blurRad="50800" dist="50800" dir="5400000" sx="2000" sy="2000" algn="ctr" rotWithShape="0">
                    <a:srgbClr val="000000">
                      <a:alpha val="43137"/>
                    </a:srgbClr>
                  </a:outerShdw>
                </a:effectLst>
                <a:latin typeface="+mn-lt"/>
                <a:ea typeface="+mn-ea"/>
                <a:cs typeface="+mn-cs"/>
              </a:defRPr>
            </a:pPr>
            <a:r>
              <a:rPr lang="fr-FR" sz="1800">
                <a:solidFill>
                  <a:schemeClr val="accent4">
                    <a:lumMod val="75000"/>
                  </a:schemeClr>
                </a:solidFill>
                <a:effectLst>
                  <a:outerShdw blurRad="50800" dist="50800" dir="5400000" sx="2000" sy="2000" algn="ctr" rotWithShape="0">
                    <a:srgbClr val="000000">
                      <a:alpha val="43137"/>
                    </a:srgbClr>
                  </a:outerShdw>
                </a:effectLst>
              </a:rPr>
              <a:t>Female </a:t>
            </a:r>
            <a:r>
              <a:rPr lang="fr-FR" sz="1800">
                <a:solidFill>
                  <a:schemeClr val="tx1">
                    <a:lumMod val="65000"/>
                    <a:lumOff val="35000"/>
                  </a:schemeClr>
                </a:solidFill>
                <a:effectLst>
                  <a:outerShdw blurRad="50800" dist="50800" dir="5400000" sx="2000" sy="2000" algn="ctr" rotWithShape="0">
                    <a:srgbClr val="000000">
                      <a:alpha val="43137"/>
                    </a:srgbClr>
                  </a:outerShdw>
                </a:effectLst>
              </a:rPr>
              <a:t>VS.</a:t>
            </a:r>
            <a:r>
              <a:rPr lang="fr-FR" sz="1800" baseline="0">
                <a:solidFill>
                  <a:schemeClr val="tx1">
                    <a:lumMod val="65000"/>
                    <a:lumOff val="35000"/>
                  </a:schemeClr>
                </a:solidFill>
                <a:effectLst>
                  <a:outerShdw blurRad="50800" dist="50800" dir="5400000" sx="2000" sy="2000" algn="ctr" rotWithShape="0">
                    <a:srgbClr val="000000">
                      <a:alpha val="43137"/>
                    </a:srgbClr>
                  </a:outerShdw>
                </a:effectLst>
              </a:rPr>
              <a:t> </a:t>
            </a:r>
            <a:r>
              <a:rPr lang="fr-FR" sz="1800" baseline="0">
                <a:solidFill>
                  <a:schemeClr val="accent2">
                    <a:lumMod val="50000"/>
                  </a:schemeClr>
                </a:solidFill>
                <a:effectLst>
                  <a:outerShdw blurRad="50800" dist="50800" dir="5400000" sx="2000" sy="2000" algn="ctr" rotWithShape="0">
                    <a:srgbClr val="000000">
                      <a:alpha val="43137"/>
                    </a:srgbClr>
                  </a:outerShdw>
                </a:effectLst>
              </a:rPr>
              <a:t>MALE</a:t>
            </a:r>
            <a:r>
              <a:rPr lang="fr-FR" sz="1800" baseline="0">
                <a:solidFill>
                  <a:schemeClr val="accent4">
                    <a:lumMod val="75000"/>
                  </a:schemeClr>
                </a:solidFill>
                <a:effectLst>
                  <a:outerShdw blurRad="50800" dist="50800" dir="5400000" sx="2000" sy="2000" algn="ctr" rotWithShape="0">
                    <a:srgbClr val="000000">
                      <a:alpha val="43137"/>
                    </a:srgbClr>
                  </a:outerShdw>
                </a:effectLst>
              </a:rPr>
              <a:t> </a:t>
            </a:r>
            <a:r>
              <a:rPr lang="fr-FR" sz="1800" baseline="0">
                <a:solidFill>
                  <a:schemeClr val="tx1">
                    <a:lumMod val="65000"/>
                    <a:lumOff val="35000"/>
                  </a:schemeClr>
                </a:solidFill>
                <a:effectLst>
                  <a:outerShdw blurRad="50800" dist="50800" dir="5400000" sx="2000" sy="2000" algn="ctr" rotWithShape="0">
                    <a:srgbClr val="000000">
                      <a:alpha val="43137"/>
                    </a:srgbClr>
                  </a:outerShdw>
                </a:effectLst>
              </a:rPr>
              <a:t>CALLERS</a:t>
            </a:r>
            <a:endParaRPr lang="fr-FR" sz="1800">
              <a:solidFill>
                <a:schemeClr val="tx1">
                  <a:lumMod val="65000"/>
                  <a:lumOff val="35000"/>
                </a:schemeClr>
              </a:solidFill>
              <a:effectLst>
                <a:outerShdw blurRad="50800" dist="50800" dir="5400000" sx="2000" sy="2000" algn="ctr" rotWithShape="0">
                  <a:srgbClr val="000000">
                    <a:alpha val="43137"/>
                  </a:srgbClr>
                </a:outerShdw>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4">
                  <a:lumMod val="75000"/>
                </a:schemeClr>
              </a:solidFill>
              <a:effectLst>
                <a:outerShdw blurRad="50800" dist="50800" dir="5400000" sx="2000" sy="2000" algn="ctr" rotWithShape="0">
                  <a:srgbClr val="000000">
                    <a:alpha val="43137"/>
                  </a:srgbClr>
                </a:outerShdw>
              </a:effectLst>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5875">
            <a:solidFill>
              <a:schemeClr val="accent2">
                <a:lumMod val="50000"/>
              </a:schemeClr>
            </a:solidFill>
          </a:ln>
          <a:effectLst/>
        </c:spPr>
        <c:marker>
          <c:symbol val="none"/>
        </c:marker>
        <c:dLbl>
          <c:idx val="0"/>
          <c:spPr>
            <a:solidFill>
              <a:schemeClr val="bg1"/>
            </a:solid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5875">
            <a:solidFill>
              <a:schemeClr val="accent2">
                <a:lumMod val="50000"/>
              </a:schemeClr>
            </a:solidFill>
          </a:ln>
          <a:effectLst/>
        </c:spPr>
        <c:marker>
          <c:symbol val="none"/>
        </c:marker>
        <c:dLbl>
          <c:idx val="0"/>
          <c:spPr>
            <a:solidFill>
              <a:schemeClr val="bg1"/>
            </a:solid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pivots!$B$71:$B$72</c:f>
              <c:strCache>
                <c:ptCount val="1"/>
                <c:pt idx="0">
                  <c:v>Female</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5875">
              <a:solidFill>
                <a:schemeClr val="accent2">
                  <a:lumMod val="50000"/>
                </a:schemeClr>
              </a:solidFill>
            </a:ln>
            <a:effectLst/>
          </c:spPr>
          <c:invertIfNegative val="0"/>
          <c:dLbls>
            <c:spPr>
              <a:solidFill>
                <a:schemeClr val="bg1"/>
              </a:solid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pivots!$A$73:$A$76</c:f>
              <c:strCache>
                <c:ptCount val="3"/>
                <c:pt idx="0">
                  <c:v>Cincinnati</c:v>
                </c:pt>
                <c:pt idx="1">
                  <c:v>Cleveland</c:v>
                </c:pt>
                <c:pt idx="2">
                  <c:v>Columbus</c:v>
                </c:pt>
              </c:strCache>
            </c:strRef>
          </c:cat>
          <c:val>
            <c:numRef>
              <c:f>pivots!$B$73:$B$76</c:f>
              <c:numCache>
                <c:formatCode>#,##0</c:formatCode>
                <c:ptCount val="3"/>
                <c:pt idx="0">
                  <c:v>144</c:v>
                </c:pt>
                <c:pt idx="1">
                  <c:v>326</c:v>
                </c:pt>
                <c:pt idx="2">
                  <c:v>129</c:v>
                </c:pt>
              </c:numCache>
            </c:numRef>
          </c:val>
          <c:extLst>
            <c:ext xmlns:c16="http://schemas.microsoft.com/office/drawing/2014/chart" uri="{C3380CC4-5D6E-409C-BE32-E72D297353CC}">
              <c16:uniqueId val="{00000000-9B2A-4B55-8768-82E310C3F08A}"/>
            </c:ext>
          </c:extLst>
        </c:ser>
        <c:ser>
          <c:idx val="1"/>
          <c:order val="1"/>
          <c:tx>
            <c:strRef>
              <c:f>pivots!$C$71:$C$72</c:f>
              <c:strCache>
                <c:ptCount val="1"/>
                <c:pt idx="0">
                  <c:v>Male</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5875">
              <a:solidFill>
                <a:schemeClr val="accent2">
                  <a:lumMod val="50000"/>
                </a:schemeClr>
              </a:solidFill>
            </a:ln>
            <a:effectLst/>
          </c:spPr>
          <c:invertIfNegative val="0"/>
          <c:dLbls>
            <c:spPr>
              <a:solidFill>
                <a:schemeClr val="bg1"/>
              </a:solid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pivots!$A$73:$A$76</c:f>
              <c:strCache>
                <c:ptCount val="3"/>
                <c:pt idx="0">
                  <c:v>Cincinnati</c:v>
                </c:pt>
                <c:pt idx="1">
                  <c:v>Cleveland</c:v>
                </c:pt>
                <c:pt idx="2">
                  <c:v>Columbus</c:v>
                </c:pt>
              </c:strCache>
            </c:strRef>
          </c:cat>
          <c:val>
            <c:numRef>
              <c:f>pivots!$C$73:$C$76</c:f>
              <c:numCache>
                <c:formatCode>#,##0</c:formatCode>
                <c:ptCount val="3"/>
                <c:pt idx="0">
                  <c:v>132</c:v>
                </c:pt>
                <c:pt idx="1">
                  <c:v>63</c:v>
                </c:pt>
                <c:pt idx="2">
                  <c:v>206</c:v>
                </c:pt>
              </c:numCache>
            </c:numRef>
          </c:val>
          <c:extLst>
            <c:ext xmlns:c16="http://schemas.microsoft.com/office/drawing/2014/chart" uri="{C3380CC4-5D6E-409C-BE32-E72D297353CC}">
              <c16:uniqueId val="{00000001-9B2A-4B55-8768-82E310C3F08A}"/>
            </c:ext>
          </c:extLst>
        </c:ser>
        <c:dLbls>
          <c:dLblPos val="ctr"/>
          <c:showLegendKey val="0"/>
          <c:showVal val="1"/>
          <c:showCatName val="0"/>
          <c:showSerName val="0"/>
          <c:showPercent val="0"/>
          <c:showBubbleSize val="0"/>
        </c:dLbls>
        <c:gapWidth val="79"/>
        <c:overlap val="100"/>
        <c:axId val="565667008"/>
        <c:axId val="565668928"/>
      </c:barChart>
      <c:catAx>
        <c:axId val="56566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sng" strike="noStrike" kern="1200" cap="all" spc="120" normalizeH="0" baseline="0">
                <a:solidFill>
                  <a:schemeClr val="accent2">
                    <a:lumMod val="50000"/>
                  </a:schemeClr>
                </a:solidFill>
                <a:latin typeface="+mn-lt"/>
                <a:ea typeface="+mn-ea"/>
                <a:cs typeface="+mn-cs"/>
              </a:defRPr>
            </a:pPr>
            <a:endParaRPr lang="fr-FR"/>
          </a:p>
        </c:txPr>
        <c:crossAx val="565668928"/>
        <c:crosses val="autoZero"/>
        <c:auto val="1"/>
        <c:lblAlgn val="ctr"/>
        <c:lblOffset val="100"/>
        <c:noMultiLvlLbl val="0"/>
      </c:catAx>
      <c:valAx>
        <c:axId val="565668928"/>
        <c:scaling>
          <c:orientation val="minMax"/>
        </c:scaling>
        <c:delete val="1"/>
        <c:axPos val="l"/>
        <c:numFmt formatCode="0%" sourceLinked="1"/>
        <c:majorTickMark val="none"/>
        <c:minorTickMark val="none"/>
        <c:tickLblPos val="nextTo"/>
        <c:crossAx val="5656670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2">
                    <a:lumMod val="5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19050">
            <a:solidFill>
              <a:schemeClr val="accent2">
                <a:lumMod val="50000"/>
              </a:schemeClr>
            </a:solidFill>
          </a:ln>
          <a:effectLst/>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fr-FR"/>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pivots!$B$80</c:f>
              <c:strCache>
                <c:ptCount val="1"/>
                <c:pt idx="0">
                  <c:v>Total</c:v>
                </c:pt>
              </c:strCache>
            </c:strRef>
          </c:tx>
          <c:spPr>
            <a:solidFill>
              <a:schemeClr val="accent2">
                <a:lumMod val="60000"/>
                <a:lumOff val="40000"/>
              </a:schemeClr>
            </a:solidFill>
            <a:ln w="19050">
              <a:solidFill>
                <a:schemeClr val="accent2">
                  <a:lumMod val="50000"/>
                </a:schemeClr>
              </a:solidFill>
            </a:ln>
            <a:effectLst/>
          </c:spPr>
          <c:invertIfNegative val="0"/>
          <c:dLbls>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fr-F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pivots!$A$81:$A$85</c:f>
              <c:strCache>
                <c:ptCount val="4"/>
                <c:pt idx="0">
                  <c:v>2</c:v>
                </c:pt>
                <c:pt idx="1">
                  <c:v>3</c:v>
                </c:pt>
                <c:pt idx="2">
                  <c:v>4</c:v>
                </c:pt>
                <c:pt idx="3">
                  <c:v>5</c:v>
                </c:pt>
              </c:strCache>
            </c:strRef>
          </c:cat>
          <c:val>
            <c:numRef>
              <c:f>pivots!$B$81:$B$85</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A6ED-4A6F-B357-F49F3AE06813}"/>
            </c:ext>
          </c:extLst>
        </c:ser>
        <c:dLbls>
          <c:dLblPos val="ctr"/>
          <c:showLegendKey val="0"/>
          <c:showVal val="1"/>
          <c:showCatName val="0"/>
          <c:showSerName val="0"/>
          <c:showPercent val="0"/>
          <c:showBubbleSize val="0"/>
        </c:dLbls>
        <c:gapWidth val="9"/>
        <c:overlap val="84"/>
        <c:axId val="1280074752"/>
        <c:axId val="1280075232"/>
      </c:barChart>
      <c:catAx>
        <c:axId val="1280074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80075232"/>
        <c:crosses val="autoZero"/>
        <c:auto val="1"/>
        <c:lblAlgn val="ctr"/>
        <c:lblOffset val="100"/>
        <c:noMultiLvlLbl val="0"/>
      </c:catAx>
      <c:valAx>
        <c:axId val="128007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800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88200</xdr:colOff>
      <xdr:row>3</xdr:row>
      <xdr:rowOff>116768</xdr:rowOff>
    </xdr:from>
    <xdr:to>
      <xdr:col>4</xdr:col>
      <xdr:colOff>211673</xdr:colOff>
      <xdr:row>9</xdr:row>
      <xdr:rowOff>46213</xdr:rowOff>
    </xdr:to>
    <xdr:sp macro="" textlink="pivots!A4">
      <xdr:nvSpPr>
        <xdr:cNvPr id="2" name="Rectangle: Rounded Corners 1">
          <a:extLst>
            <a:ext uri="{FF2B5EF4-FFF2-40B4-BE49-F238E27FC236}">
              <a16:creationId xmlns:a16="http://schemas.microsoft.com/office/drawing/2014/main" id="{387A9272-76E2-3A2D-66C1-66682994A04F}"/>
            </a:ext>
          </a:extLst>
        </xdr:cNvPr>
        <xdr:cNvSpPr/>
      </xdr:nvSpPr>
      <xdr:spPr>
        <a:xfrm>
          <a:off x="189800" y="688268"/>
          <a:ext cx="1545873" cy="1072445"/>
        </a:xfrm>
        <a:prstGeom prst="roundRect">
          <a:avLst/>
        </a:prstGeom>
        <a:solidFill>
          <a:schemeClr val="accent2"/>
        </a:solidFill>
        <a:ln>
          <a:solidFill>
            <a:schemeClr val="accent2">
              <a:lumMod val="50000"/>
            </a:schemeClr>
          </a:solidFill>
        </a:ln>
        <a:effectLst>
          <a:outerShdw blurRad="254000" dist="127000" dir="24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F78B44-925C-42A3-A627-077D88F114F9}" type="TxLink">
            <a:rPr lang="en-US" sz="2000" b="0" i="0" u="none" strike="noStrike">
              <a:solidFill>
                <a:schemeClr val="bg1"/>
              </a:solidFill>
              <a:latin typeface="Arial Black" panose="020B0A04020102020204" pitchFamily="34" charset="0"/>
            </a:rPr>
            <a:pPr algn="ctr"/>
            <a:t>1,000</a:t>
          </a:fld>
          <a:endParaRPr lang="fr-FR" sz="2000">
            <a:solidFill>
              <a:schemeClr val="bg1"/>
            </a:solidFill>
            <a:latin typeface="Arial Black" panose="020B0A04020102020204" pitchFamily="34" charset="0"/>
          </a:endParaRPr>
        </a:p>
      </xdr:txBody>
    </xdr:sp>
    <xdr:clientData/>
  </xdr:twoCellAnchor>
  <xdr:oneCellAnchor>
    <xdr:from>
      <xdr:col>1</xdr:col>
      <xdr:colOff>88195</xdr:colOff>
      <xdr:row>3</xdr:row>
      <xdr:rowOff>92780</xdr:rowOff>
    </xdr:from>
    <xdr:ext cx="1552222" cy="449791"/>
    <xdr:sp macro="" textlink="">
      <xdr:nvSpPr>
        <xdr:cNvPr id="3" name="TextBox 2">
          <a:extLst>
            <a:ext uri="{FF2B5EF4-FFF2-40B4-BE49-F238E27FC236}">
              <a16:creationId xmlns:a16="http://schemas.microsoft.com/office/drawing/2014/main" id="{A4B940DE-A707-943F-32C0-286CB93A71E0}"/>
            </a:ext>
          </a:extLst>
        </xdr:cNvPr>
        <xdr:cNvSpPr txBox="1"/>
      </xdr:nvSpPr>
      <xdr:spPr>
        <a:xfrm>
          <a:off x="189795" y="664280"/>
          <a:ext cx="1552222" cy="449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200">
              <a:solidFill>
                <a:schemeClr val="bg1"/>
              </a:solidFill>
              <a:latin typeface="Arial Black" panose="020B0A04020102020204" pitchFamily="34" charset="0"/>
            </a:rPr>
            <a:t>Calls</a:t>
          </a:r>
          <a:endParaRPr lang="fr-FR" sz="1100">
            <a:solidFill>
              <a:schemeClr val="bg1"/>
            </a:solidFill>
            <a:latin typeface="Arial Black" panose="020B0A04020102020204" pitchFamily="34" charset="0"/>
          </a:endParaRPr>
        </a:p>
      </xdr:txBody>
    </xdr:sp>
    <xdr:clientData/>
  </xdr:oneCellAnchor>
  <xdr:twoCellAnchor editAs="oneCell">
    <xdr:from>
      <xdr:col>2</xdr:col>
      <xdr:colOff>243802</xdr:colOff>
      <xdr:row>4</xdr:row>
      <xdr:rowOff>2856</xdr:rowOff>
    </xdr:from>
    <xdr:to>
      <xdr:col>2</xdr:col>
      <xdr:colOff>471665</xdr:colOff>
      <xdr:row>5</xdr:row>
      <xdr:rowOff>29947</xdr:rowOff>
    </xdr:to>
    <xdr:pic>
      <xdr:nvPicPr>
        <xdr:cNvPr id="4" name="Graphic 3" descr="Receiver with solid fill">
          <a:extLst>
            <a:ext uri="{FF2B5EF4-FFF2-40B4-BE49-F238E27FC236}">
              <a16:creationId xmlns:a16="http://schemas.microsoft.com/office/drawing/2014/main" id="{9CAB5049-FE74-4BEC-8030-B29778CE726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632484">
          <a:off x="447002" y="764856"/>
          <a:ext cx="227863" cy="217591"/>
        </a:xfrm>
        <a:prstGeom prst="rect">
          <a:avLst/>
        </a:prstGeom>
      </xdr:spPr>
    </xdr:pic>
    <xdr:clientData/>
  </xdr:twoCellAnchor>
  <xdr:twoCellAnchor>
    <xdr:from>
      <xdr:col>2</xdr:col>
      <xdr:colOff>8821</xdr:colOff>
      <xdr:row>7</xdr:row>
      <xdr:rowOff>148518</xdr:rowOff>
    </xdr:from>
    <xdr:to>
      <xdr:col>4</xdr:col>
      <xdr:colOff>176392</xdr:colOff>
      <xdr:row>8</xdr:row>
      <xdr:rowOff>183795</xdr:rowOff>
    </xdr:to>
    <xdr:sp macro="" textlink="pivots!A15">
      <xdr:nvSpPr>
        <xdr:cNvPr id="5" name="TextBox 4">
          <a:extLst>
            <a:ext uri="{FF2B5EF4-FFF2-40B4-BE49-F238E27FC236}">
              <a16:creationId xmlns:a16="http://schemas.microsoft.com/office/drawing/2014/main" id="{EA32CCD3-CBAE-D5A0-5557-3C0027F6FFD1}"/>
            </a:ext>
          </a:extLst>
        </xdr:cNvPr>
        <xdr:cNvSpPr txBox="1"/>
      </xdr:nvSpPr>
      <xdr:spPr>
        <a:xfrm>
          <a:off x="212021" y="1482018"/>
          <a:ext cx="1488371" cy="225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1F9F7C-A3B8-49F8-9D5F-5C8147ACEC20}" type="TxLink">
            <a:rPr lang="en-US" sz="1200" b="1" i="0" u="none" strike="noStrike">
              <a:solidFill>
                <a:schemeClr val="bg1"/>
              </a:solidFill>
              <a:latin typeface="Arial Black" panose="020B0A04020102020204" pitchFamily="34" charset="0"/>
            </a:rPr>
            <a:pPr algn="ctr"/>
            <a:t>200</a:t>
          </a:fld>
          <a:endParaRPr lang="fr-FR" sz="1200" b="1">
            <a:solidFill>
              <a:schemeClr val="bg1"/>
            </a:solidFill>
            <a:latin typeface="Arial Black" panose="020B0A04020102020204" pitchFamily="34" charset="0"/>
          </a:endParaRPr>
        </a:p>
      </xdr:txBody>
    </xdr:sp>
    <xdr:clientData/>
  </xdr:twoCellAnchor>
  <xdr:twoCellAnchor>
    <xdr:from>
      <xdr:col>2</xdr:col>
      <xdr:colOff>5</xdr:colOff>
      <xdr:row>11</xdr:row>
      <xdr:rowOff>157338</xdr:rowOff>
    </xdr:from>
    <xdr:to>
      <xdr:col>4</xdr:col>
      <xdr:colOff>220492</xdr:colOff>
      <xdr:row>17</xdr:row>
      <xdr:rowOff>81492</xdr:rowOff>
    </xdr:to>
    <xdr:sp macro="" textlink="pivots!B4">
      <xdr:nvSpPr>
        <xdr:cNvPr id="10" name="Rectangle: Rounded Corners 9">
          <a:extLst>
            <a:ext uri="{FF2B5EF4-FFF2-40B4-BE49-F238E27FC236}">
              <a16:creationId xmlns:a16="http://schemas.microsoft.com/office/drawing/2014/main" id="{B94635C6-77CB-4C19-B953-DB0C45F66CA7}"/>
            </a:ext>
          </a:extLst>
        </xdr:cNvPr>
        <xdr:cNvSpPr/>
      </xdr:nvSpPr>
      <xdr:spPr>
        <a:xfrm>
          <a:off x="203205" y="2252838"/>
          <a:ext cx="1541287" cy="1067154"/>
        </a:xfrm>
        <a:prstGeom prst="roundRect">
          <a:avLst/>
        </a:prstGeom>
        <a:solidFill>
          <a:schemeClr val="accent2"/>
        </a:solidFill>
        <a:ln>
          <a:solidFill>
            <a:schemeClr val="accent2">
              <a:lumMod val="50000"/>
            </a:schemeClr>
          </a:solidFill>
        </a:ln>
        <a:effectLst>
          <a:outerShdw blurRad="254000" dist="127000" dir="24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1DF4693-4B02-4C50-B517-B119847A8181}" type="TxLink">
            <a:rPr lang="en-US" sz="2000" b="0" i="0" u="none" strike="noStrike">
              <a:solidFill>
                <a:schemeClr val="bg1"/>
              </a:solidFill>
              <a:latin typeface="Arial Black" panose="020B0A04020102020204" pitchFamily="34" charset="0"/>
              <a:ea typeface="+mn-ea"/>
              <a:cs typeface="+mn-cs"/>
            </a:rPr>
            <a:pPr marL="0" indent="0" algn="ctr"/>
            <a:t>$96,623</a:t>
          </a:fld>
          <a:endParaRPr lang="fr-FR" sz="2000" b="0" i="0" u="none" strike="noStrike">
            <a:solidFill>
              <a:schemeClr val="bg1"/>
            </a:solidFill>
            <a:latin typeface="Arial Black" panose="020B0A04020102020204" pitchFamily="34" charset="0"/>
            <a:ea typeface="+mn-ea"/>
            <a:cs typeface="+mn-cs"/>
          </a:endParaRPr>
        </a:p>
      </xdr:txBody>
    </xdr:sp>
    <xdr:clientData/>
  </xdr:twoCellAnchor>
  <xdr:oneCellAnchor>
    <xdr:from>
      <xdr:col>2</xdr:col>
      <xdr:colOff>0</xdr:colOff>
      <xdr:row>11</xdr:row>
      <xdr:rowOff>139700</xdr:rowOff>
    </xdr:from>
    <xdr:ext cx="1552222" cy="449791"/>
    <xdr:sp macro="" textlink="">
      <xdr:nvSpPr>
        <xdr:cNvPr id="11" name="TextBox 10">
          <a:extLst>
            <a:ext uri="{FF2B5EF4-FFF2-40B4-BE49-F238E27FC236}">
              <a16:creationId xmlns:a16="http://schemas.microsoft.com/office/drawing/2014/main" id="{2D38A089-2868-44FC-A09B-6076398B53FE}"/>
            </a:ext>
          </a:extLst>
        </xdr:cNvPr>
        <xdr:cNvSpPr txBox="1"/>
      </xdr:nvSpPr>
      <xdr:spPr>
        <a:xfrm>
          <a:off x="203200" y="2235200"/>
          <a:ext cx="1552222" cy="449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200">
              <a:solidFill>
                <a:schemeClr val="bg1"/>
              </a:solidFill>
              <a:latin typeface="Arial Black" panose="020B0A04020102020204" pitchFamily="34" charset="0"/>
            </a:rPr>
            <a:t>Amount</a:t>
          </a:r>
          <a:endParaRPr lang="fr-FR" sz="1100">
            <a:solidFill>
              <a:schemeClr val="bg1"/>
            </a:solidFill>
            <a:latin typeface="Arial Black" panose="020B0A04020102020204" pitchFamily="34" charset="0"/>
          </a:endParaRPr>
        </a:p>
      </xdr:txBody>
    </xdr:sp>
    <xdr:clientData/>
  </xdr:oneCellAnchor>
  <xdr:twoCellAnchor editAs="oneCell">
    <xdr:from>
      <xdr:col>2</xdr:col>
      <xdr:colOff>186676</xdr:colOff>
      <xdr:row>12</xdr:row>
      <xdr:rowOff>38134</xdr:rowOff>
    </xdr:from>
    <xdr:to>
      <xdr:col>2</xdr:col>
      <xdr:colOff>405325</xdr:colOff>
      <xdr:row>13</xdr:row>
      <xdr:rowOff>71575</xdr:rowOff>
    </xdr:to>
    <xdr:pic>
      <xdr:nvPicPr>
        <xdr:cNvPr id="12" name="Graphic 11">
          <a:extLst>
            <a:ext uri="{FF2B5EF4-FFF2-40B4-BE49-F238E27FC236}">
              <a16:creationId xmlns:a16="http://schemas.microsoft.com/office/drawing/2014/main" id="{289B2D11-81A4-4929-8FC6-238E3C68B83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632484">
          <a:off x="389876" y="2324134"/>
          <a:ext cx="218649" cy="223941"/>
        </a:xfrm>
        <a:prstGeom prst="rect">
          <a:avLst/>
        </a:prstGeom>
      </xdr:spPr>
    </xdr:pic>
    <xdr:clientData/>
  </xdr:twoCellAnchor>
  <xdr:twoCellAnchor>
    <xdr:from>
      <xdr:col>2</xdr:col>
      <xdr:colOff>17640</xdr:colOff>
      <xdr:row>15</xdr:row>
      <xdr:rowOff>183796</xdr:rowOff>
    </xdr:from>
    <xdr:to>
      <xdr:col>4</xdr:col>
      <xdr:colOff>185211</xdr:colOff>
      <xdr:row>17</xdr:row>
      <xdr:rowOff>28574</xdr:rowOff>
    </xdr:to>
    <xdr:sp macro="" textlink="pivots!B15">
      <xdr:nvSpPr>
        <xdr:cNvPr id="13" name="TextBox 12">
          <a:extLst>
            <a:ext uri="{FF2B5EF4-FFF2-40B4-BE49-F238E27FC236}">
              <a16:creationId xmlns:a16="http://schemas.microsoft.com/office/drawing/2014/main" id="{C910539E-BDE9-43D8-B8D7-3FA1677F1AFB}"/>
            </a:ext>
          </a:extLst>
        </xdr:cNvPr>
        <xdr:cNvSpPr txBox="1"/>
      </xdr:nvSpPr>
      <xdr:spPr>
        <a:xfrm>
          <a:off x="220840" y="3041296"/>
          <a:ext cx="1488371" cy="225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FD8BB1-8BCB-4CB3-A3EA-83CC74CFDD1F}" type="TxLink">
            <a:rPr lang="en-US" sz="1200" b="1" i="0" u="none" strike="noStrike">
              <a:solidFill>
                <a:schemeClr val="bg1"/>
              </a:solidFill>
              <a:latin typeface="Arial Black" panose="020B0A04020102020204" pitchFamily="34" charset="0"/>
              <a:ea typeface="+mn-ea"/>
              <a:cs typeface="+mn-cs"/>
            </a:rPr>
            <a:pPr marL="0" indent="0" algn="ctr"/>
            <a:t>$20,104</a:t>
          </a:fld>
          <a:endParaRPr lang="fr-FR" sz="1200" b="1"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5</xdr:colOff>
      <xdr:row>19</xdr:row>
      <xdr:rowOff>157338</xdr:rowOff>
    </xdr:from>
    <xdr:to>
      <xdr:col>4</xdr:col>
      <xdr:colOff>220492</xdr:colOff>
      <xdr:row>25</xdr:row>
      <xdr:rowOff>106891</xdr:rowOff>
    </xdr:to>
    <xdr:sp macro="" textlink="pivots!C4">
      <xdr:nvSpPr>
        <xdr:cNvPr id="14" name="Rectangle: Rounded Corners 13">
          <a:extLst>
            <a:ext uri="{FF2B5EF4-FFF2-40B4-BE49-F238E27FC236}">
              <a16:creationId xmlns:a16="http://schemas.microsoft.com/office/drawing/2014/main" id="{88C63A0B-3BDE-415F-8676-C19EF526ABAF}"/>
            </a:ext>
          </a:extLst>
        </xdr:cNvPr>
        <xdr:cNvSpPr/>
      </xdr:nvSpPr>
      <xdr:spPr>
        <a:xfrm>
          <a:off x="203205" y="3776838"/>
          <a:ext cx="1541287" cy="1117953"/>
        </a:xfrm>
        <a:prstGeom prst="roundRect">
          <a:avLst/>
        </a:prstGeom>
        <a:solidFill>
          <a:schemeClr val="accent2"/>
        </a:solidFill>
        <a:ln>
          <a:solidFill>
            <a:schemeClr val="accent2">
              <a:lumMod val="50000"/>
            </a:schemeClr>
          </a:solidFill>
        </a:ln>
        <a:effectLst>
          <a:outerShdw blurRad="254000" dist="127000" dir="24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42F213D-2C60-4736-A8AD-2BAD4CF2A9BF}" type="TxLink">
            <a:rPr lang="en-US" sz="2000" b="0" i="0" u="none" strike="noStrike">
              <a:solidFill>
                <a:schemeClr val="bg1"/>
              </a:solidFill>
              <a:latin typeface="Arial Black" panose="020B0A04020102020204" pitchFamily="34" charset="0"/>
              <a:ea typeface="+mn-ea"/>
              <a:cs typeface="+mn-cs"/>
            </a:rPr>
            <a:pPr marL="0" indent="0" algn="ctr"/>
            <a:t>89,850</a:t>
          </a:fld>
          <a:endParaRPr lang="fr-FR" sz="2000" b="0" i="0" u="none" strike="noStrike">
            <a:solidFill>
              <a:schemeClr val="bg1"/>
            </a:solidFill>
            <a:latin typeface="Arial Black" panose="020B0A04020102020204" pitchFamily="34" charset="0"/>
            <a:ea typeface="+mn-ea"/>
            <a:cs typeface="+mn-cs"/>
          </a:endParaRPr>
        </a:p>
      </xdr:txBody>
    </xdr:sp>
    <xdr:clientData/>
  </xdr:twoCellAnchor>
  <xdr:oneCellAnchor>
    <xdr:from>
      <xdr:col>2</xdr:col>
      <xdr:colOff>0</xdr:colOff>
      <xdr:row>19</xdr:row>
      <xdr:rowOff>139700</xdr:rowOff>
    </xdr:from>
    <xdr:ext cx="1552222" cy="449791"/>
    <xdr:sp macro="" textlink="">
      <xdr:nvSpPr>
        <xdr:cNvPr id="15" name="TextBox 14">
          <a:extLst>
            <a:ext uri="{FF2B5EF4-FFF2-40B4-BE49-F238E27FC236}">
              <a16:creationId xmlns:a16="http://schemas.microsoft.com/office/drawing/2014/main" id="{1FA7539F-2C0F-44CC-9E72-5C42FC56375C}"/>
            </a:ext>
          </a:extLst>
        </xdr:cNvPr>
        <xdr:cNvSpPr txBox="1"/>
      </xdr:nvSpPr>
      <xdr:spPr>
        <a:xfrm>
          <a:off x="203200" y="3759200"/>
          <a:ext cx="1552222" cy="449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200">
              <a:solidFill>
                <a:schemeClr val="bg1"/>
              </a:solidFill>
              <a:latin typeface="Arial Black" panose="020B0A04020102020204" pitchFamily="34" charset="0"/>
            </a:rPr>
            <a:t>Duration</a:t>
          </a:r>
          <a:endParaRPr lang="fr-FR" sz="1100">
            <a:solidFill>
              <a:schemeClr val="bg1"/>
            </a:solidFill>
            <a:latin typeface="Arial Black" panose="020B0A04020102020204" pitchFamily="34" charset="0"/>
          </a:endParaRPr>
        </a:p>
      </xdr:txBody>
    </xdr:sp>
    <xdr:clientData/>
  </xdr:oneCellAnchor>
  <xdr:twoCellAnchor editAs="oneCell">
    <xdr:from>
      <xdr:col>2</xdr:col>
      <xdr:colOff>133760</xdr:colOff>
      <xdr:row>20</xdr:row>
      <xdr:rowOff>38134</xdr:rowOff>
    </xdr:from>
    <xdr:to>
      <xdr:col>2</xdr:col>
      <xdr:colOff>352409</xdr:colOff>
      <xdr:row>21</xdr:row>
      <xdr:rowOff>71574</xdr:rowOff>
    </xdr:to>
    <xdr:pic>
      <xdr:nvPicPr>
        <xdr:cNvPr id="16" name="Graphic 15">
          <a:extLst>
            <a:ext uri="{FF2B5EF4-FFF2-40B4-BE49-F238E27FC236}">
              <a16:creationId xmlns:a16="http://schemas.microsoft.com/office/drawing/2014/main" id="{9825AF91-792F-4D5B-AFC5-9A28AE741BD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632484">
          <a:off x="336960" y="3848134"/>
          <a:ext cx="218649" cy="223940"/>
        </a:xfrm>
        <a:prstGeom prst="rect">
          <a:avLst/>
        </a:prstGeom>
      </xdr:spPr>
    </xdr:pic>
    <xdr:clientData/>
  </xdr:twoCellAnchor>
  <xdr:twoCellAnchor>
    <xdr:from>
      <xdr:col>2</xdr:col>
      <xdr:colOff>17640</xdr:colOff>
      <xdr:row>24</xdr:row>
      <xdr:rowOff>44095</xdr:rowOff>
    </xdr:from>
    <xdr:to>
      <xdr:col>4</xdr:col>
      <xdr:colOff>185211</xdr:colOff>
      <xdr:row>25</xdr:row>
      <xdr:rowOff>53973</xdr:rowOff>
    </xdr:to>
    <xdr:sp macro="" textlink="pivots!C15">
      <xdr:nvSpPr>
        <xdr:cNvPr id="17" name="TextBox 16">
          <a:extLst>
            <a:ext uri="{FF2B5EF4-FFF2-40B4-BE49-F238E27FC236}">
              <a16:creationId xmlns:a16="http://schemas.microsoft.com/office/drawing/2014/main" id="{B8B4D20D-5308-4E96-9580-A90C77D15B46}"/>
            </a:ext>
          </a:extLst>
        </xdr:cNvPr>
        <xdr:cNvSpPr txBox="1"/>
      </xdr:nvSpPr>
      <xdr:spPr>
        <a:xfrm>
          <a:off x="220840" y="4616095"/>
          <a:ext cx="1488371" cy="225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F70AF3-5458-49D6-832E-39A2FDED20CC}" type="TxLink">
            <a:rPr lang="en-US" sz="1200" b="1" i="0" u="none" strike="noStrike">
              <a:solidFill>
                <a:schemeClr val="bg1"/>
              </a:solidFill>
              <a:latin typeface="Arial Black" panose="020B0A04020102020204" pitchFamily="34" charset="0"/>
              <a:ea typeface="+mn-ea"/>
              <a:cs typeface="+mn-cs"/>
            </a:rPr>
            <a:pPr marL="0" indent="0" algn="ctr"/>
            <a:t>18,209</a:t>
          </a:fld>
          <a:endParaRPr lang="fr-FR" sz="1200" b="1"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5</xdr:colOff>
      <xdr:row>27</xdr:row>
      <xdr:rowOff>157338</xdr:rowOff>
    </xdr:from>
    <xdr:to>
      <xdr:col>4</xdr:col>
      <xdr:colOff>220492</xdr:colOff>
      <xdr:row>33</xdr:row>
      <xdr:rowOff>81491</xdr:rowOff>
    </xdr:to>
    <xdr:sp macro="" textlink="pivots!D4">
      <xdr:nvSpPr>
        <xdr:cNvPr id="18" name="Rectangle: Rounded Corners 17">
          <a:extLst>
            <a:ext uri="{FF2B5EF4-FFF2-40B4-BE49-F238E27FC236}">
              <a16:creationId xmlns:a16="http://schemas.microsoft.com/office/drawing/2014/main" id="{EBAED938-7F74-4988-9750-189381FA70F2}"/>
            </a:ext>
          </a:extLst>
        </xdr:cNvPr>
        <xdr:cNvSpPr/>
      </xdr:nvSpPr>
      <xdr:spPr>
        <a:xfrm>
          <a:off x="203205" y="5351638"/>
          <a:ext cx="1541287" cy="1092553"/>
        </a:xfrm>
        <a:prstGeom prst="roundRect">
          <a:avLst/>
        </a:prstGeom>
        <a:solidFill>
          <a:schemeClr val="accent2"/>
        </a:solidFill>
        <a:ln>
          <a:solidFill>
            <a:schemeClr val="accent2">
              <a:lumMod val="50000"/>
            </a:schemeClr>
          </a:solidFill>
        </a:ln>
        <a:effectLst>
          <a:outerShdw blurRad="254000" dist="127000" dir="24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84E903-F67D-4C60-A22A-189A08FE465C}" type="TxLink">
            <a:rPr lang="en-US" sz="2000" b="0" i="0" u="none" strike="noStrike">
              <a:solidFill>
                <a:schemeClr val="bg1"/>
              </a:solidFill>
              <a:latin typeface="Arial Black" panose="020B0A04020102020204" pitchFamily="34" charset="0"/>
              <a:ea typeface="+mn-ea"/>
              <a:cs typeface="+mn-cs"/>
            </a:rPr>
            <a:pPr marL="0" indent="0" algn="ctr"/>
            <a:t>3.9</a:t>
          </a:fld>
          <a:endParaRPr lang="fr-FR" sz="2000" b="0" i="0" u="none" strike="noStrike">
            <a:solidFill>
              <a:schemeClr val="bg1"/>
            </a:solidFill>
            <a:latin typeface="Arial Black" panose="020B0A04020102020204" pitchFamily="34" charset="0"/>
            <a:ea typeface="+mn-ea"/>
            <a:cs typeface="+mn-cs"/>
          </a:endParaRPr>
        </a:p>
      </xdr:txBody>
    </xdr:sp>
    <xdr:clientData/>
  </xdr:twoCellAnchor>
  <xdr:oneCellAnchor>
    <xdr:from>
      <xdr:col>2</xdr:col>
      <xdr:colOff>114652</xdr:colOff>
      <xdr:row>27</xdr:row>
      <xdr:rowOff>139700</xdr:rowOff>
    </xdr:from>
    <xdr:ext cx="1437569" cy="449791"/>
    <xdr:sp macro="" textlink="">
      <xdr:nvSpPr>
        <xdr:cNvPr id="19" name="TextBox 18">
          <a:extLst>
            <a:ext uri="{FF2B5EF4-FFF2-40B4-BE49-F238E27FC236}">
              <a16:creationId xmlns:a16="http://schemas.microsoft.com/office/drawing/2014/main" id="{E4336C0A-2814-47D7-9D06-4CFF3D14872A}"/>
            </a:ext>
          </a:extLst>
        </xdr:cNvPr>
        <xdr:cNvSpPr txBox="1"/>
      </xdr:nvSpPr>
      <xdr:spPr>
        <a:xfrm>
          <a:off x="317852" y="5334000"/>
          <a:ext cx="1437569" cy="449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400">
              <a:solidFill>
                <a:schemeClr val="bg1"/>
              </a:solidFill>
              <a:latin typeface="Arial Black" panose="020B0A04020102020204" pitchFamily="34" charset="0"/>
            </a:rPr>
            <a:t>Avg. </a:t>
          </a:r>
          <a:r>
            <a:rPr lang="fr-FR" sz="1200">
              <a:solidFill>
                <a:schemeClr val="bg1"/>
              </a:solidFill>
              <a:latin typeface="Arial Black" panose="020B0A04020102020204" pitchFamily="34" charset="0"/>
            </a:rPr>
            <a:t>rating</a:t>
          </a:r>
          <a:endParaRPr lang="fr-FR" sz="1100">
            <a:solidFill>
              <a:schemeClr val="bg1"/>
            </a:solidFill>
            <a:latin typeface="Arial Black" panose="020B0A04020102020204" pitchFamily="34" charset="0"/>
          </a:endParaRPr>
        </a:p>
      </xdr:txBody>
    </xdr:sp>
    <xdr:clientData/>
  </xdr:oneCellAnchor>
  <xdr:twoCellAnchor editAs="oneCell">
    <xdr:from>
      <xdr:col>2</xdr:col>
      <xdr:colOff>54386</xdr:colOff>
      <xdr:row>28</xdr:row>
      <xdr:rowOff>46953</xdr:rowOff>
    </xdr:from>
    <xdr:to>
      <xdr:col>2</xdr:col>
      <xdr:colOff>273035</xdr:colOff>
      <xdr:row>29</xdr:row>
      <xdr:rowOff>69509</xdr:rowOff>
    </xdr:to>
    <xdr:pic>
      <xdr:nvPicPr>
        <xdr:cNvPr id="20" name="Graphic 19">
          <a:extLst>
            <a:ext uri="{FF2B5EF4-FFF2-40B4-BE49-F238E27FC236}">
              <a16:creationId xmlns:a16="http://schemas.microsoft.com/office/drawing/2014/main" id="{59FAC153-7C77-4765-A0AA-ECC4D6444AE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632484">
          <a:off x="257586" y="5431753"/>
          <a:ext cx="218649" cy="213056"/>
        </a:xfrm>
        <a:prstGeom prst="rect">
          <a:avLst/>
        </a:prstGeom>
      </xdr:spPr>
    </xdr:pic>
    <xdr:clientData/>
  </xdr:twoCellAnchor>
  <xdr:twoCellAnchor>
    <xdr:from>
      <xdr:col>2</xdr:col>
      <xdr:colOff>17640</xdr:colOff>
      <xdr:row>31</xdr:row>
      <xdr:rowOff>183796</xdr:rowOff>
    </xdr:from>
    <xdr:to>
      <xdr:col>4</xdr:col>
      <xdr:colOff>185211</xdr:colOff>
      <xdr:row>33</xdr:row>
      <xdr:rowOff>28573</xdr:rowOff>
    </xdr:to>
    <xdr:sp macro="" textlink="pivots!D15">
      <xdr:nvSpPr>
        <xdr:cNvPr id="21" name="TextBox 20">
          <a:extLst>
            <a:ext uri="{FF2B5EF4-FFF2-40B4-BE49-F238E27FC236}">
              <a16:creationId xmlns:a16="http://schemas.microsoft.com/office/drawing/2014/main" id="{362F91ED-1026-4266-805D-0B177869210F}"/>
            </a:ext>
          </a:extLst>
        </xdr:cNvPr>
        <xdr:cNvSpPr txBox="1"/>
      </xdr:nvSpPr>
      <xdr:spPr>
        <a:xfrm>
          <a:off x="220840" y="6165496"/>
          <a:ext cx="1488371" cy="225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9E5A78-965C-4386-A289-62954E93A2E7}" type="TxLink">
            <a:rPr lang="en-US" sz="1200" b="1" i="0" u="none" strike="noStrike">
              <a:solidFill>
                <a:schemeClr val="bg1"/>
              </a:solidFill>
              <a:latin typeface="Arial Black" panose="020B0A04020102020204" pitchFamily="34" charset="0"/>
              <a:ea typeface="+mn-ea"/>
              <a:cs typeface="+mn-cs"/>
            </a:rPr>
            <a:pPr marL="0" indent="0" algn="ctr"/>
            <a:t>3.9</a:t>
          </a:fld>
          <a:endParaRPr lang="fr-FR" sz="1200" b="1"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5</xdr:colOff>
      <xdr:row>35</xdr:row>
      <xdr:rowOff>182738</xdr:rowOff>
    </xdr:from>
    <xdr:to>
      <xdr:col>4</xdr:col>
      <xdr:colOff>220492</xdr:colOff>
      <xdr:row>41</xdr:row>
      <xdr:rowOff>81492</xdr:rowOff>
    </xdr:to>
    <xdr:sp macro="" textlink="pivots!E4">
      <xdr:nvSpPr>
        <xdr:cNvPr id="22" name="Rectangle: Rounded Corners 21">
          <a:extLst>
            <a:ext uri="{FF2B5EF4-FFF2-40B4-BE49-F238E27FC236}">
              <a16:creationId xmlns:a16="http://schemas.microsoft.com/office/drawing/2014/main" id="{C8C39E78-4BAB-4255-945D-E66A4560AEF6}"/>
            </a:ext>
          </a:extLst>
        </xdr:cNvPr>
        <xdr:cNvSpPr/>
      </xdr:nvSpPr>
      <xdr:spPr>
        <a:xfrm>
          <a:off x="203205" y="6926438"/>
          <a:ext cx="1541287" cy="1067154"/>
        </a:xfrm>
        <a:prstGeom prst="roundRect">
          <a:avLst/>
        </a:prstGeom>
        <a:solidFill>
          <a:schemeClr val="accent2"/>
        </a:solidFill>
        <a:ln>
          <a:solidFill>
            <a:schemeClr val="accent2">
              <a:lumMod val="50000"/>
            </a:schemeClr>
          </a:solidFill>
        </a:ln>
        <a:effectLst>
          <a:outerShdw blurRad="254000" dist="127000" dir="24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E4EB544-D85D-492A-9A55-71EF3A97AE0A}" type="TxLink">
            <a:rPr lang="en-US" sz="2000" b="0" i="0" u="none" strike="noStrike">
              <a:solidFill>
                <a:schemeClr val="bg1"/>
              </a:solidFill>
              <a:latin typeface="Arial Black" panose="020B0A04020102020204" pitchFamily="34" charset="0"/>
              <a:ea typeface="+mn-ea"/>
              <a:cs typeface="+mn-cs"/>
            </a:rPr>
            <a:pPr marL="0" indent="0" algn="ctr"/>
            <a:t>307</a:t>
          </a:fld>
          <a:endParaRPr lang="fr-FR" sz="2000" b="0" i="0" u="none" strike="noStrike">
            <a:solidFill>
              <a:schemeClr val="bg1"/>
            </a:solidFill>
            <a:latin typeface="Arial Black" panose="020B0A04020102020204" pitchFamily="34" charset="0"/>
            <a:ea typeface="+mn-ea"/>
            <a:cs typeface="+mn-cs"/>
          </a:endParaRPr>
        </a:p>
      </xdr:txBody>
    </xdr:sp>
    <xdr:clientData/>
  </xdr:twoCellAnchor>
  <xdr:twoCellAnchor editAs="oneCell">
    <xdr:from>
      <xdr:col>12</xdr:col>
      <xdr:colOff>455084</xdr:colOff>
      <xdr:row>23</xdr:row>
      <xdr:rowOff>148524</xdr:rowOff>
    </xdr:from>
    <xdr:to>
      <xdr:col>15</xdr:col>
      <xdr:colOff>0</xdr:colOff>
      <xdr:row>36</xdr:row>
      <xdr:rowOff>33867</xdr:rowOff>
    </xdr:to>
    <mc:AlternateContent xmlns:mc="http://schemas.openxmlformats.org/markup-compatibility/2006" xmlns:a14="http://schemas.microsoft.com/office/drawing/2010/main">
      <mc:Choice Requires="a14">
        <xdr:graphicFrame macro="">
          <xdr:nvGraphicFramePr>
            <xdr:cNvPr id="26" name="Representative">
              <a:extLst>
                <a:ext uri="{FF2B5EF4-FFF2-40B4-BE49-F238E27FC236}">
                  <a16:creationId xmlns:a16="http://schemas.microsoft.com/office/drawing/2014/main" id="{C3790F65-C8A5-4B6E-892B-2EC165F5501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207251" y="4350107"/>
              <a:ext cx="1513416" cy="251001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158750</xdr:colOff>
      <xdr:row>35</xdr:row>
      <xdr:rowOff>165100</xdr:rowOff>
    </xdr:from>
    <xdr:ext cx="1393471" cy="449791"/>
    <xdr:sp macro="" textlink="">
      <xdr:nvSpPr>
        <xdr:cNvPr id="23" name="TextBox 22">
          <a:extLst>
            <a:ext uri="{FF2B5EF4-FFF2-40B4-BE49-F238E27FC236}">
              <a16:creationId xmlns:a16="http://schemas.microsoft.com/office/drawing/2014/main" id="{2A0514DA-D10D-4AD9-9A63-3D696200FEB7}"/>
            </a:ext>
          </a:extLst>
        </xdr:cNvPr>
        <xdr:cNvSpPr txBox="1"/>
      </xdr:nvSpPr>
      <xdr:spPr>
        <a:xfrm>
          <a:off x="361950" y="6908800"/>
          <a:ext cx="1393471" cy="449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200">
              <a:solidFill>
                <a:schemeClr val="bg1"/>
              </a:solidFill>
              <a:latin typeface="Arial Black" panose="020B0A04020102020204" pitchFamily="34" charset="0"/>
            </a:rPr>
            <a:t>Happy</a:t>
          </a:r>
          <a:r>
            <a:rPr lang="fr-FR" sz="1400">
              <a:solidFill>
                <a:schemeClr val="bg1"/>
              </a:solidFill>
              <a:latin typeface="Arial Black" panose="020B0A04020102020204" pitchFamily="34" charset="0"/>
            </a:rPr>
            <a:t> </a:t>
          </a:r>
          <a:r>
            <a:rPr lang="fr-FR" sz="1200">
              <a:solidFill>
                <a:schemeClr val="bg1"/>
              </a:solidFill>
              <a:latin typeface="Arial Black" panose="020B0A04020102020204" pitchFamily="34" charset="0"/>
            </a:rPr>
            <a:t>Callers</a:t>
          </a:r>
          <a:endParaRPr lang="fr-FR" sz="1100">
            <a:solidFill>
              <a:schemeClr val="bg1"/>
            </a:solidFill>
            <a:latin typeface="Arial Black" panose="020B0A04020102020204" pitchFamily="34" charset="0"/>
          </a:endParaRPr>
        </a:p>
      </xdr:txBody>
    </xdr:sp>
    <xdr:clientData/>
  </xdr:oneCellAnchor>
  <xdr:twoCellAnchor editAs="oneCell">
    <xdr:from>
      <xdr:col>2</xdr:col>
      <xdr:colOff>27922</xdr:colOff>
      <xdr:row>36</xdr:row>
      <xdr:rowOff>92462</xdr:rowOff>
    </xdr:from>
    <xdr:to>
      <xdr:col>2</xdr:col>
      <xdr:colOff>246571</xdr:colOff>
      <xdr:row>37</xdr:row>
      <xdr:rowOff>132254</xdr:rowOff>
    </xdr:to>
    <xdr:pic>
      <xdr:nvPicPr>
        <xdr:cNvPr id="24" name="Graphic 23">
          <a:extLst>
            <a:ext uri="{FF2B5EF4-FFF2-40B4-BE49-F238E27FC236}">
              <a16:creationId xmlns:a16="http://schemas.microsoft.com/office/drawing/2014/main" id="{3B8D2806-78F5-49B3-B34A-D5C686F5273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rot="632484">
          <a:off x="231122" y="7026662"/>
          <a:ext cx="218649" cy="230292"/>
        </a:xfrm>
        <a:prstGeom prst="rect">
          <a:avLst/>
        </a:prstGeom>
      </xdr:spPr>
    </xdr:pic>
    <xdr:clientData/>
  </xdr:twoCellAnchor>
  <xdr:twoCellAnchor>
    <xdr:from>
      <xdr:col>2</xdr:col>
      <xdr:colOff>17640</xdr:colOff>
      <xdr:row>39</xdr:row>
      <xdr:rowOff>183796</xdr:rowOff>
    </xdr:from>
    <xdr:to>
      <xdr:col>4</xdr:col>
      <xdr:colOff>185211</xdr:colOff>
      <xdr:row>41</xdr:row>
      <xdr:rowOff>28574</xdr:rowOff>
    </xdr:to>
    <xdr:sp macro="" textlink="pivots!E15">
      <xdr:nvSpPr>
        <xdr:cNvPr id="25" name="TextBox 24">
          <a:extLst>
            <a:ext uri="{FF2B5EF4-FFF2-40B4-BE49-F238E27FC236}">
              <a16:creationId xmlns:a16="http://schemas.microsoft.com/office/drawing/2014/main" id="{FDC5B2F7-497C-4B68-96F3-2F858537572E}"/>
            </a:ext>
          </a:extLst>
        </xdr:cNvPr>
        <xdr:cNvSpPr txBox="1"/>
      </xdr:nvSpPr>
      <xdr:spPr>
        <a:xfrm>
          <a:off x="220840" y="7714896"/>
          <a:ext cx="1488371" cy="225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7E4F0D-BA2A-4B4C-8BBE-69C832C29902}" type="TxLink">
            <a:rPr lang="en-US" sz="1200" b="1" i="0" u="none" strike="noStrike">
              <a:solidFill>
                <a:schemeClr val="bg1"/>
              </a:solidFill>
              <a:latin typeface="Arial Black" panose="020B0A04020102020204" pitchFamily="34" charset="0"/>
              <a:ea typeface="+mn-ea"/>
              <a:cs typeface="+mn-cs"/>
            </a:rPr>
            <a:pPr marL="0" indent="0" algn="ctr"/>
            <a:t>51</a:t>
          </a:fld>
          <a:endParaRPr lang="fr-FR" sz="1200" b="1" i="0" u="none" strike="noStrike">
            <a:solidFill>
              <a:schemeClr val="bg1"/>
            </a:solidFill>
            <a:latin typeface="Arial Black" panose="020B0A04020102020204" pitchFamily="34" charset="0"/>
            <a:ea typeface="+mn-ea"/>
            <a:cs typeface="+mn-cs"/>
          </a:endParaRPr>
        </a:p>
      </xdr:txBody>
    </xdr:sp>
    <xdr:clientData/>
  </xdr:twoCellAnchor>
  <xdr:twoCellAnchor>
    <xdr:from>
      <xdr:col>12</xdr:col>
      <xdr:colOff>361598</xdr:colOff>
      <xdr:row>5</xdr:row>
      <xdr:rowOff>17639</xdr:rowOff>
    </xdr:from>
    <xdr:to>
      <xdr:col>16</xdr:col>
      <xdr:colOff>167571</xdr:colOff>
      <xdr:row>17</xdr:row>
      <xdr:rowOff>71614</xdr:rowOff>
    </xdr:to>
    <xdr:graphicFrame macro="">
      <xdr:nvGraphicFramePr>
        <xdr:cNvPr id="28" name="Chart 27">
          <a:extLst>
            <a:ext uri="{FF2B5EF4-FFF2-40B4-BE49-F238E27FC236}">
              <a16:creationId xmlns:a16="http://schemas.microsoft.com/office/drawing/2014/main" id="{CAB04B95-29DC-4EA2-AB64-141907867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537987</xdr:colOff>
      <xdr:row>3</xdr:row>
      <xdr:rowOff>158750</xdr:rowOff>
    </xdr:from>
    <xdr:to>
      <xdr:col>12</xdr:col>
      <xdr:colOff>440972</xdr:colOff>
      <xdr:row>18</xdr:row>
      <xdr:rowOff>167922</xdr:rowOff>
    </xdr:to>
    <xdr:graphicFrame macro="">
      <xdr:nvGraphicFramePr>
        <xdr:cNvPr id="27" name="Chart 26">
          <a:extLst>
            <a:ext uri="{FF2B5EF4-FFF2-40B4-BE49-F238E27FC236}">
              <a16:creationId xmlns:a16="http://schemas.microsoft.com/office/drawing/2014/main" id="{32DA6C22-1E40-4FBF-8AD6-C2C0799E0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1058</xdr:colOff>
      <xdr:row>20</xdr:row>
      <xdr:rowOff>42334</xdr:rowOff>
    </xdr:from>
    <xdr:to>
      <xdr:col>8</xdr:col>
      <xdr:colOff>609600</xdr:colOff>
      <xdr:row>40</xdr:row>
      <xdr:rowOff>101601</xdr:rowOff>
    </xdr:to>
    <xdr:graphicFrame macro="">
      <xdr:nvGraphicFramePr>
        <xdr:cNvPr id="29" name="Chart 28">
          <a:extLst>
            <a:ext uri="{FF2B5EF4-FFF2-40B4-BE49-F238E27FC236}">
              <a16:creationId xmlns:a16="http://schemas.microsoft.com/office/drawing/2014/main" id="{BE8DBA93-3AA5-414D-8AA5-B35220617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584200</xdr:colOff>
      <xdr:row>20</xdr:row>
      <xdr:rowOff>21167</xdr:rowOff>
    </xdr:from>
    <xdr:to>
      <xdr:col>12</xdr:col>
      <xdr:colOff>342900</xdr:colOff>
      <xdr:row>40</xdr:row>
      <xdr:rowOff>88900</xdr:rowOff>
    </xdr:to>
    <xdr:graphicFrame macro="">
      <xdr:nvGraphicFramePr>
        <xdr:cNvPr id="30" name="Chart 29">
          <a:extLst>
            <a:ext uri="{FF2B5EF4-FFF2-40B4-BE49-F238E27FC236}">
              <a16:creationId xmlns:a16="http://schemas.microsoft.com/office/drawing/2014/main" id="{E0335176-2A89-409F-A607-8580271F0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517524</xdr:colOff>
      <xdr:row>19</xdr:row>
      <xdr:rowOff>119592</xdr:rowOff>
    </xdr:from>
    <xdr:to>
      <xdr:col>12</xdr:col>
      <xdr:colOff>457200</xdr:colOff>
      <xdr:row>41</xdr:row>
      <xdr:rowOff>63500</xdr:rowOff>
    </xdr:to>
    <xdr:sp macro="" textlink="">
      <xdr:nvSpPr>
        <xdr:cNvPr id="31" name="Rectangle 30">
          <a:extLst>
            <a:ext uri="{FF2B5EF4-FFF2-40B4-BE49-F238E27FC236}">
              <a16:creationId xmlns:a16="http://schemas.microsoft.com/office/drawing/2014/main" id="{BC3799D3-C57A-B070-A0FF-B11AE9E8D823}"/>
            </a:ext>
          </a:extLst>
        </xdr:cNvPr>
        <xdr:cNvSpPr/>
      </xdr:nvSpPr>
      <xdr:spPr>
        <a:xfrm>
          <a:off x="2041524" y="3739092"/>
          <a:ext cx="5222876" cy="4236508"/>
        </a:xfrm>
        <a:prstGeom prst="rect">
          <a:avLst/>
        </a:prstGeom>
        <a:no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17</xdr:col>
      <xdr:colOff>7410</xdr:colOff>
      <xdr:row>3</xdr:row>
      <xdr:rowOff>149929</xdr:rowOff>
    </xdr:from>
    <xdr:to>
      <xdr:col>20</xdr:col>
      <xdr:colOff>852714</xdr:colOff>
      <xdr:row>18</xdr:row>
      <xdr:rowOff>141111</xdr:rowOff>
    </xdr:to>
    <xdr:graphicFrame macro="">
      <xdr:nvGraphicFramePr>
        <xdr:cNvPr id="7" name="Chart 6">
          <a:extLst>
            <a:ext uri="{FF2B5EF4-FFF2-40B4-BE49-F238E27FC236}">
              <a16:creationId xmlns:a16="http://schemas.microsoft.com/office/drawing/2014/main" id="{32857E3A-C5FD-4C30-94B5-D8C316041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852714</xdr:colOff>
      <xdr:row>3</xdr:row>
      <xdr:rowOff>149930</xdr:rowOff>
    </xdr:from>
    <xdr:to>
      <xdr:col>24</xdr:col>
      <xdr:colOff>18143</xdr:colOff>
      <xdr:row>18</xdr:row>
      <xdr:rowOff>141111</xdr:rowOff>
    </xdr:to>
    <xdr:graphicFrame macro="">
      <xdr:nvGraphicFramePr>
        <xdr:cNvPr id="9" name="Chart 8">
          <a:extLst>
            <a:ext uri="{FF2B5EF4-FFF2-40B4-BE49-F238E27FC236}">
              <a16:creationId xmlns:a16="http://schemas.microsoft.com/office/drawing/2014/main" id="{7EF42F58-C12F-49C6-B8FB-7466763EF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4.730645833333" backgroundQuery="1" createdVersion="8" refreshedVersion="8" minRefreshableVersion="3" recordCount="0" supportSubquery="1" supportAdvancedDrill="1" xr:uid="{FB9772A6-CBB4-4679-B767-2F420B1E9281}">
  <cacheSource type="external" connectionId="1"/>
  <cacheFields count="3">
    <cacheField name="[Measures].[call count]" caption="call count" numFmtId="0" hierarchy="17" level="32767"/>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4.730648842589" backgroundQuery="1" createdVersion="8" refreshedVersion="8" minRefreshableVersion="3" recordCount="0" supportSubquery="1" supportAdvancedDrill="1" xr:uid="{F3136E17-F795-427F-9AFC-DC90B89D4488}">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r rating]" caption="Avr rating" numFmtId="0" hierarchy="20" level="32767"/>
    <cacheField name="[Measures].[5* calls]" caption="5* 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r rating]" caption="Avr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4.73065208333" backgroundQuery="1" createdVersion="8" refreshedVersion="8" minRefreshableVersion="3" recordCount="0" supportSubquery="1" supportAdvancedDrill="1" xr:uid="{733ED8C0-DB8A-425D-9660-C2DD26D26D44}">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4.731066435183" backgroundQuery="1" createdVersion="8" refreshedVersion="8" minRefreshableVersion="3" recordCount="0" supportSubquery="1" supportAdvancedDrill="1" xr:uid="{699F5AB2-7D68-4B97-A9FD-3885AAE73996}">
  <cacheSource type="external" connectionId="1"/>
  <cacheFields count="4">
    <cacheField name="[calls].[Representative].[Representative]" caption="Representative" numFmtId="0" hierarchy="3" level="1">
      <sharedItems count="5">
        <s v="R01"/>
        <s v="R02"/>
        <s v="R03"/>
        <s v="R04"/>
        <s v="R05"/>
      </sharedItems>
    </cacheField>
    <cacheField name="[Measures].[total amount]" caption="total amount" numFmtId="0" hierarchy="18" level="32767"/>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6.560988310186" backgroundQuery="1" createdVersion="8" refreshedVersion="8" minRefreshableVersion="3" recordCount="0" supportSubquery="1" supportAdvancedDrill="1" xr:uid="{00BD0AAD-EFE1-46EF-BF22-B14590D43821}">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r rating]" caption="Avr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r rating]" caption="Avr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6.560989351849" backgroundQuery="1" createdVersion="8" refreshedVersion="8" minRefreshableVersion="3" recordCount="0" supportSubquery="1" supportAdvancedDrill="1" xr:uid="{F893DCC1-A084-4AC7-A323-29C1B12B9EBD}">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6.560990046295" backgroundQuery="1" createdVersion="8" refreshedVersion="8" minRefreshableVersion="3" recordCount="0" supportSubquery="1" supportAdvancedDrill="1" xr:uid="{9F40D4F9-E916-4DEA-9FD1-D57E043AF93F}">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6.560990625003" backgroundQuery="1" createdVersion="8" refreshedVersion="8" minRefreshableVersion="3" recordCount="0" supportSubquery="1" supportAdvancedDrill="1" xr:uid="{C5B2C7FB-1243-4E53-A07D-901C988DD3EC}">
  <cacheSource type="external" connectionId="1"/>
  <cacheFields count="1">
    <cacheField name="[calls].[Representative].[Representative]" caption="Representative" numFmtId="0" hierarchy="3" level="1">
      <sharedItems count="1">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6.560991435188" backgroundQuery="1" createdVersion="8" refreshedVersion="8" minRefreshableVersion="3" recordCount="0" supportSubquery="1" supportAdvancedDrill="1" xr:uid="{5B2147BE-E6C0-4B32-A041-3F8A1CD86FF0}">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THMANE" refreshedDate="45644.730658449073" backgroundQuery="1" createdVersion="3" refreshedVersion="8" minRefreshableVersion="3" recordCount="0" supportSubquery="1" supportAdvancedDrill="1" xr:uid="{C829BFF8-EAEB-4956-B685-5855D2332F69}">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r rating]" caption="Avr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2952146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D159AB-2812-4834-91A8-53A616E6D6F6}" name="weekday trend" cacheId="1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3">
  <location ref="F21:G29" firstHeaderRow="1" firstDataRow="1" firstDataCol="1"/>
  <pivotFields count="3">
    <pivotField axis="axisRow" allDrilled="1" subtotalTop="0" showAll="0" sortType="descending" defaultSubtotal="0" defaultAttributeDrillState="1">
      <items count="7">
        <item x="2"/>
        <item x="0"/>
        <item x="4"/>
        <item x="6"/>
        <item x="5"/>
        <item x="1"/>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51"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8BC29E-AF96-46DE-A0C7-8EC255492B54}" name="rep slicer" cacheId="20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B58:B5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8">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37EA01-EA6D-4C72-A0C9-AB3D02D45E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1:D76"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1"/>
  </colFields>
  <colItems count="3">
    <i>
      <x/>
    </i>
    <i>
      <x v="1"/>
    </i>
    <i t="grand">
      <x/>
    </i>
  </colItems>
  <dataFields count="1">
    <dataField fld="0"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A20A87-3432-429B-9851-BC786CECEBE2}" name="reps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C5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D99DF3-5FC2-4347-84C2-F5896F26E9AC}" name="REP AMOUNT" cacheId="3" dataOnRows="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3">
  <location ref="D80:J99" firstHeaderRow="1" firstDataRow="2" firstDataCol="1"/>
  <pivotFields count="4">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s>
  <rowFields count="2">
    <field x="3"/>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1"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79C17F-EA07-486C-8478-236F7A9B402F}" name="mothly trend" cacheId="1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9">
  <location ref="A21:C34" firstHeaderRow="0" firstDataRow="1" firstDataCol="1"/>
  <pivotFields count="5">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48" format="5" series="1">
      <pivotArea type="data" outline="0" fieldPosition="0">
        <references count="1">
          <reference field="4294967294" count="1" selected="0">
            <x v="1"/>
          </reference>
        </references>
      </pivotArea>
    </chartFormat>
    <chartFormat chart="48" format="6"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BE2934-4596-4A1D-8F10-072576179AB6}" name="rep pivot" cacheId="1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E1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871B5B-7FCF-4DAF-A78B-6A36B2E3F8B7}" name="summary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61C60E-E597-4FF5-9DD2-DE5F1912C834}" name="REP SATISFACTION" cacheId="20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80:B8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2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rv>
  <rv s="0">
    <v>1</v>
    <v>5</v>
  </rv>
  <rv s="0">
    <v>2</v>
    <v>5</v>
  </rv>
  <rv s="0">
    <v>3</v>
    <v>5</v>
  </rv>
  <rv s="0">
    <v>4</v>
    <v>5</v>
  </rv>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DA259BD-79DA-4C30-9AA6-440938C18551}" sourceName="[calls].[Representative]">
  <pivotTables>
    <pivotTable tabId="6" name="rep pivot"/>
    <pivotTable tabId="6" name="mothly trend"/>
    <pivotTable tabId="6" name="weekday trend"/>
    <pivotTable tabId="6" name="rep slicer"/>
    <pivotTable tabId="6" name="REP SATISFACTION"/>
  </pivotTables>
  <data>
    <olap pivotCacheId="129521460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33D0F72-6BB6-4741-A136-4BFB04D00121}" cache="Slicer_Representative" caption="Representative" level="1" style="SlicerStyleDark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7"/>
    <tableColumn id="5" xr3:uid="{5A35565E-8707-4DED-AD15-A0669D67B382}" name="Date of Call" dataDxfId="26"/>
    <tableColumn id="6" xr3:uid="{F2E4F158-B41F-47BC-8DF8-DFCADFEE4E40}" name="Purchase Amount"/>
    <tableColumn id="7" xr3:uid="{04B291B5-47BD-4F78-8FD8-D1551CCA6BD9}" name="Satisfaction Rating"/>
    <tableColumn id="8" xr3:uid="{6E4123C0-0B17-43B8-A142-A1E540CE974C}" name="FY" dataDxfId="25">
      <calculatedColumnFormula>IF(MONTH(calls[[#This Row],[Date of Call]])&lt;=6, YEAR(calls[[#This Row],[Date of Call]]), YEAR(calls[[#This Row],[Date of Call]])+1)</calculatedColumnFormula>
    </tableColumn>
    <tableColumn id="9" xr3:uid="{199FA271-5E9B-46CE-9BC6-2801F92CD17E}" name="Day of week" dataDxfId="24">
      <calculatedColumnFormula>TEXT(calls[[#This Row],[Date of Call]],"DDDD")</calculatedColumnFormula>
    </tableColumn>
    <tableColumn id="10" xr3:uid="{328CDB09-95B8-4D5E-9ED9-EF0D363735A1}" name="Duration Bucket" dataDxfId="2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1" headerRowBorderDxfId="20" tableBorderDxfId="19" totalsRowBorderDxfId="18">
  <autoFilter ref="Q3:T18" xr:uid="{27158F51-A707-4171-8A04-81FB0AABCBA5}"/>
  <tableColumns count="4">
    <tableColumn id="1" xr3:uid="{02688061-6A8C-4E23-B7FF-D00CD8B58CAC}" name="Customer ID" dataDxfId="17"/>
    <tableColumn id="2" xr3:uid="{771678B6-DB44-426B-9874-B4E421A440D5}" name="Gedner" dataDxfId="16"/>
    <tableColumn id="3" xr3:uid="{B0D41C62-587E-494D-B49A-603F2C05F8D3}" name="Age" dataDxfId="15"/>
    <tableColumn id="4" xr3:uid="{663F92D6-FE31-4D81-9E01-8D066DDC8A88}" name="City" dataDxfId="1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6B5E-A902-4491-926B-F4C894AF4BA1}">
  <dimension ref="A3:J99"/>
  <sheetViews>
    <sheetView topLeftCell="A57" workbookViewId="0">
      <selection activeCell="G69" sqref="G69"/>
    </sheetView>
  </sheetViews>
  <sheetFormatPr defaultRowHeight="14.5" x14ac:dyDescent="0.35"/>
  <cols>
    <col min="1" max="1" width="12.33203125" bestFit="1" customWidth="1"/>
    <col min="2" max="2" width="9.1640625" bestFit="1" customWidth="1"/>
    <col min="3" max="3" width="10.1640625" bestFit="1" customWidth="1"/>
    <col min="4" max="4" width="8.6640625" bestFit="1" customWidth="1"/>
    <col min="5" max="5" width="7" bestFit="1" customWidth="1"/>
    <col min="6" max="6" width="12.33203125" bestFit="1" customWidth="1"/>
    <col min="7" max="7" width="9.1640625" bestFit="1" customWidth="1"/>
    <col min="8" max="9" width="6.25" bestFit="1" customWidth="1"/>
    <col min="10" max="10" width="10.5" bestFit="1" customWidth="1"/>
  </cols>
  <sheetData>
    <row r="3" spans="1:5" x14ac:dyDescent="0.35">
      <c r="A3" t="s">
        <v>1042</v>
      </c>
      <c r="B3" t="s">
        <v>1043</v>
      </c>
      <c r="C3" t="s">
        <v>1044</v>
      </c>
      <c r="D3" t="s">
        <v>1045</v>
      </c>
      <c r="E3" t="s">
        <v>1046</v>
      </c>
    </row>
    <row r="4" spans="1:5" x14ac:dyDescent="0.35">
      <c r="A4" s="20">
        <v>1000</v>
      </c>
      <c r="B4" s="21">
        <v>96623</v>
      </c>
      <c r="C4" s="20">
        <v>89850</v>
      </c>
      <c r="D4" s="22">
        <v>3.8854000000000033</v>
      </c>
      <c r="E4" s="20">
        <v>307</v>
      </c>
    </row>
    <row r="14" spans="1:5" x14ac:dyDescent="0.35">
      <c r="A14" t="s">
        <v>1042</v>
      </c>
      <c r="B14" t="s">
        <v>1043</v>
      </c>
      <c r="C14" t="s">
        <v>1044</v>
      </c>
      <c r="D14" t="s">
        <v>1045</v>
      </c>
      <c r="E14" t="s">
        <v>1046</v>
      </c>
    </row>
    <row r="15" spans="1:5" x14ac:dyDescent="0.35">
      <c r="A15" s="20">
        <v>200</v>
      </c>
      <c r="B15" s="21">
        <v>20104</v>
      </c>
      <c r="C15" s="20">
        <v>18209</v>
      </c>
      <c r="D15" s="22">
        <v>3.8824999999999998</v>
      </c>
      <c r="E15" s="20">
        <v>51</v>
      </c>
    </row>
    <row r="21" spans="1:7" x14ac:dyDescent="0.35">
      <c r="A21" s="23" t="s">
        <v>1047</v>
      </c>
      <c r="B21" t="s">
        <v>1042</v>
      </c>
      <c r="C21" t="s">
        <v>1061</v>
      </c>
      <c r="F21" s="23" t="s">
        <v>1047</v>
      </c>
      <c r="G21" t="s">
        <v>1042</v>
      </c>
    </row>
    <row r="22" spans="1:7" x14ac:dyDescent="0.35">
      <c r="A22" s="24" t="s">
        <v>1049</v>
      </c>
      <c r="B22" s="20">
        <v>21</v>
      </c>
      <c r="C22" s="20">
        <v>21</v>
      </c>
      <c r="F22" s="24" t="s">
        <v>1064</v>
      </c>
      <c r="G22" s="20">
        <v>38</v>
      </c>
    </row>
    <row r="23" spans="1:7" x14ac:dyDescent="0.35">
      <c r="A23" s="24" t="s">
        <v>1050</v>
      </c>
      <c r="B23" s="20">
        <v>18</v>
      </c>
      <c r="C23" s="20">
        <v>18</v>
      </c>
      <c r="F23" s="24" t="s">
        <v>1062</v>
      </c>
      <c r="G23" s="20">
        <v>32</v>
      </c>
    </row>
    <row r="24" spans="1:7" x14ac:dyDescent="0.35">
      <c r="A24" s="24" t="s">
        <v>1051</v>
      </c>
      <c r="B24" s="20">
        <v>31</v>
      </c>
      <c r="C24" s="20">
        <v>31</v>
      </c>
      <c r="F24" s="24" t="s">
        <v>1066</v>
      </c>
      <c r="G24" s="20">
        <v>27</v>
      </c>
    </row>
    <row r="25" spans="1:7" x14ac:dyDescent="0.35">
      <c r="A25" s="24" t="s">
        <v>1052</v>
      </c>
      <c r="B25" s="20">
        <v>20</v>
      </c>
      <c r="C25" s="20">
        <v>20</v>
      </c>
      <c r="F25" s="24" t="s">
        <v>1068</v>
      </c>
      <c r="G25" s="20">
        <v>27</v>
      </c>
    </row>
    <row r="26" spans="1:7" x14ac:dyDescent="0.35">
      <c r="A26" s="24" t="s">
        <v>1053</v>
      </c>
      <c r="B26" s="20">
        <v>8</v>
      </c>
      <c r="C26" s="20">
        <v>8</v>
      </c>
      <c r="F26" s="24" t="s">
        <v>1067</v>
      </c>
      <c r="G26" s="20">
        <v>27</v>
      </c>
    </row>
    <row r="27" spans="1:7" x14ac:dyDescent="0.35">
      <c r="A27" s="24" t="s">
        <v>1054</v>
      </c>
      <c r="B27" s="20">
        <v>12</v>
      </c>
      <c r="C27" s="20">
        <v>12</v>
      </c>
      <c r="F27" s="24" t="s">
        <v>1063</v>
      </c>
      <c r="G27" s="20">
        <v>22</v>
      </c>
    </row>
    <row r="28" spans="1:7" x14ac:dyDescent="0.35">
      <c r="A28" s="24" t="s">
        <v>1055</v>
      </c>
      <c r="B28" s="20">
        <v>12</v>
      </c>
      <c r="C28" s="20">
        <v>12</v>
      </c>
      <c r="F28" s="24" t="s">
        <v>1065</v>
      </c>
      <c r="G28" s="20">
        <v>27</v>
      </c>
    </row>
    <row r="29" spans="1:7" x14ac:dyDescent="0.35">
      <c r="A29" s="24" t="s">
        <v>1056</v>
      </c>
      <c r="B29" s="20">
        <v>7</v>
      </c>
      <c r="C29" s="20">
        <v>7</v>
      </c>
      <c r="F29" s="24" t="s">
        <v>1048</v>
      </c>
      <c r="G29" s="20">
        <v>200</v>
      </c>
    </row>
    <row r="30" spans="1:7" x14ac:dyDescent="0.35">
      <c r="A30" s="24" t="s">
        <v>1057</v>
      </c>
      <c r="B30" s="20">
        <v>20</v>
      </c>
      <c r="C30" s="20">
        <v>20</v>
      </c>
    </row>
    <row r="31" spans="1:7" x14ac:dyDescent="0.35">
      <c r="A31" s="24" t="s">
        <v>1058</v>
      </c>
      <c r="B31" s="20">
        <v>24</v>
      </c>
      <c r="C31" s="20">
        <v>24</v>
      </c>
    </row>
    <row r="32" spans="1:7" x14ac:dyDescent="0.35">
      <c r="A32" s="24" t="s">
        <v>1059</v>
      </c>
      <c r="B32" s="20">
        <v>12</v>
      </c>
      <c r="C32" s="20">
        <v>12</v>
      </c>
    </row>
    <row r="33" spans="1:10" x14ac:dyDescent="0.35">
      <c r="A33" s="24" t="s">
        <v>1060</v>
      </c>
      <c r="B33" s="20">
        <v>15</v>
      </c>
      <c r="C33" s="20">
        <v>15</v>
      </c>
    </row>
    <row r="34" spans="1:10" x14ac:dyDescent="0.35">
      <c r="A34" s="24" t="s">
        <v>1048</v>
      </c>
      <c r="B34" s="20">
        <v>200</v>
      </c>
      <c r="C34" s="20">
        <v>200</v>
      </c>
    </row>
    <row r="45" spans="1:10" x14ac:dyDescent="0.35">
      <c r="I45" t="s">
        <v>1075</v>
      </c>
      <c r="J45" t="str">
        <f>B59</f>
        <v>R05</v>
      </c>
    </row>
    <row r="47" spans="1:10" x14ac:dyDescent="0.35">
      <c r="F47" t="s">
        <v>1069</v>
      </c>
    </row>
    <row r="48" spans="1:10" x14ac:dyDescent="0.35">
      <c r="A48" s="23" t="s">
        <v>1047</v>
      </c>
      <c r="B48" t="s">
        <v>1042</v>
      </c>
      <c r="C48" t="s">
        <v>1043</v>
      </c>
      <c r="F48" t="s">
        <v>1070</v>
      </c>
      <c r="G48" t="s">
        <v>1071</v>
      </c>
      <c r="H48" t="s">
        <v>1072</v>
      </c>
      <c r="I48" t="s">
        <v>1073</v>
      </c>
      <c r="J48" t="s">
        <v>1074</v>
      </c>
    </row>
    <row r="49" spans="1:10" x14ac:dyDescent="0.35">
      <c r="A49" s="24" t="s">
        <v>11</v>
      </c>
      <c r="B49" s="20">
        <v>189</v>
      </c>
      <c r="C49" s="21">
        <v>18415</v>
      </c>
      <c r="F49" t="str" cm="1">
        <f t="array" ref="F49:H53">A49:C53</f>
        <v>R01</v>
      </c>
      <c r="G49">
        <v>189</v>
      </c>
      <c r="H49" s="25">
        <v>18415</v>
      </c>
      <c r="I49" t="e">
        <f>IF(F49=J$45,G49,NA())</f>
        <v>#N/A</v>
      </c>
      <c r="J49" t="e">
        <f>IF(F49=J$45,H49,NA())</f>
        <v>#N/A</v>
      </c>
    </row>
    <row r="50" spans="1:10" x14ac:dyDescent="0.35">
      <c r="A50" s="24" t="s">
        <v>9</v>
      </c>
      <c r="B50" s="20">
        <v>218</v>
      </c>
      <c r="C50" s="21">
        <v>20581</v>
      </c>
      <c r="F50" t="str">
        <v>R02</v>
      </c>
      <c r="G50">
        <v>218</v>
      </c>
      <c r="H50" s="25">
        <v>20581</v>
      </c>
      <c r="I50" t="e">
        <f t="shared" ref="I50:I53" si="0">IF(F50=J$45,G50,NA())</f>
        <v>#N/A</v>
      </c>
      <c r="J50" t="e">
        <f t="shared" ref="J50:J53" si="1">IF(F50=J$45,H50,NA())</f>
        <v>#N/A</v>
      </c>
    </row>
    <row r="51" spans="1:10" x14ac:dyDescent="0.35">
      <c r="A51" s="24" t="s">
        <v>6</v>
      </c>
      <c r="B51" s="20">
        <v>207</v>
      </c>
      <c r="C51" s="21">
        <v>20872</v>
      </c>
      <c r="F51" t="str">
        <v>R03</v>
      </c>
      <c r="G51">
        <v>207</v>
      </c>
      <c r="H51" s="25">
        <v>20872</v>
      </c>
      <c r="I51" t="e">
        <f t="shared" si="0"/>
        <v>#N/A</v>
      </c>
      <c r="J51" t="e">
        <f t="shared" si="1"/>
        <v>#N/A</v>
      </c>
    </row>
    <row r="52" spans="1:10" x14ac:dyDescent="0.35">
      <c r="A52" s="24" t="s">
        <v>13</v>
      </c>
      <c r="B52" s="20">
        <v>186</v>
      </c>
      <c r="C52" s="21">
        <v>16651</v>
      </c>
      <c r="F52" t="str">
        <v>R04</v>
      </c>
      <c r="G52">
        <v>186</v>
      </c>
      <c r="H52" s="25">
        <v>16651</v>
      </c>
      <c r="I52" t="e">
        <f t="shared" si="0"/>
        <v>#N/A</v>
      </c>
      <c r="J52" t="e">
        <f t="shared" si="1"/>
        <v>#N/A</v>
      </c>
    </row>
    <row r="53" spans="1:10" x14ac:dyDescent="0.35">
      <c r="A53" s="24" t="s">
        <v>10</v>
      </c>
      <c r="B53" s="20">
        <v>200</v>
      </c>
      <c r="C53" s="21">
        <v>20104</v>
      </c>
      <c r="F53" t="str">
        <v>R05</v>
      </c>
      <c r="G53">
        <v>200</v>
      </c>
      <c r="H53" s="25">
        <v>20104</v>
      </c>
      <c r="I53">
        <f t="shared" si="0"/>
        <v>200</v>
      </c>
      <c r="J53">
        <f t="shared" si="1"/>
        <v>20104</v>
      </c>
    </row>
    <row r="54" spans="1:10" x14ac:dyDescent="0.35">
      <c r="A54" s="24" t="s">
        <v>1048</v>
      </c>
      <c r="B54" s="20">
        <v>1000</v>
      </c>
      <c r="C54" s="21">
        <v>96623</v>
      </c>
    </row>
    <row r="55" spans="1:10" x14ac:dyDescent="0.35">
      <c r="F55" t="s">
        <v>1078</v>
      </c>
    </row>
    <row r="57" spans="1:10" x14ac:dyDescent="0.35">
      <c r="F57" t="s">
        <v>1079</v>
      </c>
      <c r="G57" s="33">
        <f>GETPIVOTDATA("[Measures].[call count]",$A$14)/GETPIVOTDATA("[Measures].[call count]",$A$3)</f>
        <v>0.2</v>
      </c>
    </row>
    <row r="58" spans="1:10" x14ac:dyDescent="0.35">
      <c r="B58" s="23" t="s">
        <v>1047</v>
      </c>
      <c r="F58" t="s">
        <v>1071</v>
      </c>
      <c r="G58">
        <f>_xlfn.XLOOKUP(B59,F49:F53,G49:G53)</f>
        <v>200</v>
      </c>
    </row>
    <row r="59" spans="1:10" x14ac:dyDescent="0.35">
      <c r="B59" s="26" t="s">
        <v>10</v>
      </c>
      <c r="F59" t="s">
        <v>1072</v>
      </c>
      <c r="G59">
        <f>_xlfn.XLOOKUP(B59,F49:F53,H49:H53)</f>
        <v>20104</v>
      </c>
    </row>
    <row r="61" spans="1:10" x14ac:dyDescent="0.35">
      <c r="F61" t="s">
        <v>1080</v>
      </c>
      <c r="G61">
        <f>_xlfn.RANK.AVG(G58,G49:G53)</f>
        <v>3</v>
      </c>
    </row>
    <row r="62" spans="1:10" x14ac:dyDescent="0.35">
      <c r="F62" t="s">
        <v>1081</v>
      </c>
      <c r="G62">
        <f>_xlfn.RANK.AVG(G59,H49:H53)</f>
        <v>3</v>
      </c>
    </row>
    <row r="64" spans="1:10" x14ac:dyDescent="0.35">
      <c r="F64" t="s">
        <v>1082</v>
      </c>
    </row>
    <row r="65" spans="1:7" x14ac:dyDescent="0.35">
      <c r="G65" t="str">
        <f>"% of calls:"&amp;TEXT(G57,"0%")</f>
        <v>% of calls:20%</v>
      </c>
    </row>
    <row r="66" spans="1:7" x14ac:dyDescent="0.35">
      <c r="G66" t="str">
        <f>IF(COUNTA(B59:B64)&gt;1,"","Call Rank:"&amp;G61)</f>
        <v>Call Rank:3</v>
      </c>
    </row>
    <row r="67" spans="1:7" x14ac:dyDescent="0.35">
      <c r="G67" t="str">
        <f>IF(COUNTA(B59:B64)&gt;1,"","Amount Rank:"&amp;G62)</f>
        <v>Amount Rank:3</v>
      </c>
    </row>
    <row r="69" spans="1:7" ht="26" x14ac:dyDescent="0.35">
      <c r="F69" t="s">
        <v>1083</v>
      </c>
      <c r="G69" s="37" t="e" vm="1">
        <f>IF(COUNTA(B59:B64)&gt;1,"",_xlfn.XLOOKUP(B59,Assets!E3:E7,Assets!F3:F7))</f>
        <v>#VALUE!</v>
      </c>
    </row>
    <row r="71" spans="1:7" x14ac:dyDescent="0.35">
      <c r="A71" s="23" t="s">
        <v>1042</v>
      </c>
      <c r="B71" s="23" t="s">
        <v>1076</v>
      </c>
    </row>
    <row r="72" spans="1:7" x14ac:dyDescent="0.35">
      <c r="A72" s="23" t="s">
        <v>1047</v>
      </c>
      <c r="B72" t="s">
        <v>999</v>
      </c>
      <c r="C72" t="s">
        <v>998</v>
      </c>
      <c r="D72" t="s">
        <v>1048</v>
      </c>
    </row>
    <row r="73" spans="1:7" x14ac:dyDescent="0.35">
      <c r="A73" s="24" t="s">
        <v>1002</v>
      </c>
      <c r="B73" s="20">
        <v>144</v>
      </c>
      <c r="C73" s="20">
        <v>132</v>
      </c>
      <c r="D73" s="20">
        <v>276</v>
      </c>
    </row>
    <row r="74" spans="1:7" x14ac:dyDescent="0.35">
      <c r="A74" s="24" t="s">
        <v>1001</v>
      </c>
      <c r="B74" s="20">
        <v>326</v>
      </c>
      <c r="C74" s="20">
        <v>63</v>
      </c>
      <c r="D74" s="20">
        <v>389</v>
      </c>
    </row>
    <row r="75" spans="1:7" x14ac:dyDescent="0.35">
      <c r="A75" s="24" t="s">
        <v>1000</v>
      </c>
      <c r="B75" s="20">
        <v>129</v>
      </c>
      <c r="C75" s="20">
        <v>206</v>
      </c>
      <c r="D75" s="20">
        <v>335</v>
      </c>
    </row>
    <row r="76" spans="1:7" x14ac:dyDescent="0.35">
      <c r="A76" s="24" t="s">
        <v>1048</v>
      </c>
      <c r="B76" s="20">
        <v>599</v>
      </c>
      <c r="C76" s="20">
        <v>401</v>
      </c>
      <c r="D76" s="20">
        <v>1000</v>
      </c>
    </row>
    <row r="80" spans="1:7" x14ac:dyDescent="0.35">
      <c r="A80" s="23" t="s">
        <v>1047</v>
      </c>
      <c r="B80" t="s">
        <v>1042</v>
      </c>
      <c r="D80" s="23" t="s">
        <v>1043</v>
      </c>
      <c r="E80" s="23" t="s">
        <v>1076</v>
      </c>
    </row>
    <row r="81" spans="1:10" x14ac:dyDescent="0.35">
      <c r="A81" s="24">
        <v>2</v>
      </c>
      <c r="B81" s="20">
        <v>10</v>
      </c>
      <c r="D81" s="23" t="s">
        <v>1047</v>
      </c>
      <c r="E81" t="s">
        <v>11</v>
      </c>
      <c r="F81" t="s">
        <v>9</v>
      </c>
      <c r="G81" t="s">
        <v>6</v>
      </c>
      <c r="H81" t="s">
        <v>13</v>
      </c>
      <c r="I81" t="s">
        <v>10</v>
      </c>
      <c r="J81" t="s">
        <v>1048</v>
      </c>
    </row>
    <row r="82" spans="1:10" x14ac:dyDescent="0.35">
      <c r="A82" s="24">
        <v>3</v>
      </c>
      <c r="B82" s="20">
        <v>44</v>
      </c>
      <c r="D82" s="24" t="s">
        <v>1002</v>
      </c>
      <c r="E82" s="27"/>
      <c r="F82" s="27"/>
      <c r="G82" s="27"/>
      <c r="H82" s="27"/>
      <c r="I82" s="27"/>
      <c r="J82" s="27"/>
    </row>
    <row r="83" spans="1:10" x14ac:dyDescent="0.35">
      <c r="A83" s="24">
        <v>4</v>
      </c>
      <c r="B83" s="20">
        <v>95</v>
      </c>
      <c r="D83" s="28" t="s">
        <v>20</v>
      </c>
      <c r="E83" s="21">
        <v>891</v>
      </c>
      <c r="F83" s="21">
        <v>1332</v>
      </c>
      <c r="G83" s="21">
        <v>1282</v>
      </c>
      <c r="H83" s="21">
        <v>739</v>
      </c>
      <c r="I83" s="21">
        <v>560</v>
      </c>
      <c r="J83" s="21">
        <v>4804</v>
      </c>
    </row>
    <row r="84" spans="1:10" x14ac:dyDescent="0.35">
      <c r="A84" s="24">
        <v>5</v>
      </c>
      <c r="B84" s="20">
        <v>51</v>
      </c>
      <c r="D84" s="28" t="s">
        <v>12</v>
      </c>
      <c r="E84" s="21">
        <v>1991</v>
      </c>
      <c r="F84" s="21">
        <v>1886</v>
      </c>
      <c r="G84" s="21">
        <v>1206</v>
      </c>
      <c r="H84" s="21">
        <v>884</v>
      </c>
      <c r="I84" s="21">
        <v>1722</v>
      </c>
      <c r="J84" s="21">
        <v>7689</v>
      </c>
    </row>
    <row r="85" spans="1:10" x14ac:dyDescent="0.35">
      <c r="A85" s="24" t="s">
        <v>1048</v>
      </c>
      <c r="B85" s="20">
        <v>200</v>
      </c>
      <c r="D85" s="28" t="s">
        <v>8</v>
      </c>
      <c r="E85" s="21">
        <v>1163</v>
      </c>
      <c r="F85" s="21">
        <v>1180</v>
      </c>
      <c r="G85" s="21">
        <v>1616</v>
      </c>
      <c r="H85" s="21">
        <v>1043</v>
      </c>
      <c r="I85" s="21">
        <v>1747</v>
      </c>
      <c r="J85" s="21">
        <v>6749</v>
      </c>
    </row>
    <row r="86" spans="1:10" x14ac:dyDescent="0.35">
      <c r="D86" s="28" t="s">
        <v>16</v>
      </c>
      <c r="E86" s="21">
        <v>1438</v>
      </c>
      <c r="F86" s="21">
        <v>1616</v>
      </c>
      <c r="G86" s="21">
        <v>866</v>
      </c>
      <c r="H86" s="21">
        <v>829</v>
      </c>
      <c r="I86" s="21">
        <v>2070</v>
      </c>
      <c r="J86" s="21">
        <v>6819</v>
      </c>
    </row>
    <row r="87" spans="1:10" x14ac:dyDescent="0.35">
      <c r="D87" s="24" t="s">
        <v>1001</v>
      </c>
      <c r="E87" s="27"/>
      <c r="F87" s="27"/>
      <c r="G87" s="27"/>
      <c r="H87" s="27"/>
      <c r="I87" s="27"/>
      <c r="J87" s="27"/>
    </row>
    <row r="88" spans="1:10" x14ac:dyDescent="0.35">
      <c r="D88" s="28" t="s">
        <v>24</v>
      </c>
      <c r="E88" s="21">
        <v>1233</v>
      </c>
      <c r="F88" s="21">
        <v>223</v>
      </c>
      <c r="G88" s="21">
        <v>1680</v>
      </c>
      <c r="H88" s="21">
        <v>990</v>
      </c>
      <c r="I88" s="21">
        <v>1508</v>
      </c>
      <c r="J88" s="21">
        <v>5634</v>
      </c>
    </row>
    <row r="89" spans="1:10" x14ac:dyDescent="0.35">
      <c r="D89" s="28" t="s">
        <v>15</v>
      </c>
      <c r="E89" s="21">
        <v>1598</v>
      </c>
      <c r="F89" s="21">
        <v>1907</v>
      </c>
      <c r="G89" s="21">
        <v>869</v>
      </c>
      <c r="H89" s="21">
        <v>1426</v>
      </c>
      <c r="I89" s="21">
        <v>1416</v>
      </c>
      <c r="J89" s="21">
        <v>7216</v>
      </c>
    </row>
    <row r="90" spans="1:10" x14ac:dyDescent="0.35">
      <c r="D90" s="28" t="s">
        <v>5</v>
      </c>
      <c r="E90" s="21">
        <v>900</v>
      </c>
      <c r="F90" s="21">
        <v>1016</v>
      </c>
      <c r="G90" s="21">
        <v>960</v>
      </c>
      <c r="H90" s="21">
        <v>940</v>
      </c>
      <c r="I90" s="21">
        <v>1193</v>
      </c>
      <c r="J90" s="21">
        <v>5009</v>
      </c>
    </row>
    <row r="91" spans="1:10" x14ac:dyDescent="0.35">
      <c r="D91" s="28" t="s">
        <v>18</v>
      </c>
      <c r="E91" s="21">
        <v>900</v>
      </c>
      <c r="F91" s="21">
        <v>1470</v>
      </c>
      <c r="G91" s="21">
        <v>1617</v>
      </c>
      <c r="H91" s="21">
        <v>1314</v>
      </c>
      <c r="I91" s="21">
        <v>941</v>
      </c>
      <c r="J91" s="21">
        <v>6242</v>
      </c>
    </row>
    <row r="92" spans="1:10" x14ac:dyDescent="0.35">
      <c r="D92" s="28" t="s">
        <v>14</v>
      </c>
      <c r="E92" s="21">
        <v>1255</v>
      </c>
      <c r="F92" s="21">
        <v>516</v>
      </c>
      <c r="G92" s="21">
        <v>1874</v>
      </c>
      <c r="H92" s="21">
        <v>1863</v>
      </c>
      <c r="I92" s="21">
        <v>1722</v>
      </c>
      <c r="J92" s="21">
        <v>7230</v>
      </c>
    </row>
    <row r="93" spans="1:10" x14ac:dyDescent="0.35">
      <c r="D93" s="28" t="s">
        <v>19</v>
      </c>
      <c r="E93" s="21">
        <v>1138</v>
      </c>
      <c r="F93" s="21">
        <v>1898</v>
      </c>
      <c r="G93" s="21">
        <v>1482</v>
      </c>
      <c r="H93" s="21">
        <v>846</v>
      </c>
      <c r="I93" s="21">
        <v>1154</v>
      </c>
      <c r="J93" s="21">
        <v>6518</v>
      </c>
    </row>
    <row r="94" spans="1:10" x14ac:dyDescent="0.35">
      <c r="D94" s="24" t="s">
        <v>1000</v>
      </c>
      <c r="E94" s="27"/>
      <c r="F94" s="27"/>
      <c r="G94" s="27"/>
      <c r="H94" s="27"/>
      <c r="I94" s="27"/>
      <c r="J94" s="27"/>
    </row>
    <row r="95" spans="1:10" x14ac:dyDescent="0.35">
      <c r="D95" s="28" t="s">
        <v>17</v>
      </c>
      <c r="E95" s="21">
        <v>1655</v>
      </c>
      <c r="F95" s="21">
        <v>805</v>
      </c>
      <c r="G95" s="21">
        <v>2263</v>
      </c>
      <c r="H95" s="21">
        <v>987</v>
      </c>
      <c r="I95" s="21">
        <v>1075</v>
      </c>
      <c r="J95" s="21">
        <v>6785</v>
      </c>
    </row>
    <row r="96" spans="1:10" x14ac:dyDescent="0.35">
      <c r="D96" s="28" t="s">
        <v>23</v>
      </c>
      <c r="E96" s="21">
        <v>1104</v>
      </c>
      <c r="F96" s="21">
        <v>2280</v>
      </c>
      <c r="G96" s="21">
        <v>1445</v>
      </c>
      <c r="H96" s="21">
        <v>1722</v>
      </c>
      <c r="I96" s="21">
        <v>1196</v>
      </c>
      <c r="J96" s="21">
        <v>7747</v>
      </c>
    </row>
    <row r="97" spans="4:10" x14ac:dyDescent="0.35">
      <c r="D97" s="28" t="s">
        <v>7</v>
      </c>
      <c r="E97" s="21">
        <v>372</v>
      </c>
      <c r="F97" s="21">
        <v>1818</v>
      </c>
      <c r="G97" s="21">
        <v>1346</v>
      </c>
      <c r="H97" s="21">
        <v>1156</v>
      </c>
      <c r="I97" s="21">
        <v>1484</v>
      </c>
      <c r="J97" s="21">
        <v>6176</v>
      </c>
    </row>
    <row r="98" spans="4:10" x14ac:dyDescent="0.35">
      <c r="D98" s="28" t="s">
        <v>22</v>
      </c>
      <c r="E98" s="21">
        <v>1415</v>
      </c>
      <c r="F98" s="21">
        <v>1271</v>
      </c>
      <c r="G98" s="21">
        <v>1214</v>
      </c>
      <c r="H98" s="21">
        <v>1135</v>
      </c>
      <c r="I98" s="21">
        <v>1566</v>
      </c>
      <c r="J98" s="21">
        <v>6601</v>
      </c>
    </row>
    <row r="99" spans="4:10" x14ac:dyDescent="0.35">
      <c r="D99" s="28" t="s">
        <v>21</v>
      </c>
      <c r="E99" s="21">
        <v>1362</v>
      </c>
      <c r="F99" s="21">
        <v>1363</v>
      </c>
      <c r="G99" s="21">
        <v>1152</v>
      </c>
      <c r="H99" s="21">
        <v>777</v>
      </c>
      <c r="I99" s="21">
        <v>750</v>
      </c>
      <c r="J99" s="21">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7" zoomScale="115" zoomScaleNormal="115" workbookViewId="0">
      <selection activeCell="C7" sqref="C7"/>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3F8BB-C706-4DEA-A74A-A596A59230BF}">
  <dimension ref="A1:AD41"/>
  <sheetViews>
    <sheetView showGridLines="0" tabSelected="1" zoomScale="60" zoomScaleNormal="60" workbookViewId="0">
      <selection activeCell="P22" sqref="P22"/>
    </sheetView>
  </sheetViews>
  <sheetFormatPr defaultRowHeight="14.5" x14ac:dyDescent="0.35"/>
  <cols>
    <col min="1" max="2" width="1.25" customWidth="1"/>
    <col min="16" max="16" width="17.6640625" customWidth="1"/>
    <col min="17" max="17" width="8.08203125" customWidth="1"/>
    <col min="18" max="18" width="23.83203125" customWidth="1"/>
    <col min="19" max="24" width="12" customWidth="1"/>
  </cols>
  <sheetData>
    <row r="1" spans="1:24" s="32" customFormat="1" x14ac:dyDescent="0.35">
      <c r="A1" s="34" t="s">
        <v>1084</v>
      </c>
      <c r="B1" s="35"/>
      <c r="C1" s="35"/>
      <c r="D1" s="35"/>
      <c r="E1" s="35"/>
      <c r="F1" s="35"/>
      <c r="G1" s="35"/>
      <c r="H1" s="35"/>
      <c r="I1" s="35"/>
      <c r="J1" s="35"/>
      <c r="K1" s="35"/>
      <c r="L1" s="35"/>
      <c r="M1" s="35"/>
      <c r="N1" s="35"/>
      <c r="O1" s="35"/>
      <c r="P1" s="35"/>
      <c r="Q1" s="35"/>
      <c r="R1" s="35"/>
      <c r="S1" s="35"/>
      <c r="T1" s="35"/>
      <c r="U1" s="35"/>
      <c r="V1" s="35"/>
      <c r="W1" s="35"/>
      <c r="X1" s="35"/>
    </row>
    <row r="2" spans="1:24" s="32" customFormat="1" x14ac:dyDescent="0.35">
      <c r="A2" s="35"/>
      <c r="B2" s="35"/>
      <c r="C2" s="35"/>
      <c r="D2" s="35"/>
      <c r="E2" s="35"/>
      <c r="F2" s="35"/>
      <c r="G2" s="35"/>
      <c r="H2" s="35"/>
      <c r="I2" s="35"/>
      <c r="J2" s="35"/>
      <c r="K2" s="35"/>
      <c r="L2" s="35"/>
      <c r="M2" s="35"/>
      <c r="N2" s="35"/>
      <c r="O2" s="35"/>
      <c r="P2" s="35"/>
      <c r="Q2" s="35"/>
      <c r="R2" s="35"/>
      <c r="S2" s="35"/>
      <c r="T2" s="35"/>
      <c r="U2" s="35"/>
      <c r="V2" s="35"/>
      <c r="W2" s="35"/>
      <c r="X2" s="35"/>
    </row>
    <row r="3" spans="1:24" s="32" customFormat="1" x14ac:dyDescent="0.35"/>
    <row r="4" spans="1:24" s="32" customFormat="1" x14ac:dyDescent="0.35"/>
    <row r="22" spans="16:30" ht="17" x14ac:dyDescent="0.5">
      <c r="S22" s="31" t="str" cm="1">
        <f t="array" ref="S22:W22">pivots!E81:I81</f>
        <v>R01</v>
      </c>
      <c r="T22" s="31" t="str">
        <v>R02</v>
      </c>
      <c r="U22" s="31" t="str">
        <v>R03</v>
      </c>
      <c r="V22" s="31" t="str">
        <v>R04</v>
      </c>
      <c r="W22" s="31" t="str">
        <v>R05</v>
      </c>
      <c r="X22" s="31" t="s">
        <v>1077</v>
      </c>
    </row>
    <row r="23" spans="16:30" ht="17" x14ac:dyDescent="0.5">
      <c r="R23" s="31" t="str" cm="1">
        <f t="array" ref="R23:X40">+IF(pivots!D82:J99="","",pivots!D82:J99)</f>
        <v>Cincinnati</v>
      </c>
      <c r="S23" t="str">
        <v/>
      </c>
      <c r="T23" t="str">
        <v/>
      </c>
      <c r="U23" t="str">
        <v/>
      </c>
      <c r="V23" t="str">
        <v/>
      </c>
      <c r="W23" t="str">
        <v/>
      </c>
      <c r="X23" t="str">
        <v/>
      </c>
    </row>
    <row r="24" spans="16:30" x14ac:dyDescent="0.35">
      <c r="P24" s="38" t="e" vm="1">
        <f>pivots!G69</f>
        <v>#VALUE!</v>
      </c>
      <c r="Q24" s="38"/>
      <c r="R24" t="str">
        <v>C0003</v>
      </c>
      <c r="S24" s="29">
        <v>891</v>
      </c>
      <c r="T24" s="29">
        <v>1332</v>
      </c>
      <c r="U24" s="29">
        <v>1282</v>
      </c>
      <c r="V24" s="29">
        <v>739</v>
      </c>
      <c r="W24" s="29">
        <v>560</v>
      </c>
      <c r="X24" s="29">
        <v>4804</v>
      </c>
    </row>
    <row r="25" spans="16:30" x14ac:dyDescent="0.35">
      <c r="P25" s="38"/>
      <c r="Q25" s="38"/>
      <c r="R25" t="str">
        <v>C0004</v>
      </c>
      <c r="S25" s="29">
        <v>1991</v>
      </c>
      <c r="T25" s="29">
        <v>1886</v>
      </c>
      <c r="U25" s="29">
        <v>1206</v>
      </c>
      <c r="V25" s="29">
        <v>884</v>
      </c>
      <c r="W25" s="29">
        <v>1722</v>
      </c>
      <c r="X25" s="29">
        <v>7689</v>
      </c>
    </row>
    <row r="26" spans="16:30" x14ac:dyDescent="0.35">
      <c r="P26" s="38"/>
      <c r="Q26" s="38"/>
      <c r="R26" t="str">
        <v>C0011</v>
      </c>
      <c r="S26" s="29">
        <v>1163</v>
      </c>
      <c r="T26" s="29">
        <v>1180</v>
      </c>
      <c r="U26" s="29">
        <v>1616</v>
      </c>
      <c r="V26" s="29">
        <v>1043</v>
      </c>
      <c r="W26" s="29">
        <v>1747</v>
      </c>
      <c r="X26" s="29">
        <v>6749</v>
      </c>
      <c r="AA26" s="30"/>
      <c r="AB26" s="30"/>
      <c r="AC26" s="30"/>
      <c r="AD26" s="30"/>
    </row>
    <row r="27" spans="16:30" x14ac:dyDescent="0.35">
      <c r="P27" s="38"/>
      <c r="Q27" s="38"/>
      <c r="R27" t="str">
        <v>C0012</v>
      </c>
      <c r="S27" s="29">
        <v>1438</v>
      </c>
      <c r="T27" s="29">
        <v>1616</v>
      </c>
      <c r="U27" s="29">
        <v>866</v>
      </c>
      <c r="V27" s="29">
        <v>829</v>
      </c>
      <c r="W27" s="29">
        <v>2070</v>
      </c>
      <c r="X27" s="29">
        <v>6819</v>
      </c>
    </row>
    <row r="28" spans="16:30" ht="17" x14ac:dyDescent="0.5">
      <c r="P28" s="38"/>
      <c r="Q28" s="38"/>
      <c r="R28" s="31" t="str">
        <v>Cleveland</v>
      </c>
      <c r="S28" s="29" t="str">
        <v/>
      </c>
      <c r="T28" s="29" t="str">
        <v/>
      </c>
      <c r="U28" s="29" t="str">
        <v/>
      </c>
      <c r="V28" s="29" t="str">
        <v/>
      </c>
      <c r="W28" s="29" t="str">
        <v/>
      </c>
      <c r="X28" s="29" t="str">
        <v/>
      </c>
    </row>
    <row r="29" spans="16:30" x14ac:dyDescent="0.35">
      <c r="P29" s="38"/>
      <c r="Q29" s="38"/>
      <c r="R29" t="str">
        <v>C0002</v>
      </c>
      <c r="S29" s="29">
        <v>1233</v>
      </c>
      <c r="T29" s="29">
        <v>223</v>
      </c>
      <c r="U29" s="29">
        <v>1680</v>
      </c>
      <c r="V29" s="29">
        <v>990</v>
      </c>
      <c r="W29" s="29">
        <v>1508</v>
      </c>
      <c r="X29" s="29">
        <v>5634</v>
      </c>
    </row>
    <row r="30" spans="16:30" x14ac:dyDescent="0.35">
      <c r="P30" s="38"/>
      <c r="Q30" s="38"/>
      <c r="R30" t="str">
        <v>C0007</v>
      </c>
      <c r="S30" s="29">
        <v>1598</v>
      </c>
      <c r="T30" s="29">
        <v>1907</v>
      </c>
      <c r="U30" s="29">
        <v>869</v>
      </c>
      <c r="V30" s="29">
        <v>1426</v>
      </c>
      <c r="W30" s="29">
        <v>1416</v>
      </c>
      <c r="X30" s="29">
        <v>7216</v>
      </c>
    </row>
    <row r="31" spans="16:30" x14ac:dyDescent="0.35">
      <c r="R31" t="str">
        <v>C0008</v>
      </c>
      <c r="S31" s="29">
        <v>900</v>
      </c>
      <c r="T31" s="29">
        <v>1016</v>
      </c>
      <c r="U31" s="29">
        <v>960</v>
      </c>
      <c r="V31" s="29">
        <v>940</v>
      </c>
      <c r="W31" s="29">
        <v>1193</v>
      </c>
      <c r="X31" s="29">
        <v>5009</v>
      </c>
    </row>
    <row r="32" spans="16:30" x14ac:dyDescent="0.35">
      <c r="R32" t="str">
        <v>C0010</v>
      </c>
      <c r="S32" s="29">
        <v>900</v>
      </c>
      <c r="T32" s="29">
        <v>1470</v>
      </c>
      <c r="U32" s="29">
        <v>1617</v>
      </c>
      <c r="V32" s="29">
        <v>1314</v>
      </c>
      <c r="W32" s="29">
        <v>941</v>
      </c>
      <c r="X32" s="29">
        <v>6242</v>
      </c>
    </row>
    <row r="33" spans="16:24" ht="21" x14ac:dyDescent="0.5">
      <c r="P33" s="39" t="str">
        <f>pivots!G65</f>
        <v>% of calls:20%</v>
      </c>
      <c r="R33" t="str">
        <v>C0013</v>
      </c>
      <c r="S33" s="29">
        <v>1255</v>
      </c>
      <c r="T33" s="29">
        <v>516</v>
      </c>
      <c r="U33" s="29">
        <v>1874</v>
      </c>
      <c r="V33" s="29">
        <v>1863</v>
      </c>
      <c r="W33" s="29">
        <v>1722</v>
      </c>
      <c r="X33" s="29">
        <v>7230</v>
      </c>
    </row>
    <row r="34" spans="16:24" ht="21" x14ac:dyDescent="0.5">
      <c r="P34" s="39" t="str">
        <f>pivots!G66</f>
        <v>Call Rank:3</v>
      </c>
      <c r="R34" t="str">
        <v>C0015</v>
      </c>
      <c r="S34" s="29">
        <v>1138</v>
      </c>
      <c r="T34" s="29">
        <v>1898</v>
      </c>
      <c r="U34" s="29">
        <v>1482</v>
      </c>
      <c r="V34" s="29">
        <v>846</v>
      </c>
      <c r="W34" s="29">
        <v>1154</v>
      </c>
      <c r="X34" s="29">
        <v>6518</v>
      </c>
    </row>
    <row r="35" spans="16:24" ht="21" x14ac:dyDescent="0.5">
      <c r="P35" s="39" t="str">
        <f>pivots!G67</f>
        <v>Amount Rank:3</v>
      </c>
      <c r="R35" s="31" t="str">
        <v>Columbus</v>
      </c>
      <c r="S35" s="29" t="str">
        <v/>
      </c>
      <c r="T35" s="29" t="str">
        <v/>
      </c>
      <c r="U35" s="29" t="str">
        <v/>
      </c>
      <c r="V35" s="29" t="str">
        <v/>
      </c>
      <c r="W35" s="29" t="str">
        <v/>
      </c>
      <c r="X35" s="29" t="str">
        <v/>
      </c>
    </row>
    <row r="36" spans="16:24" x14ac:dyDescent="0.35">
      <c r="R36" t="str">
        <v>C0001</v>
      </c>
      <c r="S36" s="29">
        <v>1655</v>
      </c>
      <c r="T36" s="29">
        <v>805</v>
      </c>
      <c r="U36" s="29">
        <v>2263</v>
      </c>
      <c r="V36" s="29">
        <v>987</v>
      </c>
      <c r="W36" s="29">
        <v>1075</v>
      </c>
      <c r="X36" s="29">
        <v>6785</v>
      </c>
    </row>
    <row r="37" spans="16:24" x14ac:dyDescent="0.35">
      <c r="R37" t="str">
        <v>C0005</v>
      </c>
      <c r="S37" s="29">
        <v>1104</v>
      </c>
      <c r="T37" s="29">
        <v>2280</v>
      </c>
      <c r="U37" s="29">
        <v>1445</v>
      </c>
      <c r="V37" s="29">
        <v>1722</v>
      </c>
      <c r="W37" s="29">
        <v>1196</v>
      </c>
      <c r="X37" s="29">
        <v>7747</v>
      </c>
    </row>
    <row r="38" spans="16:24" x14ac:dyDescent="0.35">
      <c r="R38" t="str">
        <v>C0006</v>
      </c>
      <c r="S38" s="29">
        <v>372</v>
      </c>
      <c r="T38" s="29">
        <v>1818</v>
      </c>
      <c r="U38" s="29">
        <v>1346</v>
      </c>
      <c r="V38" s="29">
        <v>1156</v>
      </c>
      <c r="W38" s="29">
        <v>1484</v>
      </c>
      <c r="X38" s="29">
        <v>6176</v>
      </c>
    </row>
    <row r="39" spans="16:24" x14ac:dyDescent="0.35">
      <c r="R39" t="str">
        <v>C0009</v>
      </c>
      <c r="S39" s="29">
        <v>1415</v>
      </c>
      <c r="T39" s="29">
        <v>1271</v>
      </c>
      <c r="U39" s="29">
        <v>1214</v>
      </c>
      <c r="V39" s="29">
        <v>1135</v>
      </c>
      <c r="W39" s="29">
        <v>1566</v>
      </c>
      <c r="X39" s="29">
        <v>6601</v>
      </c>
    </row>
    <row r="40" spans="16:24" x14ac:dyDescent="0.35">
      <c r="Q40" s="29"/>
      <c r="R40" t="str">
        <v>C0014</v>
      </c>
      <c r="S40" s="29">
        <v>1362</v>
      </c>
      <c r="T40" s="29">
        <v>1363</v>
      </c>
      <c r="U40" s="29">
        <v>1152</v>
      </c>
      <c r="V40" s="29">
        <v>777</v>
      </c>
      <c r="W40" s="29">
        <v>750</v>
      </c>
      <c r="X40" s="29">
        <v>5404</v>
      </c>
    </row>
    <row r="41" spans="16:24" x14ac:dyDescent="0.35">
      <c r="Q41" s="29"/>
    </row>
  </sheetData>
  <mergeCells count="2">
    <mergeCell ref="A1:X2"/>
    <mergeCell ref="P24:Q30"/>
  </mergeCells>
  <phoneticPr fontId="2" type="noConversion"/>
  <conditionalFormatting sqref="S24:W40">
    <cfRule type="dataBar" priority="3">
      <dataBar>
        <cfvo type="num" val="0"/>
        <cfvo type="formula" val="MAX($S$24:$W$40)*2"/>
        <color theme="5" tint="0.39997558519241921"/>
      </dataBar>
      <extLst>
        <ext xmlns:x14="http://schemas.microsoft.com/office/spreadsheetml/2009/9/main" uri="{B025F937-C7B1-47D3-B67F-A62EFF666E3E}">
          <x14:id>{05CF6AE6-CB47-4992-929E-FD5CD18457C7}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5" id="{8760DCDB-1EA2-459E-A7F7-9DC07795F066}">
            <xm:f>S$22=pivots!$B$59</xm:f>
            <x14:dxf>
              <fill>
                <patternFill>
                  <bgColor theme="7" tint="0.59996337778862885"/>
                </patternFill>
              </fill>
              <border>
                <vertical/>
                <horizontal/>
              </border>
            </x14:dxf>
          </x14:cfRule>
          <xm:sqref>S22:W40</xm:sqref>
        </x14:conditionalFormatting>
        <x14:conditionalFormatting xmlns:xm="http://schemas.microsoft.com/office/excel/2006/main">
          <x14:cfRule type="dataBar" id="{05CF6AE6-CB47-4992-929E-FD5CD18457C7}">
            <x14:dataBar minLength="0" maxLength="100" border="1" gradient="0" negativeBarBorderColorSameAsPositive="0">
              <x14:cfvo type="num">
                <xm:f>0</xm:f>
              </x14:cfvo>
              <x14:cfvo type="formula">
                <xm:f>MAX($S$24:$W$40)*2</xm:f>
              </x14:cfvo>
              <x14:borderColor theme="5" tint="-0.499984740745262"/>
              <x14:negativeFillColor rgb="FFFF0000"/>
              <x14:negativeBorderColor rgb="FFFF0000"/>
              <x14:axisColor rgb="FF000000"/>
            </x14:dataBar>
          </x14:cfRule>
          <xm:sqref>S24:W40</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40" zoomScaleNormal="40" workbookViewId="0">
      <selection activeCell="F4" sqref="F4"/>
    </sheetView>
  </sheetViews>
  <sheetFormatPr defaultRowHeight="14.5" x14ac:dyDescent="0.35"/>
  <cols>
    <col min="5" max="5" width="10.83203125" customWidth="1"/>
    <col min="6" max="6" width="9.83203125" customWidth="1"/>
  </cols>
  <sheetData>
    <row r="2" spans="5:6" x14ac:dyDescent="0.35">
      <c r="E2" t="s">
        <v>1040</v>
      </c>
      <c r="F2" t="s">
        <v>1041</v>
      </c>
    </row>
    <row r="3" spans="5:6" ht="25.5" customHeight="1" x14ac:dyDescent="0.35">
      <c r="E3" t="s">
        <v>11</v>
      </c>
      <c r="F3" s="36" t="e" vm="2">
        <v>#VALUE!</v>
      </c>
    </row>
    <row r="4" spans="5:6" ht="25.5" customHeight="1" x14ac:dyDescent="0.35">
      <c r="E4" t="s">
        <v>9</v>
      </c>
      <c r="F4" s="36" t="e" vm="3">
        <v>#VALUE!</v>
      </c>
    </row>
    <row r="5" spans="5:6" ht="25.5" customHeight="1" x14ac:dyDescent="0.35">
      <c r="E5" t="s">
        <v>6</v>
      </c>
      <c r="F5" s="36" t="e" vm="4">
        <v>#VALUE!</v>
      </c>
    </row>
    <row r="6" spans="5:6" ht="25.5" customHeight="1" x14ac:dyDescent="0.35">
      <c r="E6" t="s">
        <v>13</v>
      </c>
      <c r="F6" s="36" t="e" vm="5">
        <v>#VALUE!</v>
      </c>
    </row>
    <row r="7" spans="5:6" ht="25.5" customHeight="1" x14ac:dyDescent="0.35">
      <c r="E7" t="s">
        <v>10</v>
      </c>
      <c r="F7" s="36"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dashboard</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OTHMANE</cp:lastModifiedBy>
  <dcterms:created xsi:type="dcterms:W3CDTF">2021-03-14T20:21:32Z</dcterms:created>
  <dcterms:modified xsi:type="dcterms:W3CDTF">2024-12-20T12:28:05Z</dcterms:modified>
</cp:coreProperties>
</file>