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/>
  <mc:AlternateContent xmlns:mc="http://schemas.openxmlformats.org/markup-compatibility/2006">
    <mc:Choice Requires="x15">
      <x15ac:absPath xmlns:x15ac="http://schemas.microsoft.com/office/spreadsheetml/2010/11/ac" url="/Users/alexk/Downloads/"/>
    </mc:Choice>
  </mc:AlternateContent>
  <xr:revisionPtr revIDLastSave="0" documentId="13_ncr:20001_{3A1E3492-818B-664F-AFA7-133CFBF36E54}" xr6:coauthVersionLast="47" xr6:coauthVersionMax="47" xr10:uidLastSave="{00000000-0000-0000-0000-000000000000}"/>
  <bookViews>
    <workbookView xWindow="0" yWindow="500" windowWidth="33600" windowHeight="19520" activeTab="2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База данных" sheetId="4" r:id="rId4"/>
    <sheet name="Курсы_январь" sheetId="5" r:id="rId5"/>
    <sheet name="Курсы_июль" sheetId="6" r:id="rId6"/>
    <sheet name="Задание 4" sheetId="7" r:id="rId7"/>
    <sheet name="Задание 5" sheetId="8" r:id="rId8"/>
    <sheet name="Задание 6" sheetId="9" r:id="rId9"/>
    <sheet name="январь" sheetId="10" r:id="rId10"/>
    <sheet name="февраль" sheetId="11" r:id="rId11"/>
    <sheet name="март" sheetId="12" r:id="rId12"/>
  </sheets>
  <definedNames>
    <definedName name="_xlnm._FilterDatabase" localSheetId="3" hidden="1">'База данных'!$A$1:$F$931</definedName>
    <definedName name="_xlnm._FilterDatabase" localSheetId="7" hidden="1">'Задание 5'!$Z$30:$Z$38</definedName>
    <definedName name="_xlchart.v1.0" hidden="1">'Задание 3'!$A$90:$A$94</definedName>
    <definedName name="_xlchart.v1.1" hidden="1">'Задание 3'!$B$89</definedName>
    <definedName name="_xlchart.v1.10" hidden="1">'Задание 3'!$A$90:$A$94</definedName>
    <definedName name="_xlchart.v1.11" hidden="1">'Задание 3'!$B$89</definedName>
    <definedName name="_xlchart.v1.12" hidden="1">'Задание 3'!$B$90:$B$94</definedName>
    <definedName name="_xlchart.v1.13" hidden="1">'Задание 3'!$C$89</definedName>
    <definedName name="_xlchart.v1.14" hidden="1">'Задание 3'!$C$90:$C$94</definedName>
    <definedName name="_xlchart.v1.15" hidden="1">'Задание 3'!$A$90:$A$94</definedName>
    <definedName name="_xlchart.v1.16" hidden="1">'Задание 3'!$B$89</definedName>
    <definedName name="_xlchart.v1.17" hidden="1">'Задание 3'!$B$90:$B$94</definedName>
    <definedName name="_xlchart.v1.18" hidden="1">'Задание 3'!$C$89</definedName>
    <definedName name="_xlchart.v1.19" hidden="1">'Задание 3'!$C$90:$C$94</definedName>
    <definedName name="_xlchart.v1.2" hidden="1">'Задание 3'!$B$90:$B$94</definedName>
    <definedName name="_xlchart.v1.20" hidden="1">'Задание 3'!$A$90:$A$94</definedName>
    <definedName name="_xlchart.v1.21" hidden="1">'Задание 3'!$B$89</definedName>
    <definedName name="_xlchart.v1.22" hidden="1">'Задание 3'!$B$90:$B$94</definedName>
    <definedName name="_xlchart.v1.23" hidden="1">'Задание 3'!$C$89</definedName>
    <definedName name="_xlchart.v1.24" hidden="1">'Задание 3'!$C$90:$C$94</definedName>
    <definedName name="_xlchart.v1.25" hidden="1">'Задание 5'!#REF!</definedName>
    <definedName name="_xlchart.v1.26" hidden="1">'Задание 5'!#REF!</definedName>
    <definedName name="_xlchart.v1.27" hidden="1">'Задание 5'!#REF!</definedName>
    <definedName name="_xlchart.v1.28" hidden="1">'Задание 5'!#REF!</definedName>
    <definedName name="_xlchart.v1.29" hidden="1">'Задание 5'!$AA$24</definedName>
    <definedName name="_xlchart.v1.3" hidden="1">'Задание 3'!$C$89</definedName>
    <definedName name="_xlchart.v1.30" hidden="1">'Задание 5'!$AA$25:$AA$32</definedName>
    <definedName name="_xlchart.v1.31" hidden="1">'Задание 5'!$Y$25:$Y$32</definedName>
    <definedName name="_xlchart.v1.32" hidden="1">'Задание 5'!$Z$24</definedName>
    <definedName name="_xlchart.v1.33" hidden="1">'Задание 5'!$Z$25:$Z$32</definedName>
    <definedName name="_xlchart.v1.34" hidden="1">'Задание 5'!$AA$67:$AA$74</definedName>
    <definedName name="_xlchart.v1.35" hidden="1">'Задание 5'!$AA$75</definedName>
    <definedName name="_xlchart.v1.36" hidden="1">'Задание 5'!$Q$68:$Q$75</definedName>
    <definedName name="_xlchart.v1.37" hidden="1">'Задание 5'!$R$67</definedName>
    <definedName name="_xlchart.v1.38" hidden="1">'Задание 5'!$R$68:$R$75</definedName>
    <definedName name="_xlchart.v1.39" hidden="1">'Задание 5'!$S$67</definedName>
    <definedName name="_xlchart.v1.4" hidden="1">'Задание 3'!$C$90:$C$94</definedName>
    <definedName name="_xlchart.v1.40" hidden="1">'Задание 5'!$S$68:$S$75</definedName>
    <definedName name="_xlchart.v1.41" hidden="1">'Задание 5'!$T$67</definedName>
    <definedName name="_xlchart.v1.42" hidden="1">'Задание 5'!$T$68:$T$75</definedName>
    <definedName name="_xlchart.v1.43" hidden="1">'Задание 5'!$U$67</definedName>
    <definedName name="_xlchart.v1.44" hidden="1">'Задание 5'!$U$68:$U$75</definedName>
    <definedName name="_xlchart.v1.45" hidden="1">'Задание 5'!$V$67</definedName>
    <definedName name="_xlchart.v1.46" hidden="1">'Задание 5'!$V$68:$V$75</definedName>
    <definedName name="_xlchart.v1.47" hidden="1">'Задание 5'!$W$75:$Z$75</definedName>
    <definedName name="_xlchart.v1.5" hidden="1">'Задание 3'!$A$90:$A$94</definedName>
    <definedName name="_xlchart.v1.6" hidden="1">'Задание 3'!$B$89</definedName>
    <definedName name="_xlchart.v1.7" hidden="1">'Задание 3'!$B$90:$B$94</definedName>
    <definedName name="_xlchart.v1.8" hidden="1">'Задание 3'!$C$89</definedName>
    <definedName name="_xlchart.v1.9" hidden="1">'Задание 3'!$C$90:$C$94</definedName>
  </definedNames>
  <calcPr calcId="191029"/>
  <pivotCaches>
    <pivotCache cacheId="58" r:id="rId13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16" roundtripDataChecksum="s5tRCnb5IFHFyJZGHRCm7vpc1fY6QsQAknX4Vs6UUy8="/>
    </ext>
  </extLst>
</workbook>
</file>

<file path=xl/calcChain.xml><?xml version="1.0" encoding="utf-8"?>
<calcChain xmlns="http://schemas.openxmlformats.org/spreadsheetml/2006/main">
  <c r="X67" i="8" l="1"/>
  <c r="Y67" i="8"/>
  <c r="Z67" i="8"/>
  <c r="AA67" i="8"/>
  <c r="W67" i="8"/>
  <c r="X25" i="8" a="1"/>
  <c r="X25" i="8" s="1"/>
  <c r="R69" i="8" l="1"/>
  <c r="S69" i="8"/>
  <c r="T69" i="8"/>
  <c r="U69" i="8"/>
  <c r="V69" i="8"/>
  <c r="R70" i="8"/>
  <c r="S70" i="8"/>
  <c r="T70" i="8"/>
  <c r="U70" i="8"/>
  <c r="V70" i="8"/>
  <c r="R71" i="8"/>
  <c r="S71" i="8"/>
  <c r="T71" i="8"/>
  <c r="U71" i="8"/>
  <c r="V71" i="8"/>
  <c r="R72" i="8"/>
  <c r="S72" i="8"/>
  <c r="T72" i="8"/>
  <c r="U72" i="8"/>
  <c r="V72" i="8"/>
  <c r="R73" i="8"/>
  <c r="S73" i="8"/>
  <c r="T73" i="8"/>
  <c r="U73" i="8"/>
  <c r="V73" i="8"/>
  <c r="R74" i="8"/>
  <c r="S74" i="8"/>
  <c r="T74" i="8"/>
  <c r="U74" i="8"/>
  <c r="V74" i="8"/>
  <c r="R75" i="8"/>
  <c r="S75" i="8"/>
  <c r="T75" i="8"/>
  <c r="U75" i="8"/>
  <c r="V75" i="8"/>
  <c r="S68" i="8"/>
  <c r="T68" i="8"/>
  <c r="U68" i="8"/>
  <c r="V68" i="8"/>
  <c r="R68" i="8"/>
  <c r="M15" i="8" a="1"/>
  <c r="M15" i="8" s="1"/>
  <c r="Z6" i="8"/>
  <c r="AA6" i="8"/>
  <c r="AB6" i="8"/>
  <c r="AC6" i="8"/>
  <c r="Y6" i="8"/>
  <c r="U6" i="8"/>
  <c r="S67" i="8" s="1"/>
  <c r="V6" i="8"/>
  <c r="V5" i="8" s="1"/>
  <c r="W6" i="8"/>
  <c r="W5" i="8" s="1"/>
  <c r="X6" i="8"/>
  <c r="X5" i="8" s="1"/>
  <c r="T6" i="8"/>
  <c r="T5" i="8" s="1"/>
  <c r="Y10" i="8" a="1"/>
  <c r="Y10" i="8" s="1"/>
  <c r="T10" i="8" s="1" a="1"/>
  <c r="T10" i="8" s="1"/>
  <c r="S10" i="8" s="1"/>
  <c r="Y11" i="8" a="1"/>
  <c r="Y11" i="8" s="1"/>
  <c r="T11" i="8" s="1" a="1"/>
  <c r="T11" i="8" s="1"/>
  <c r="S11" i="8" s="1"/>
  <c r="Y12" i="8" a="1"/>
  <c r="Y12" i="8" s="1"/>
  <c r="T12" i="8" s="1" a="1"/>
  <c r="T12" i="8" s="1"/>
  <c r="S12" i="8" s="1"/>
  <c r="Y13" i="8" a="1"/>
  <c r="Y13" i="8" s="1"/>
  <c r="T13" i="8" s="1" a="1"/>
  <c r="T13" i="8" s="1"/>
  <c r="S13" i="8" s="1"/>
  <c r="Y14" i="8" a="1"/>
  <c r="Y14" i="8" s="1"/>
  <c r="T14" i="8" s="1" a="1"/>
  <c r="T14" i="8" s="1"/>
  <c r="S14" i="8" s="1"/>
  <c r="Y15" i="8" a="1"/>
  <c r="Y15" i="8" s="1"/>
  <c r="T15" i="8" s="1" a="1"/>
  <c r="T15" i="8" s="1"/>
  <c r="S15" i="8" s="1"/>
  <c r="Y16" i="8" a="1"/>
  <c r="Y16" i="8" s="1"/>
  <c r="T16" i="8" s="1" a="1"/>
  <c r="T16" i="8" s="1"/>
  <c r="S16" i="8" s="1"/>
  <c r="Y9" i="8" a="1"/>
  <c r="Y9" i="8" s="1"/>
  <c r="T9" i="8" s="1" a="1"/>
  <c r="T9" i="8" s="1"/>
  <c r="S9" i="8" s="1"/>
  <c r="R16" i="8"/>
  <c r="Q16" i="8" s="1"/>
  <c r="R15" i="8"/>
  <c r="Q15" i="8" s="1"/>
  <c r="R14" i="8"/>
  <c r="Q14" i="8" s="1"/>
  <c r="R13" i="8"/>
  <c r="Q13" i="8" s="1"/>
  <c r="R12" i="8"/>
  <c r="Q12" i="8" s="1"/>
  <c r="R11" i="8"/>
  <c r="Q11" i="8" s="1"/>
  <c r="R10" i="8"/>
  <c r="Q10" i="8" s="1"/>
  <c r="R9" i="8"/>
  <c r="Q9" i="8" s="1"/>
  <c r="K5" i="9"/>
  <c r="M7" i="9"/>
  <c r="L8" i="9"/>
  <c r="K9" i="9"/>
  <c r="L9" i="9"/>
  <c r="L5" i="9"/>
  <c r="K8" i="9"/>
  <c r="K6" i="9"/>
  <c r="L6" i="9"/>
  <c r="K7" i="9"/>
  <c r="M5" i="9"/>
  <c r="M8" i="9"/>
  <c r="M6" i="9"/>
  <c r="M9" i="9"/>
  <c r="L7" i="9"/>
  <c r="L4" i="9"/>
  <c r="M4" i="9"/>
  <c r="K4" i="9"/>
  <c r="H5" i="9"/>
  <c r="J7" i="9"/>
  <c r="I5" i="9"/>
  <c r="H8" i="9"/>
  <c r="J5" i="9"/>
  <c r="I8" i="9"/>
  <c r="H6" i="9"/>
  <c r="I6" i="9"/>
  <c r="H9" i="9"/>
  <c r="J6" i="9"/>
  <c r="I9" i="9"/>
  <c r="H7" i="9"/>
  <c r="J9" i="9"/>
  <c r="I7" i="9"/>
  <c r="J8" i="9"/>
  <c r="I4" i="9"/>
  <c r="J4" i="9"/>
  <c r="H4" i="9"/>
  <c r="G9" i="9"/>
  <c r="E7" i="9"/>
  <c r="F4" i="9"/>
  <c r="G5" i="9"/>
  <c r="G7" i="9"/>
  <c r="F9" i="9"/>
  <c r="G6" i="9"/>
  <c r="E6" i="9"/>
  <c r="E8" i="9"/>
  <c r="E5" i="9"/>
  <c r="E9" i="9"/>
  <c r="F6" i="9"/>
  <c r="G8" i="9"/>
  <c r="F8" i="9"/>
  <c r="F5" i="9"/>
  <c r="G4" i="9"/>
  <c r="F7" i="9"/>
  <c r="E4" i="9"/>
  <c r="D9" i="9"/>
  <c r="B7" i="9"/>
  <c r="B4" i="9"/>
  <c r="B6" i="9"/>
  <c r="C5" i="9"/>
  <c r="C7" i="9"/>
  <c r="C9" i="9"/>
  <c r="D6" i="9"/>
  <c r="D8" i="9"/>
  <c r="D5" i="9"/>
  <c r="D7" i="9"/>
  <c r="D4" i="9"/>
  <c r="B9" i="9"/>
  <c r="C6" i="9"/>
  <c r="C8" i="9"/>
  <c r="B5" i="9"/>
  <c r="B8" i="9"/>
  <c r="C4" i="9"/>
  <c r="U67" i="8" l="1"/>
  <c r="U5" i="8"/>
  <c r="AA25" i="8" s="1" a="1"/>
  <c r="AB8" i="8"/>
  <c r="Q70" i="8"/>
  <c r="AA8" i="8"/>
  <c r="Q69" i="8"/>
  <c r="Z8" i="8"/>
  <c r="Q68" i="8"/>
  <c r="R67" i="8"/>
  <c r="Q75" i="8"/>
  <c r="V67" i="8"/>
  <c r="Q74" i="8"/>
  <c r="Q73" i="8"/>
  <c r="T67" i="8"/>
  <c r="Q72" i="8"/>
  <c r="Y8" i="8"/>
  <c r="AC8" i="8"/>
  <c r="Q71" i="8"/>
  <c r="R25" i="8" a="1"/>
  <c r="R25" i="8" s="1"/>
  <c r="U25" i="8" s="1"/>
  <c r="W7" i="8"/>
  <c r="X7" i="8"/>
  <c r="T7" i="8"/>
  <c r="U7" i="8"/>
  <c r="V7" i="8"/>
  <c r="R22" i="8"/>
  <c r="M16" i="8" s="1"/>
  <c r="B6" i="7" a="1"/>
  <c r="B6" i="7" s="1"/>
  <c r="C30" i="6"/>
  <c r="C29" i="6"/>
  <c r="C23" i="6"/>
  <c r="C22" i="6"/>
  <c r="C16" i="6"/>
  <c r="C15" i="6"/>
  <c r="C9" i="6"/>
  <c r="C8" i="6"/>
  <c r="C29" i="5"/>
  <c r="C28" i="5"/>
  <c r="C22" i="5"/>
  <c r="C21" i="5"/>
  <c r="C15" i="5"/>
  <c r="C14" i="5"/>
  <c r="G931" i="4"/>
  <c r="E931" i="4"/>
  <c r="G930" i="4"/>
  <c r="E930" i="4"/>
  <c r="G929" i="4"/>
  <c r="E929" i="4"/>
  <c r="G928" i="4"/>
  <c r="E928" i="4"/>
  <c r="G927" i="4"/>
  <c r="E927" i="4"/>
  <c r="G926" i="4"/>
  <c r="E926" i="4"/>
  <c r="G925" i="4"/>
  <c r="E925" i="4"/>
  <c r="G924" i="4"/>
  <c r="E924" i="4"/>
  <c r="G923" i="4"/>
  <c r="E923" i="4"/>
  <c r="G922" i="4"/>
  <c r="E922" i="4"/>
  <c r="G921" i="4"/>
  <c r="E921" i="4"/>
  <c r="G920" i="4"/>
  <c r="E920" i="4"/>
  <c r="G919" i="4"/>
  <c r="E919" i="4"/>
  <c r="G918" i="4"/>
  <c r="E918" i="4"/>
  <c r="G917" i="4"/>
  <c r="E917" i="4"/>
  <c r="G916" i="4"/>
  <c r="E916" i="4"/>
  <c r="G915" i="4"/>
  <c r="E915" i="4"/>
  <c r="G914" i="4"/>
  <c r="E914" i="4"/>
  <c r="G913" i="4"/>
  <c r="E913" i="4"/>
  <c r="G912" i="4"/>
  <c r="E912" i="4"/>
  <c r="G911" i="4"/>
  <c r="E911" i="4"/>
  <c r="G910" i="4"/>
  <c r="E910" i="4"/>
  <c r="G909" i="4"/>
  <c r="E909" i="4"/>
  <c r="G908" i="4"/>
  <c r="E908" i="4"/>
  <c r="G907" i="4"/>
  <c r="E907" i="4"/>
  <c r="G906" i="4"/>
  <c r="E906" i="4"/>
  <c r="G905" i="4"/>
  <c r="E905" i="4"/>
  <c r="G904" i="4"/>
  <c r="E904" i="4"/>
  <c r="G903" i="4"/>
  <c r="E903" i="4"/>
  <c r="G902" i="4"/>
  <c r="E902" i="4"/>
  <c r="G901" i="4"/>
  <c r="E901" i="4"/>
  <c r="G900" i="4"/>
  <c r="E900" i="4"/>
  <c r="G899" i="4"/>
  <c r="E899" i="4"/>
  <c r="G898" i="4"/>
  <c r="E898" i="4"/>
  <c r="G897" i="4"/>
  <c r="E897" i="4"/>
  <c r="G896" i="4"/>
  <c r="E896" i="4"/>
  <c r="G895" i="4"/>
  <c r="E895" i="4"/>
  <c r="G894" i="4"/>
  <c r="E894" i="4"/>
  <c r="G893" i="4"/>
  <c r="E893" i="4"/>
  <c r="G892" i="4"/>
  <c r="E892" i="4"/>
  <c r="G891" i="4"/>
  <c r="E891" i="4"/>
  <c r="G890" i="4"/>
  <c r="E890" i="4"/>
  <c r="G889" i="4"/>
  <c r="E889" i="4"/>
  <c r="G888" i="4"/>
  <c r="E888" i="4"/>
  <c r="G887" i="4"/>
  <c r="E887" i="4"/>
  <c r="G886" i="4"/>
  <c r="E886" i="4"/>
  <c r="G885" i="4"/>
  <c r="E885" i="4"/>
  <c r="G884" i="4"/>
  <c r="E884" i="4"/>
  <c r="G883" i="4"/>
  <c r="E883" i="4"/>
  <c r="G882" i="4"/>
  <c r="E882" i="4"/>
  <c r="G881" i="4"/>
  <c r="E881" i="4"/>
  <c r="G880" i="4"/>
  <c r="E880" i="4"/>
  <c r="G879" i="4"/>
  <c r="E879" i="4"/>
  <c r="G878" i="4"/>
  <c r="E878" i="4"/>
  <c r="G877" i="4"/>
  <c r="E877" i="4"/>
  <c r="G876" i="4"/>
  <c r="E876" i="4"/>
  <c r="G875" i="4"/>
  <c r="E875" i="4"/>
  <c r="G874" i="4"/>
  <c r="E874" i="4"/>
  <c r="G873" i="4"/>
  <c r="E873" i="4"/>
  <c r="G872" i="4"/>
  <c r="E872" i="4"/>
  <c r="G871" i="4"/>
  <c r="E871" i="4"/>
  <c r="G870" i="4"/>
  <c r="E870" i="4"/>
  <c r="G869" i="4"/>
  <c r="E869" i="4"/>
  <c r="G868" i="4"/>
  <c r="E868" i="4"/>
  <c r="G867" i="4"/>
  <c r="E867" i="4"/>
  <c r="G866" i="4"/>
  <c r="E866" i="4"/>
  <c r="G865" i="4"/>
  <c r="E865" i="4"/>
  <c r="G864" i="4"/>
  <c r="E864" i="4"/>
  <c r="G863" i="4"/>
  <c r="E863" i="4"/>
  <c r="G862" i="4"/>
  <c r="E862" i="4"/>
  <c r="G861" i="4"/>
  <c r="E861" i="4"/>
  <c r="G860" i="4"/>
  <c r="E860" i="4"/>
  <c r="G859" i="4"/>
  <c r="E859" i="4"/>
  <c r="G858" i="4"/>
  <c r="E858" i="4"/>
  <c r="G857" i="4"/>
  <c r="E857" i="4"/>
  <c r="G856" i="4"/>
  <c r="E856" i="4"/>
  <c r="G855" i="4"/>
  <c r="E855" i="4"/>
  <c r="G854" i="4"/>
  <c r="E854" i="4"/>
  <c r="G853" i="4"/>
  <c r="E853" i="4"/>
  <c r="G852" i="4"/>
  <c r="E852" i="4"/>
  <c r="G851" i="4"/>
  <c r="E851" i="4"/>
  <c r="G850" i="4"/>
  <c r="E850" i="4"/>
  <c r="G849" i="4"/>
  <c r="E849" i="4"/>
  <c r="G848" i="4"/>
  <c r="E848" i="4"/>
  <c r="G847" i="4"/>
  <c r="E847" i="4"/>
  <c r="G846" i="4"/>
  <c r="E846" i="4"/>
  <c r="G845" i="4"/>
  <c r="E845" i="4"/>
  <c r="G844" i="4"/>
  <c r="E844" i="4"/>
  <c r="G843" i="4"/>
  <c r="E843" i="4"/>
  <c r="G842" i="4"/>
  <c r="E842" i="4"/>
  <c r="G841" i="4"/>
  <c r="E841" i="4"/>
  <c r="G840" i="4"/>
  <c r="E840" i="4"/>
  <c r="G839" i="4"/>
  <c r="E839" i="4"/>
  <c r="G838" i="4"/>
  <c r="E838" i="4"/>
  <c r="G837" i="4"/>
  <c r="E837" i="4"/>
  <c r="G836" i="4"/>
  <c r="E836" i="4"/>
  <c r="G835" i="4"/>
  <c r="E835" i="4"/>
  <c r="G834" i="4"/>
  <c r="E834" i="4"/>
  <c r="G833" i="4"/>
  <c r="E833" i="4"/>
  <c r="G832" i="4"/>
  <c r="E832" i="4"/>
  <c r="G831" i="4"/>
  <c r="E831" i="4"/>
  <c r="G830" i="4"/>
  <c r="E830" i="4"/>
  <c r="G829" i="4"/>
  <c r="E829" i="4"/>
  <c r="G828" i="4"/>
  <c r="E828" i="4"/>
  <c r="G827" i="4"/>
  <c r="E827" i="4"/>
  <c r="G826" i="4"/>
  <c r="E826" i="4"/>
  <c r="G825" i="4"/>
  <c r="E825" i="4"/>
  <c r="G824" i="4"/>
  <c r="E824" i="4"/>
  <c r="G823" i="4"/>
  <c r="E823" i="4"/>
  <c r="G822" i="4"/>
  <c r="E822" i="4"/>
  <c r="G821" i="4"/>
  <c r="E821" i="4"/>
  <c r="G820" i="4"/>
  <c r="E820" i="4"/>
  <c r="G819" i="4"/>
  <c r="E819" i="4"/>
  <c r="G818" i="4"/>
  <c r="E818" i="4"/>
  <c r="G817" i="4"/>
  <c r="E817" i="4"/>
  <c r="G816" i="4"/>
  <c r="E816" i="4"/>
  <c r="G815" i="4"/>
  <c r="E815" i="4"/>
  <c r="G814" i="4"/>
  <c r="E814" i="4"/>
  <c r="G813" i="4"/>
  <c r="E813" i="4"/>
  <c r="G812" i="4"/>
  <c r="E812" i="4"/>
  <c r="G811" i="4"/>
  <c r="E811" i="4"/>
  <c r="G810" i="4"/>
  <c r="E810" i="4"/>
  <c r="G809" i="4"/>
  <c r="E809" i="4"/>
  <c r="G808" i="4"/>
  <c r="E808" i="4"/>
  <c r="G807" i="4"/>
  <c r="E807" i="4"/>
  <c r="G806" i="4"/>
  <c r="E806" i="4"/>
  <c r="G805" i="4"/>
  <c r="E805" i="4"/>
  <c r="G804" i="4"/>
  <c r="E804" i="4"/>
  <c r="G803" i="4"/>
  <c r="E803" i="4"/>
  <c r="G802" i="4"/>
  <c r="E802" i="4"/>
  <c r="G801" i="4"/>
  <c r="E801" i="4"/>
  <c r="G800" i="4"/>
  <c r="E800" i="4"/>
  <c r="G799" i="4"/>
  <c r="E799" i="4"/>
  <c r="G798" i="4"/>
  <c r="E798" i="4"/>
  <c r="G797" i="4"/>
  <c r="E797" i="4"/>
  <c r="G796" i="4"/>
  <c r="E796" i="4"/>
  <c r="G795" i="4"/>
  <c r="E795" i="4"/>
  <c r="G794" i="4"/>
  <c r="E794" i="4"/>
  <c r="G793" i="4"/>
  <c r="E793" i="4"/>
  <c r="G792" i="4"/>
  <c r="E792" i="4"/>
  <c r="G791" i="4"/>
  <c r="E791" i="4"/>
  <c r="G790" i="4"/>
  <c r="E790" i="4"/>
  <c r="G789" i="4"/>
  <c r="E789" i="4"/>
  <c r="G788" i="4"/>
  <c r="E788" i="4"/>
  <c r="G787" i="4"/>
  <c r="E787" i="4"/>
  <c r="G786" i="4"/>
  <c r="E786" i="4"/>
  <c r="G785" i="4"/>
  <c r="E785" i="4"/>
  <c r="G784" i="4"/>
  <c r="E784" i="4"/>
  <c r="G783" i="4"/>
  <c r="E783" i="4"/>
  <c r="G782" i="4"/>
  <c r="E782" i="4"/>
  <c r="G781" i="4"/>
  <c r="E781" i="4"/>
  <c r="G780" i="4"/>
  <c r="E780" i="4"/>
  <c r="G779" i="4"/>
  <c r="E779" i="4"/>
  <c r="G778" i="4"/>
  <c r="E778" i="4"/>
  <c r="G777" i="4"/>
  <c r="E777" i="4"/>
  <c r="G776" i="4"/>
  <c r="E776" i="4"/>
  <c r="G775" i="4"/>
  <c r="E775" i="4"/>
  <c r="G774" i="4"/>
  <c r="E774" i="4"/>
  <c r="G773" i="4"/>
  <c r="E773" i="4"/>
  <c r="G772" i="4"/>
  <c r="E772" i="4"/>
  <c r="G771" i="4"/>
  <c r="E771" i="4"/>
  <c r="G770" i="4"/>
  <c r="E770" i="4"/>
  <c r="G769" i="4"/>
  <c r="E769" i="4"/>
  <c r="G768" i="4"/>
  <c r="E768" i="4"/>
  <c r="G767" i="4"/>
  <c r="E767" i="4"/>
  <c r="G766" i="4"/>
  <c r="E766" i="4"/>
  <c r="G765" i="4"/>
  <c r="E765" i="4"/>
  <c r="G764" i="4"/>
  <c r="E764" i="4"/>
  <c r="G763" i="4"/>
  <c r="E763" i="4"/>
  <c r="G762" i="4"/>
  <c r="E762" i="4"/>
  <c r="G761" i="4"/>
  <c r="E761" i="4"/>
  <c r="G760" i="4"/>
  <c r="E760" i="4"/>
  <c r="G759" i="4"/>
  <c r="E759" i="4"/>
  <c r="G758" i="4"/>
  <c r="E758" i="4"/>
  <c r="G757" i="4"/>
  <c r="E757" i="4"/>
  <c r="G756" i="4"/>
  <c r="E756" i="4"/>
  <c r="G755" i="4"/>
  <c r="E755" i="4"/>
  <c r="G754" i="4"/>
  <c r="E754" i="4"/>
  <c r="G753" i="4"/>
  <c r="E753" i="4"/>
  <c r="G752" i="4"/>
  <c r="E752" i="4"/>
  <c r="G751" i="4"/>
  <c r="E751" i="4"/>
  <c r="G750" i="4"/>
  <c r="E750" i="4"/>
  <c r="G749" i="4"/>
  <c r="E749" i="4"/>
  <c r="G748" i="4"/>
  <c r="E748" i="4"/>
  <c r="G747" i="4"/>
  <c r="E747" i="4"/>
  <c r="G746" i="4"/>
  <c r="E746" i="4"/>
  <c r="G745" i="4"/>
  <c r="E745" i="4"/>
  <c r="G744" i="4"/>
  <c r="E744" i="4"/>
  <c r="G743" i="4"/>
  <c r="E743" i="4"/>
  <c r="G742" i="4"/>
  <c r="E742" i="4"/>
  <c r="G741" i="4"/>
  <c r="E741" i="4"/>
  <c r="G740" i="4"/>
  <c r="E740" i="4"/>
  <c r="G739" i="4"/>
  <c r="E739" i="4"/>
  <c r="G738" i="4"/>
  <c r="E738" i="4"/>
  <c r="G737" i="4"/>
  <c r="E737" i="4"/>
  <c r="G736" i="4"/>
  <c r="E736" i="4"/>
  <c r="G735" i="4"/>
  <c r="E735" i="4"/>
  <c r="G734" i="4"/>
  <c r="E734" i="4"/>
  <c r="G733" i="4"/>
  <c r="E733" i="4"/>
  <c r="G732" i="4"/>
  <c r="E732" i="4"/>
  <c r="G731" i="4"/>
  <c r="E731" i="4"/>
  <c r="G730" i="4"/>
  <c r="E730" i="4"/>
  <c r="G729" i="4"/>
  <c r="E729" i="4"/>
  <c r="G728" i="4"/>
  <c r="E728" i="4"/>
  <c r="G727" i="4"/>
  <c r="E727" i="4"/>
  <c r="G726" i="4"/>
  <c r="E726" i="4"/>
  <c r="G725" i="4"/>
  <c r="E725" i="4"/>
  <c r="G724" i="4"/>
  <c r="E724" i="4"/>
  <c r="G723" i="4"/>
  <c r="E723" i="4"/>
  <c r="G722" i="4"/>
  <c r="E722" i="4"/>
  <c r="G721" i="4"/>
  <c r="E721" i="4"/>
  <c r="G720" i="4"/>
  <c r="E720" i="4"/>
  <c r="G719" i="4"/>
  <c r="E719" i="4"/>
  <c r="G718" i="4"/>
  <c r="E718" i="4"/>
  <c r="G717" i="4"/>
  <c r="E717" i="4"/>
  <c r="G716" i="4"/>
  <c r="E716" i="4"/>
  <c r="G715" i="4"/>
  <c r="E715" i="4"/>
  <c r="G714" i="4"/>
  <c r="E714" i="4"/>
  <c r="G713" i="4"/>
  <c r="E713" i="4"/>
  <c r="G712" i="4"/>
  <c r="E712" i="4"/>
  <c r="G711" i="4"/>
  <c r="E711" i="4"/>
  <c r="G710" i="4"/>
  <c r="E710" i="4"/>
  <c r="G709" i="4"/>
  <c r="E709" i="4"/>
  <c r="G708" i="4"/>
  <c r="E708" i="4"/>
  <c r="G707" i="4"/>
  <c r="E707" i="4"/>
  <c r="G706" i="4"/>
  <c r="E706" i="4"/>
  <c r="G705" i="4"/>
  <c r="E705" i="4"/>
  <c r="G704" i="4"/>
  <c r="E704" i="4"/>
  <c r="G703" i="4"/>
  <c r="E703" i="4"/>
  <c r="G702" i="4"/>
  <c r="E702" i="4"/>
  <c r="G701" i="4"/>
  <c r="E701" i="4"/>
  <c r="G700" i="4"/>
  <c r="E700" i="4"/>
  <c r="G699" i="4"/>
  <c r="E699" i="4"/>
  <c r="G698" i="4"/>
  <c r="E698" i="4"/>
  <c r="G697" i="4"/>
  <c r="E697" i="4"/>
  <c r="G696" i="4"/>
  <c r="E696" i="4"/>
  <c r="G695" i="4"/>
  <c r="E695" i="4"/>
  <c r="G694" i="4"/>
  <c r="E694" i="4"/>
  <c r="G693" i="4"/>
  <c r="E693" i="4"/>
  <c r="G692" i="4"/>
  <c r="E692" i="4"/>
  <c r="G691" i="4"/>
  <c r="E691" i="4"/>
  <c r="G690" i="4"/>
  <c r="E690" i="4"/>
  <c r="G689" i="4"/>
  <c r="E689" i="4"/>
  <c r="G688" i="4"/>
  <c r="E688" i="4"/>
  <c r="G687" i="4"/>
  <c r="E687" i="4"/>
  <c r="G686" i="4"/>
  <c r="E686" i="4"/>
  <c r="G685" i="4"/>
  <c r="E685" i="4"/>
  <c r="G684" i="4"/>
  <c r="E684" i="4"/>
  <c r="G683" i="4"/>
  <c r="E683" i="4"/>
  <c r="G682" i="4"/>
  <c r="E682" i="4"/>
  <c r="G681" i="4"/>
  <c r="E681" i="4"/>
  <c r="G680" i="4"/>
  <c r="E680" i="4"/>
  <c r="G679" i="4"/>
  <c r="E679" i="4"/>
  <c r="G678" i="4"/>
  <c r="E678" i="4"/>
  <c r="G677" i="4"/>
  <c r="E677" i="4"/>
  <c r="G676" i="4"/>
  <c r="E676" i="4"/>
  <c r="G675" i="4"/>
  <c r="E675" i="4"/>
  <c r="G674" i="4"/>
  <c r="E674" i="4"/>
  <c r="G673" i="4"/>
  <c r="E673" i="4"/>
  <c r="G672" i="4"/>
  <c r="E672" i="4"/>
  <c r="G671" i="4"/>
  <c r="E671" i="4"/>
  <c r="G670" i="4"/>
  <c r="E670" i="4"/>
  <c r="G669" i="4"/>
  <c r="E669" i="4"/>
  <c r="G668" i="4"/>
  <c r="E668" i="4"/>
  <c r="G667" i="4"/>
  <c r="E667" i="4"/>
  <c r="G666" i="4"/>
  <c r="E666" i="4"/>
  <c r="G665" i="4"/>
  <c r="E665" i="4"/>
  <c r="G664" i="4"/>
  <c r="E664" i="4"/>
  <c r="G663" i="4"/>
  <c r="E663" i="4"/>
  <c r="G662" i="4"/>
  <c r="E662" i="4"/>
  <c r="G661" i="4"/>
  <c r="E661" i="4"/>
  <c r="G660" i="4"/>
  <c r="E660" i="4"/>
  <c r="G659" i="4"/>
  <c r="E659" i="4"/>
  <c r="G658" i="4"/>
  <c r="E658" i="4"/>
  <c r="G657" i="4"/>
  <c r="E657" i="4"/>
  <c r="G656" i="4"/>
  <c r="E656" i="4"/>
  <c r="G655" i="4"/>
  <c r="E655" i="4"/>
  <c r="G654" i="4"/>
  <c r="E654" i="4"/>
  <c r="G653" i="4"/>
  <c r="E653" i="4"/>
  <c r="G652" i="4"/>
  <c r="E652" i="4"/>
  <c r="G651" i="4"/>
  <c r="E651" i="4"/>
  <c r="G650" i="4"/>
  <c r="E650" i="4"/>
  <c r="G649" i="4"/>
  <c r="E649" i="4"/>
  <c r="G648" i="4"/>
  <c r="E648" i="4"/>
  <c r="G647" i="4"/>
  <c r="E647" i="4"/>
  <c r="G646" i="4"/>
  <c r="E646" i="4"/>
  <c r="G645" i="4"/>
  <c r="E645" i="4"/>
  <c r="G644" i="4"/>
  <c r="E644" i="4"/>
  <c r="G643" i="4"/>
  <c r="E643" i="4"/>
  <c r="G642" i="4"/>
  <c r="E642" i="4"/>
  <c r="G641" i="4"/>
  <c r="E641" i="4"/>
  <c r="G640" i="4"/>
  <c r="E640" i="4"/>
  <c r="G639" i="4"/>
  <c r="E639" i="4"/>
  <c r="G638" i="4"/>
  <c r="E638" i="4"/>
  <c r="G637" i="4"/>
  <c r="E637" i="4"/>
  <c r="G636" i="4"/>
  <c r="E636" i="4"/>
  <c r="G635" i="4"/>
  <c r="E635" i="4"/>
  <c r="G634" i="4"/>
  <c r="E634" i="4"/>
  <c r="G633" i="4"/>
  <c r="E633" i="4"/>
  <c r="G632" i="4"/>
  <c r="E632" i="4"/>
  <c r="G631" i="4"/>
  <c r="E631" i="4"/>
  <c r="G630" i="4"/>
  <c r="E630" i="4"/>
  <c r="G629" i="4"/>
  <c r="E629" i="4"/>
  <c r="G628" i="4"/>
  <c r="E628" i="4"/>
  <c r="G627" i="4"/>
  <c r="E627" i="4"/>
  <c r="G626" i="4"/>
  <c r="E626" i="4"/>
  <c r="G625" i="4"/>
  <c r="E625" i="4"/>
  <c r="G624" i="4"/>
  <c r="E624" i="4"/>
  <c r="G623" i="4"/>
  <c r="E623" i="4"/>
  <c r="G622" i="4"/>
  <c r="E622" i="4"/>
  <c r="G621" i="4"/>
  <c r="E621" i="4"/>
  <c r="G620" i="4"/>
  <c r="E620" i="4"/>
  <c r="G619" i="4"/>
  <c r="E619" i="4"/>
  <c r="G618" i="4"/>
  <c r="E618" i="4"/>
  <c r="G617" i="4"/>
  <c r="E617" i="4"/>
  <c r="G616" i="4"/>
  <c r="E616" i="4"/>
  <c r="G615" i="4"/>
  <c r="E615" i="4"/>
  <c r="G614" i="4"/>
  <c r="E614" i="4"/>
  <c r="G613" i="4"/>
  <c r="E613" i="4"/>
  <c r="G612" i="4"/>
  <c r="E612" i="4"/>
  <c r="G611" i="4"/>
  <c r="E611" i="4"/>
  <c r="G610" i="4"/>
  <c r="E610" i="4"/>
  <c r="G609" i="4"/>
  <c r="E609" i="4"/>
  <c r="G608" i="4"/>
  <c r="E608" i="4"/>
  <c r="G607" i="4"/>
  <c r="E607" i="4"/>
  <c r="G606" i="4"/>
  <c r="E606" i="4"/>
  <c r="G605" i="4"/>
  <c r="E605" i="4"/>
  <c r="G604" i="4"/>
  <c r="E604" i="4"/>
  <c r="G603" i="4"/>
  <c r="E603" i="4"/>
  <c r="G602" i="4"/>
  <c r="E602" i="4"/>
  <c r="G601" i="4"/>
  <c r="E601" i="4"/>
  <c r="G600" i="4"/>
  <c r="E600" i="4"/>
  <c r="G599" i="4"/>
  <c r="E599" i="4"/>
  <c r="G598" i="4"/>
  <c r="E598" i="4"/>
  <c r="G597" i="4"/>
  <c r="E597" i="4"/>
  <c r="G596" i="4"/>
  <c r="E596" i="4"/>
  <c r="G595" i="4"/>
  <c r="E595" i="4"/>
  <c r="G594" i="4"/>
  <c r="E594" i="4"/>
  <c r="G593" i="4"/>
  <c r="E593" i="4"/>
  <c r="G592" i="4"/>
  <c r="E592" i="4"/>
  <c r="G591" i="4"/>
  <c r="E591" i="4"/>
  <c r="G590" i="4"/>
  <c r="E590" i="4"/>
  <c r="G589" i="4"/>
  <c r="E589" i="4"/>
  <c r="G588" i="4"/>
  <c r="E588" i="4"/>
  <c r="G587" i="4"/>
  <c r="E587" i="4"/>
  <c r="G586" i="4"/>
  <c r="E586" i="4"/>
  <c r="G585" i="4"/>
  <c r="E585" i="4"/>
  <c r="G584" i="4"/>
  <c r="E584" i="4"/>
  <c r="G583" i="4"/>
  <c r="E583" i="4"/>
  <c r="G582" i="4"/>
  <c r="E582" i="4"/>
  <c r="G581" i="4"/>
  <c r="E581" i="4"/>
  <c r="G580" i="4"/>
  <c r="E580" i="4"/>
  <c r="G579" i="4"/>
  <c r="E579" i="4"/>
  <c r="G578" i="4"/>
  <c r="E578" i="4"/>
  <c r="G577" i="4"/>
  <c r="E577" i="4"/>
  <c r="G576" i="4"/>
  <c r="E576" i="4"/>
  <c r="G575" i="4"/>
  <c r="E575" i="4"/>
  <c r="G574" i="4"/>
  <c r="E574" i="4"/>
  <c r="G573" i="4"/>
  <c r="E573" i="4"/>
  <c r="G572" i="4"/>
  <c r="E572" i="4"/>
  <c r="G571" i="4"/>
  <c r="E571" i="4"/>
  <c r="G570" i="4"/>
  <c r="E570" i="4"/>
  <c r="G569" i="4"/>
  <c r="E569" i="4"/>
  <c r="G568" i="4"/>
  <c r="E568" i="4"/>
  <c r="G567" i="4"/>
  <c r="E567" i="4"/>
  <c r="G566" i="4"/>
  <c r="E566" i="4"/>
  <c r="G565" i="4"/>
  <c r="E565" i="4"/>
  <c r="G564" i="4"/>
  <c r="E564" i="4"/>
  <c r="G563" i="4"/>
  <c r="E563" i="4"/>
  <c r="G562" i="4"/>
  <c r="E562" i="4"/>
  <c r="G561" i="4"/>
  <c r="E561" i="4"/>
  <c r="G560" i="4"/>
  <c r="E560" i="4"/>
  <c r="G559" i="4"/>
  <c r="E559" i="4"/>
  <c r="G558" i="4"/>
  <c r="E558" i="4"/>
  <c r="G557" i="4"/>
  <c r="E557" i="4"/>
  <c r="G556" i="4"/>
  <c r="E556" i="4"/>
  <c r="G555" i="4"/>
  <c r="E555" i="4"/>
  <c r="G554" i="4"/>
  <c r="E554" i="4"/>
  <c r="G553" i="4"/>
  <c r="E553" i="4"/>
  <c r="G552" i="4"/>
  <c r="E552" i="4"/>
  <c r="G551" i="4"/>
  <c r="E551" i="4"/>
  <c r="G550" i="4"/>
  <c r="E550" i="4"/>
  <c r="G549" i="4"/>
  <c r="E549" i="4"/>
  <c r="G548" i="4"/>
  <c r="E548" i="4"/>
  <c r="G547" i="4"/>
  <c r="E547" i="4"/>
  <c r="G546" i="4"/>
  <c r="E546" i="4"/>
  <c r="G545" i="4"/>
  <c r="E545" i="4"/>
  <c r="G544" i="4"/>
  <c r="E544" i="4"/>
  <c r="G543" i="4"/>
  <c r="E543" i="4"/>
  <c r="G542" i="4"/>
  <c r="E542" i="4"/>
  <c r="G541" i="4"/>
  <c r="E541" i="4"/>
  <c r="G540" i="4"/>
  <c r="E540" i="4"/>
  <c r="G539" i="4"/>
  <c r="E539" i="4"/>
  <c r="G538" i="4"/>
  <c r="E538" i="4"/>
  <c r="G537" i="4"/>
  <c r="E537" i="4"/>
  <c r="G536" i="4"/>
  <c r="E536" i="4"/>
  <c r="G535" i="4"/>
  <c r="E535" i="4"/>
  <c r="G534" i="4"/>
  <c r="E534" i="4"/>
  <c r="G533" i="4"/>
  <c r="E533" i="4"/>
  <c r="G532" i="4"/>
  <c r="E532" i="4"/>
  <c r="G531" i="4"/>
  <c r="E531" i="4"/>
  <c r="G530" i="4"/>
  <c r="E530" i="4"/>
  <c r="G529" i="4"/>
  <c r="E529" i="4"/>
  <c r="G528" i="4"/>
  <c r="E528" i="4"/>
  <c r="G527" i="4"/>
  <c r="E527" i="4"/>
  <c r="G526" i="4"/>
  <c r="E526" i="4"/>
  <c r="G525" i="4"/>
  <c r="E525" i="4"/>
  <c r="G524" i="4"/>
  <c r="E524" i="4"/>
  <c r="G523" i="4"/>
  <c r="E523" i="4"/>
  <c r="G522" i="4"/>
  <c r="E522" i="4"/>
  <c r="G521" i="4"/>
  <c r="E521" i="4"/>
  <c r="G520" i="4"/>
  <c r="E520" i="4"/>
  <c r="G519" i="4"/>
  <c r="E519" i="4"/>
  <c r="G518" i="4"/>
  <c r="E518" i="4"/>
  <c r="G517" i="4"/>
  <c r="E517" i="4"/>
  <c r="G516" i="4"/>
  <c r="E516" i="4"/>
  <c r="G515" i="4"/>
  <c r="E515" i="4"/>
  <c r="G514" i="4"/>
  <c r="E514" i="4"/>
  <c r="G513" i="4"/>
  <c r="E513" i="4"/>
  <c r="G512" i="4"/>
  <c r="E512" i="4"/>
  <c r="G511" i="4"/>
  <c r="E511" i="4"/>
  <c r="G510" i="4"/>
  <c r="E510" i="4"/>
  <c r="G509" i="4"/>
  <c r="E509" i="4"/>
  <c r="G508" i="4"/>
  <c r="E508" i="4"/>
  <c r="G507" i="4"/>
  <c r="E507" i="4"/>
  <c r="G506" i="4"/>
  <c r="E506" i="4"/>
  <c r="G505" i="4"/>
  <c r="E505" i="4"/>
  <c r="G504" i="4"/>
  <c r="E504" i="4"/>
  <c r="G503" i="4"/>
  <c r="E503" i="4"/>
  <c r="G502" i="4"/>
  <c r="E502" i="4"/>
  <c r="G501" i="4"/>
  <c r="E501" i="4"/>
  <c r="G500" i="4"/>
  <c r="E500" i="4"/>
  <c r="G499" i="4"/>
  <c r="E499" i="4"/>
  <c r="G498" i="4"/>
  <c r="E498" i="4"/>
  <c r="G497" i="4"/>
  <c r="E497" i="4"/>
  <c r="G496" i="4"/>
  <c r="E496" i="4"/>
  <c r="G495" i="4"/>
  <c r="E495" i="4"/>
  <c r="G494" i="4"/>
  <c r="E494" i="4"/>
  <c r="G493" i="4"/>
  <c r="E493" i="4"/>
  <c r="G492" i="4"/>
  <c r="E492" i="4"/>
  <c r="G491" i="4"/>
  <c r="E491" i="4"/>
  <c r="G490" i="4"/>
  <c r="E490" i="4"/>
  <c r="G489" i="4"/>
  <c r="E489" i="4"/>
  <c r="G488" i="4"/>
  <c r="E488" i="4"/>
  <c r="G487" i="4"/>
  <c r="E487" i="4"/>
  <c r="G486" i="4"/>
  <c r="E486" i="4"/>
  <c r="G485" i="4"/>
  <c r="E485" i="4"/>
  <c r="G484" i="4"/>
  <c r="E484" i="4"/>
  <c r="G483" i="4"/>
  <c r="E483" i="4"/>
  <c r="G482" i="4"/>
  <c r="E482" i="4"/>
  <c r="G481" i="4"/>
  <c r="F481" i="4"/>
  <c r="F496" i="4" s="1"/>
  <c r="F511" i="4" s="1"/>
  <c r="F526" i="4" s="1"/>
  <c r="F541" i="4" s="1"/>
  <c r="F556" i="4" s="1"/>
  <c r="F571" i="4" s="1"/>
  <c r="F586" i="4" s="1"/>
  <c r="F601" i="4" s="1"/>
  <c r="F616" i="4" s="1"/>
  <c r="F631" i="4" s="1"/>
  <c r="F646" i="4" s="1"/>
  <c r="F661" i="4" s="1"/>
  <c r="F676" i="4" s="1"/>
  <c r="F691" i="4" s="1"/>
  <c r="F706" i="4" s="1"/>
  <c r="F721" i="4" s="1"/>
  <c r="F736" i="4" s="1"/>
  <c r="F751" i="4" s="1"/>
  <c r="F766" i="4" s="1"/>
  <c r="F781" i="4" s="1"/>
  <c r="F796" i="4" s="1"/>
  <c r="F811" i="4" s="1"/>
  <c r="F826" i="4" s="1"/>
  <c r="F841" i="4" s="1"/>
  <c r="F856" i="4" s="1"/>
  <c r="F871" i="4" s="1"/>
  <c r="F886" i="4" s="1"/>
  <c r="F901" i="4" s="1"/>
  <c r="F916" i="4" s="1"/>
  <c r="F931" i="4" s="1"/>
  <c r="E481" i="4"/>
  <c r="G480" i="4"/>
  <c r="F480" i="4"/>
  <c r="F495" i="4" s="1"/>
  <c r="F510" i="4" s="1"/>
  <c r="F525" i="4" s="1"/>
  <c r="F540" i="4" s="1"/>
  <c r="F555" i="4" s="1"/>
  <c r="F570" i="4" s="1"/>
  <c r="F585" i="4" s="1"/>
  <c r="F600" i="4" s="1"/>
  <c r="F615" i="4" s="1"/>
  <c r="F630" i="4" s="1"/>
  <c r="F645" i="4" s="1"/>
  <c r="F660" i="4" s="1"/>
  <c r="F675" i="4" s="1"/>
  <c r="F690" i="4" s="1"/>
  <c r="F705" i="4" s="1"/>
  <c r="F720" i="4" s="1"/>
  <c r="F735" i="4" s="1"/>
  <c r="F750" i="4" s="1"/>
  <c r="F765" i="4" s="1"/>
  <c r="F780" i="4" s="1"/>
  <c r="F795" i="4" s="1"/>
  <c r="F810" i="4" s="1"/>
  <c r="F825" i="4" s="1"/>
  <c r="F840" i="4" s="1"/>
  <c r="F855" i="4" s="1"/>
  <c r="F870" i="4" s="1"/>
  <c r="F885" i="4" s="1"/>
  <c r="F900" i="4" s="1"/>
  <c r="F915" i="4" s="1"/>
  <c r="F930" i="4" s="1"/>
  <c r="E480" i="4"/>
  <c r="G479" i="4"/>
  <c r="F479" i="4"/>
  <c r="F494" i="4" s="1"/>
  <c r="F509" i="4" s="1"/>
  <c r="F524" i="4" s="1"/>
  <c r="F539" i="4" s="1"/>
  <c r="F554" i="4" s="1"/>
  <c r="F569" i="4" s="1"/>
  <c r="F584" i="4" s="1"/>
  <c r="F599" i="4" s="1"/>
  <c r="F614" i="4" s="1"/>
  <c r="F629" i="4" s="1"/>
  <c r="F644" i="4" s="1"/>
  <c r="F659" i="4" s="1"/>
  <c r="F674" i="4" s="1"/>
  <c r="F689" i="4" s="1"/>
  <c r="F704" i="4" s="1"/>
  <c r="F719" i="4" s="1"/>
  <c r="F734" i="4" s="1"/>
  <c r="F749" i="4" s="1"/>
  <c r="F764" i="4" s="1"/>
  <c r="F779" i="4" s="1"/>
  <c r="F794" i="4" s="1"/>
  <c r="F809" i="4" s="1"/>
  <c r="F824" i="4" s="1"/>
  <c r="F839" i="4" s="1"/>
  <c r="F854" i="4" s="1"/>
  <c r="F869" i="4" s="1"/>
  <c r="F884" i="4" s="1"/>
  <c r="F899" i="4" s="1"/>
  <c r="F914" i="4" s="1"/>
  <c r="F929" i="4" s="1"/>
  <c r="E479" i="4"/>
  <c r="G478" i="4"/>
  <c r="F478" i="4"/>
  <c r="F493" i="4" s="1"/>
  <c r="F508" i="4" s="1"/>
  <c r="F523" i="4" s="1"/>
  <c r="F538" i="4" s="1"/>
  <c r="F553" i="4" s="1"/>
  <c r="F568" i="4" s="1"/>
  <c r="F583" i="4" s="1"/>
  <c r="F598" i="4" s="1"/>
  <c r="F613" i="4" s="1"/>
  <c r="F628" i="4" s="1"/>
  <c r="F643" i="4" s="1"/>
  <c r="F658" i="4" s="1"/>
  <c r="F673" i="4" s="1"/>
  <c r="F688" i="4" s="1"/>
  <c r="F703" i="4" s="1"/>
  <c r="F718" i="4" s="1"/>
  <c r="F733" i="4" s="1"/>
  <c r="F748" i="4" s="1"/>
  <c r="F763" i="4" s="1"/>
  <c r="F778" i="4" s="1"/>
  <c r="F793" i="4" s="1"/>
  <c r="F808" i="4" s="1"/>
  <c r="F823" i="4" s="1"/>
  <c r="F838" i="4" s="1"/>
  <c r="F853" i="4" s="1"/>
  <c r="F868" i="4" s="1"/>
  <c r="F883" i="4" s="1"/>
  <c r="F898" i="4" s="1"/>
  <c r="F913" i="4" s="1"/>
  <c r="F928" i="4" s="1"/>
  <c r="E478" i="4"/>
  <c r="C80" i="3" s="1"/>
  <c r="G477" i="4"/>
  <c r="F477" i="4"/>
  <c r="F492" i="4" s="1"/>
  <c r="F507" i="4" s="1"/>
  <c r="F522" i="4" s="1"/>
  <c r="F537" i="4" s="1"/>
  <c r="F552" i="4" s="1"/>
  <c r="F567" i="4" s="1"/>
  <c r="F582" i="4" s="1"/>
  <c r="F597" i="4" s="1"/>
  <c r="F612" i="4" s="1"/>
  <c r="F627" i="4" s="1"/>
  <c r="F642" i="4" s="1"/>
  <c r="F657" i="4" s="1"/>
  <c r="F672" i="4" s="1"/>
  <c r="F687" i="4" s="1"/>
  <c r="F702" i="4" s="1"/>
  <c r="F717" i="4" s="1"/>
  <c r="F732" i="4" s="1"/>
  <c r="F747" i="4" s="1"/>
  <c r="F762" i="4" s="1"/>
  <c r="F777" i="4" s="1"/>
  <c r="F792" i="4" s="1"/>
  <c r="F807" i="4" s="1"/>
  <c r="F822" i="4" s="1"/>
  <c r="F837" i="4" s="1"/>
  <c r="F852" i="4" s="1"/>
  <c r="F867" i="4" s="1"/>
  <c r="F882" i="4" s="1"/>
  <c r="F897" i="4" s="1"/>
  <c r="F912" i="4" s="1"/>
  <c r="F927" i="4" s="1"/>
  <c r="E477" i="4"/>
  <c r="G476" i="4"/>
  <c r="F476" i="4"/>
  <c r="F491" i="4" s="1"/>
  <c r="F506" i="4" s="1"/>
  <c r="F521" i="4" s="1"/>
  <c r="F536" i="4" s="1"/>
  <c r="F551" i="4" s="1"/>
  <c r="F566" i="4" s="1"/>
  <c r="F581" i="4" s="1"/>
  <c r="F596" i="4" s="1"/>
  <c r="F611" i="4" s="1"/>
  <c r="F626" i="4" s="1"/>
  <c r="F641" i="4" s="1"/>
  <c r="F656" i="4" s="1"/>
  <c r="F671" i="4" s="1"/>
  <c r="F686" i="4" s="1"/>
  <c r="F701" i="4" s="1"/>
  <c r="F716" i="4" s="1"/>
  <c r="F731" i="4" s="1"/>
  <c r="F746" i="4" s="1"/>
  <c r="F761" i="4" s="1"/>
  <c r="F776" i="4" s="1"/>
  <c r="F791" i="4" s="1"/>
  <c r="F806" i="4" s="1"/>
  <c r="F821" i="4" s="1"/>
  <c r="F836" i="4" s="1"/>
  <c r="F851" i="4" s="1"/>
  <c r="F866" i="4" s="1"/>
  <c r="F881" i="4" s="1"/>
  <c r="F896" i="4" s="1"/>
  <c r="F911" i="4" s="1"/>
  <c r="F926" i="4" s="1"/>
  <c r="E476" i="4"/>
  <c r="G475" i="4"/>
  <c r="F475" i="4"/>
  <c r="F490" i="4" s="1"/>
  <c r="F505" i="4" s="1"/>
  <c r="F520" i="4" s="1"/>
  <c r="F535" i="4" s="1"/>
  <c r="F550" i="4" s="1"/>
  <c r="F565" i="4" s="1"/>
  <c r="F580" i="4" s="1"/>
  <c r="F595" i="4" s="1"/>
  <c r="F610" i="4" s="1"/>
  <c r="F625" i="4" s="1"/>
  <c r="F640" i="4" s="1"/>
  <c r="F655" i="4" s="1"/>
  <c r="F670" i="4" s="1"/>
  <c r="F685" i="4" s="1"/>
  <c r="F700" i="4" s="1"/>
  <c r="F715" i="4" s="1"/>
  <c r="F730" i="4" s="1"/>
  <c r="F745" i="4" s="1"/>
  <c r="F760" i="4" s="1"/>
  <c r="F775" i="4" s="1"/>
  <c r="F790" i="4" s="1"/>
  <c r="F805" i="4" s="1"/>
  <c r="F820" i="4" s="1"/>
  <c r="F835" i="4" s="1"/>
  <c r="F850" i="4" s="1"/>
  <c r="F865" i="4" s="1"/>
  <c r="F880" i="4" s="1"/>
  <c r="F895" i="4" s="1"/>
  <c r="F910" i="4" s="1"/>
  <c r="F925" i="4" s="1"/>
  <c r="E475" i="4"/>
  <c r="G474" i="4"/>
  <c r="F474" i="4"/>
  <c r="F489" i="4" s="1"/>
  <c r="F504" i="4" s="1"/>
  <c r="F519" i="4" s="1"/>
  <c r="F534" i="4" s="1"/>
  <c r="F549" i="4" s="1"/>
  <c r="F564" i="4" s="1"/>
  <c r="F579" i="4" s="1"/>
  <c r="F594" i="4" s="1"/>
  <c r="F609" i="4" s="1"/>
  <c r="F624" i="4" s="1"/>
  <c r="F639" i="4" s="1"/>
  <c r="F654" i="4" s="1"/>
  <c r="F669" i="4" s="1"/>
  <c r="F684" i="4" s="1"/>
  <c r="F699" i="4" s="1"/>
  <c r="F714" i="4" s="1"/>
  <c r="F729" i="4" s="1"/>
  <c r="F744" i="4" s="1"/>
  <c r="F759" i="4" s="1"/>
  <c r="F774" i="4" s="1"/>
  <c r="F789" i="4" s="1"/>
  <c r="F804" i="4" s="1"/>
  <c r="F819" i="4" s="1"/>
  <c r="F834" i="4" s="1"/>
  <c r="F849" i="4" s="1"/>
  <c r="F864" i="4" s="1"/>
  <c r="F879" i="4" s="1"/>
  <c r="F894" i="4" s="1"/>
  <c r="F909" i="4" s="1"/>
  <c r="F924" i="4" s="1"/>
  <c r="E474" i="4"/>
  <c r="G473" i="4"/>
  <c r="F473" i="4"/>
  <c r="F488" i="4" s="1"/>
  <c r="F503" i="4" s="1"/>
  <c r="F518" i="4" s="1"/>
  <c r="F533" i="4" s="1"/>
  <c r="F548" i="4" s="1"/>
  <c r="F563" i="4" s="1"/>
  <c r="F578" i="4" s="1"/>
  <c r="F593" i="4" s="1"/>
  <c r="F608" i="4" s="1"/>
  <c r="F623" i="4" s="1"/>
  <c r="F638" i="4" s="1"/>
  <c r="F653" i="4" s="1"/>
  <c r="F668" i="4" s="1"/>
  <c r="F683" i="4" s="1"/>
  <c r="F698" i="4" s="1"/>
  <c r="F713" i="4" s="1"/>
  <c r="F728" i="4" s="1"/>
  <c r="F743" i="4" s="1"/>
  <c r="F758" i="4" s="1"/>
  <c r="F773" i="4" s="1"/>
  <c r="F788" i="4" s="1"/>
  <c r="F803" i="4" s="1"/>
  <c r="F818" i="4" s="1"/>
  <c r="F833" i="4" s="1"/>
  <c r="F848" i="4" s="1"/>
  <c r="F863" i="4" s="1"/>
  <c r="F878" i="4" s="1"/>
  <c r="F893" i="4" s="1"/>
  <c r="F908" i="4" s="1"/>
  <c r="F923" i="4" s="1"/>
  <c r="E473" i="4"/>
  <c r="C94" i="3" s="1"/>
  <c r="G472" i="4"/>
  <c r="F472" i="4"/>
  <c r="F487" i="4" s="1"/>
  <c r="F502" i="4" s="1"/>
  <c r="F517" i="4" s="1"/>
  <c r="F532" i="4" s="1"/>
  <c r="F547" i="4" s="1"/>
  <c r="F562" i="4" s="1"/>
  <c r="F577" i="4" s="1"/>
  <c r="F592" i="4" s="1"/>
  <c r="F607" i="4" s="1"/>
  <c r="F622" i="4" s="1"/>
  <c r="F637" i="4" s="1"/>
  <c r="F652" i="4" s="1"/>
  <c r="F667" i="4" s="1"/>
  <c r="F682" i="4" s="1"/>
  <c r="F697" i="4" s="1"/>
  <c r="F712" i="4" s="1"/>
  <c r="F727" i="4" s="1"/>
  <c r="F742" i="4" s="1"/>
  <c r="F757" i="4" s="1"/>
  <c r="F772" i="4" s="1"/>
  <c r="F787" i="4" s="1"/>
  <c r="F802" i="4" s="1"/>
  <c r="F817" i="4" s="1"/>
  <c r="F832" i="4" s="1"/>
  <c r="F847" i="4" s="1"/>
  <c r="F862" i="4" s="1"/>
  <c r="F877" i="4" s="1"/>
  <c r="F892" i="4" s="1"/>
  <c r="F907" i="4" s="1"/>
  <c r="F922" i="4" s="1"/>
  <c r="E472" i="4"/>
  <c r="G471" i="4"/>
  <c r="F471" i="4"/>
  <c r="F486" i="4" s="1"/>
  <c r="F501" i="4" s="1"/>
  <c r="F516" i="4" s="1"/>
  <c r="F531" i="4" s="1"/>
  <c r="F546" i="4" s="1"/>
  <c r="F561" i="4" s="1"/>
  <c r="F576" i="4" s="1"/>
  <c r="F591" i="4" s="1"/>
  <c r="F606" i="4" s="1"/>
  <c r="F621" i="4" s="1"/>
  <c r="F636" i="4" s="1"/>
  <c r="F651" i="4" s="1"/>
  <c r="F666" i="4" s="1"/>
  <c r="F681" i="4" s="1"/>
  <c r="F696" i="4" s="1"/>
  <c r="F711" i="4" s="1"/>
  <c r="F726" i="4" s="1"/>
  <c r="F741" i="4" s="1"/>
  <c r="F756" i="4" s="1"/>
  <c r="F771" i="4" s="1"/>
  <c r="F786" i="4" s="1"/>
  <c r="F801" i="4" s="1"/>
  <c r="F816" i="4" s="1"/>
  <c r="F831" i="4" s="1"/>
  <c r="F846" i="4" s="1"/>
  <c r="F861" i="4" s="1"/>
  <c r="F876" i="4" s="1"/>
  <c r="F891" i="4" s="1"/>
  <c r="F906" i="4" s="1"/>
  <c r="F921" i="4" s="1"/>
  <c r="E471" i="4"/>
  <c r="G470" i="4"/>
  <c r="F470" i="4"/>
  <c r="F485" i="4" s="1"/>
  <c r="F500" i="4" s="1"/>
  <c r="F515" i="4" s="1"/>
  <c r="F530" i="4" s="1"/>
  <c r="F545" i="4" s="1"/>
  <c r="F560" i="4" s="1"/>
  <c r="F575" i="4" s="1"/>
  <c r="F590" i="4" s="1"/>
  <c r="F605" i="4" s="1"/>
  <c r="F620" i="4" s="1"/>
  <c r="F635" i="4" s="1"/>
  <c r="F650" i="4" s="1"/>
  <c r="F665" i="4" s="1"/>
  <c r="F680" i="4" s="1"/>
  <c r="F695" i="4" s="1"/>
  <c r="F710" i="4" s="1"/>
  <c r="F725" i="4" s="1"/>
  <c r="F740" i="4" s="1"/>
  <c r="F755" i="4" s="1"/>
  <c r="F770" i="4" s="1"/>
  <c r="F785" i="4" s="1"/>
  <c r="F800" i="4" s="1"/>
  <c r="F815" i="4" s="1"/>
  <c r="F830" i="4" s="1"/>
  <c r="F845" i="4" s="1"/>
  <c r="F860" i="4" s="1"/>
  <c r="F875" i="4" s="1"/>
  <c r="F890" i="4" s="1"/>
  <c r="F905" i="4" s="1"/>
  <c r="F920" i="4" s="1"/>
  <c r="E470" i="4"/>
  <c r="G469" i="4"/>
  <c r="F469" i="4"/>
  <c r="F484" i="4" s="1"/>
  <c r="F499" i="4" s="1"/>
  <c r="F514" i="4" s="1"/>
  <c r="F529" i="4" s="1"/>
  <c r="F544" i="4" s="1"/>
  <c r="F559" i="4" s="1"/>
  <c r="F574" i="4" s="1"/>
  <c r="F589" i="4" s="1"/>
  <c r="F604" i="4" s="1"/>
  <c r="F619" i="4" s="1"/>
  <c r="F634" i="4" s="1"/>
  <c r="F649" i="4" s="1"/>
  <c r="F664" i="4" s="1"/>
  <c r="F679" i="4" s="1"/>
  <c r="F694" i="4" s="1"/>
  <c r="F709" i="4" s="1"/>
  <c r="F724" i="4" s="1"/>
  <c r="F739" i="4" s="1"/>
  <c r="F754" i="4" s="1"/>
  <c r="F769" i="4" s="1"/>
  <c r="F784" i="4" s="1"/>
  <c r="F799" i="4" s="1"/>
  <c r="F814" i="4" s="1"/>
  <c r="F829" i="4" s="1"/>
  <c r="F844" i="4" s="1"/>
  <c r="F859" i="4" s="1"/>
  <c r="F874" i="4" s="1"/>
  <c r="F889" i="4" s="1"/>
  <c r="F904" i="4" s="1"/>
  <c r="F919" i="4" s="1"/>
  <c r="E469" i="4"/>
  <c r="G468" i="4"/>
  <c r="F468" i="4"/>
  <c r="F483" i="4" s="1"/>
  <c r="F498" i="4" s="1"/>
  <c r="F513" i="4" s="1"/>
  <c r="F528" i="4" s="1"/>
  <c r="F543" i="4" s="1"/>
  <c r="F558" i="4" s="1"/>
  <c r="F573" i="4" s="1"/>
  <c r="F588" i="4" s="1"/>
  <c r="F603" i="4" s="1"/>
  <c r="F618" i="4" s="1"/>
  <c r="F633" i="4" s="1"/>
  <c r="F648" i="4" s="1"/>
  <c r="F663" i="4" s="1"/>
  <c r="F678" i="4" s="1"/>
  <c r="F693" i="4" s="1"/>
  <c r="F708" i="4" s="1"/>
  <c r="F723" i="4" s="1"/>
  <c r="F738" i="4" s="1"/>
  <c r="F753" i="4" s="1"/>
  <c r="F768" i="4" s="1"/>
  <c r="F783" i="4" s="1"/>
  <c r="F798" i="4" s="1"/>
  <c r="F813" i="4" s="1"/>
  <c r="F828" i="4" s="1"/>
  <c r="F843" i="4" s="1"/>
  <c r="F858" i="4" s="1"/>
  <c r="F873" i="4" s="1"/>
  <c r="F888" i="4" s="1"/>
  <c r="F903" i="4" s="1"/>
  <c r="F918" i="4" s="1"/>
  <c r="E468" i="4"/>
  <c r="G467" i="4"/>
  <c r="F467" i="4"/>
  <c r="E467" i="4"/>
  <c r="G466" i="4"/>
  <c r="E466" i="4"/>
  <c r="G465" i="4"/>
  <c r="E465" i="4"/>
  <c r="G464" i="4"/>
  <c r="E464" i="4"/>
  <c r="G463" i="4"/>
  <c r="E463" i="4"/>
  <c r="G462" i="4"/>
  <c r="E462" i="4"/>
  <c r="G461" i="4"/>
  <c r="E461" i="4"/>
  <c r="G460" i="4"/>
  <c r="E460" i="4"/>
  <c r="G459" i="4"/>
  <c r="E459" i="4"/>
  <c r="G458" i="4"/>
  <c r="E458" i="4"/>
  <c r="G457" i="4"/>
  <c r="E457" i="4"/>
  <c r="G456" i="4"/>
  <c r="E456" i="4"/>
  <c r="G455" i="4"/>
  <c r="E455" i="4"/>
  <c r="G454" i="4"/>
  <c r="E454" i="4"/>
  <c r="G453" i="4"/>
  <c r="E453" i="4"/>
  <c r="G452" i="4"/>
  <c r="E452" i="4"/>
  <c r="G451" i="4"/>
  <c r="E451" i="4"/>
  <c r="G450" i="4"/>
  <c r="E450" i="4"/>
  <c r="G449" i="4"/>
  <c r="E449" i="4"/>
  <c r="G448" i="4"/>
  <c r="E448" i="4"/>
  <c r="G447" i="4"/>
  <c r="E447" i="4"/>
  <c r="G446" i="4"/>
  <c r="E446" i="4"/>
  <c r="G445" i="4"/>
  <c r="E445" i="4"/>
  <c r="G444" i="4"/>
  <c r="E444" i="4"/>
  <c r="G443" i="4"/>
  <c r="E443" i="4"/>
  <c r="G442" i="4"/>
  <c r="E442" i="4"/>
  <c r="G441" i="4"/>
  <c r="E441" i="4"/>
  <c r="G440" i="4"/>
  <c r="E440" i="4"/>
  <c r="G439" i="4"/>
  <c r="E439" i="4"/>
  <c r="G438" i="4"/>
  <c r="E438" i="4"/>
  <c r="G437" i="4"/>
  <c r="E437" i="4"/>
  <c r="G436" i="4"/>
  <c r="E436" i="4"/>
  <c r="G435" i="4"/>
  <c r="E435" i="4"/>
  <c r="G434" i="4"/>
  <c r="E434" i="4"/>
  <c r="G433" i="4"/>
  <c r="E433" i="4"/>
  <c r="G432" i="4"/>
  <c r="E432" i="4"/>
  <c r="G431" i="4"/>
  <c r="E431" i="4"/>
  <c r="G430" i="4"/>
  <c r="E430" i="4"/>
  <c r="G429" i="4"/>
  <c r="E429" i="4"/>
  <c r="G428" i="4"/>
  <c r="E428" i="4"/>
  <c r="G427" i="4"/>
  <c r="E427" i="4"/>
  <c r="G426" i="4"/>
  <c r="E426" i="4"/>
  <c r="G425" i="4"/>
  <c r="E425" i="4"/>
  <c r="G424" i="4"/>
  <c r="E424" i="4"/>
  <c r="G423" i="4"/>
  <c r="E423" i="4"/>
  <c r="G422" i="4"/>
  <c r="E422" i="4"/>
  <c r="G421" i="4"/>
  <c r="E421" i="4"/>
  <c r="G420" i="4"/>
  <c r="E420" i="4"/>
  <c r="G419" i="4"/>
  <c r="E419" i="4"/>
  <c r="G418" i="4"/>
  <c r="E418" i="4"/>
  <c r="G417" i="4"/>
  <c r="E417" i="4"/>
  <c r="G416" i="4"/>
  <c r="E416" i="4"/>
  <c r="G415" i="4"/>
  <c r="E415" i="4"/>
  <c r="G414" i="4"/>
  <c r="E414" i="4"/>
  <c r="G413" i="4"/>
  <c r="E413" i="4"/>
  <c r="G412" i="4"/>
  <c r="E412" i="4"/>
  <c r="G411" i="4"/>
  <c r="E411" i="4"/>
  <c r="G410" i="4"/>
  <c r="E410" i="4"/>
  <c r="G409" i="4"/>
  <c r="E409" i="4"/>
  <c r="G408" i="4"/>
  <c r="E408" i="4"/>
  <c r="G407" i="4"/>
  <c r="E407" i="4"/>
  <c r="G406" i="4"/>
  <c r="E406" i="4"/>
  <c r="G405" i="4"/>
  <c r="E405" i="4"/>
  <c r="G404" i="4"/>
  <c r="E404" i="4"/>
  <c r="G403" i="4"/>
  <c r="E403" i="4"/>
  <c r="G402" i="4"/>
  <c r="E402" i="4"/>
  <c r="G401" i="4"/>
  <c r="E401" i="4"/>
  <c r="G400" i="4"/>
  <c r="E400" i="4"/>
  <c r="G399" i="4"/>
  <c r="E399" i="4"/>
  <c r="G398" i="4"/>
  <c r="E398" i="4"/>
  <c r="G397" i="4"/>
  <c r="E397" i="4"/>
  <c r="G396" i="4"/>
  <c r="E396" i="4"/>
  <c r="G395" i="4"/>
  <c r="E395" i="4"/>
  <c r="G394" i="4"/>
  <c r="E394" i="4"/>
  <c r="G393" i="4"/>
  <c r="E393" i="4"/>
  <c r="G392" i="4"/>
  <c r="E392" i="4"/>
  <c r="G391" i="4"/>
  <c r="E391" i="4"/>
  <c r="G390" i="4"/>
  <c r="E390" i="4"/>
  <c r="G389" i="4"/>
  <c r="E389" i="4"/>
  <c r="G388" i="4"/>
  <c r="E388" i="4"/>
  <c r="G387" i="4"/>
  <c r="E387" i="4"/>
  <c r="G386" i="4"/>
  <c r="E386" i="4"/>
  <c r="G385" i="4"/>
  <c r="E385" i="4"/>
  <c r="G384" i="4"/>
  <c r="E384" i="4"/>
  <c r="G383" i="4"/>
  <c r="E383" i="4"/>
  <c r="G382" i="4"/>
  <c r="E382" i="4"/>
  <c r="G381" i="4"/>
  <c r="E381" i="4"/>
  <c r="G380" i="4"/>
  <c r="E380" i="4"/>
  <c r="G379" i="4"/>
  <c r="E379" i="4"/>
  <c r="G378" i="4"/>
  <c r="E378" i="4"/>
  <c r="G377" i="4"/>
  <c r="E377" i="4"/>
  <c r="G376" i="4"/>
  <c r="E376" i="4"/>
  <c r="G375" i="4"/>
  <c r="E375" i="4"/>
  <c r="G374" i="4"/>
  <c r="E374" i="4"/>
  <c r="G373" i="4"/>
  <c r="E373" i="4"/>
  <c r="G372" i="4"/>
  <c r="E372" i="4"/>
  <c r="G371" i="4"/>
  <c r="E371" i="4"/>
  <c r="G370" i="4"/>
  <c r="E370" i="4"/>
  <c r="G369" i="4"/>
  <c r="E369" i="4"/>
  <c r="G368" i="4"/>
  <c r="E368" i="4"/>
  <c r="G367" i="4"/>
  <c r="E367" i="4"/>
  <c r="G366" i="4"/>
  <c r="E366" i="4"/>
  <c r="G365" i="4"/>
  <c r="E365" i="4"/>
  <c r="G364" i="4"/>
  <c r="E364" i="4"/>
  <c r="G363" i="4"/>
  <c r="E363" i="4"/>
  <c r="G362" i="4"/>
  <c r="E362" i="4"/>
  <c r="G361" i="4"/>
  <c r="E361" i="4"/>
  <c r="G360" i="4"/>
  <c r="E360" i="4"/>
  <c r="G359" i="4"/>
  <c r="E359" i="4"/>
  <c r="G358" i="4"/>
  <c r="E358" i="4"/>
  <c r="G357" i="4"/>
  <c r="E357" i="4"/>
  <c r="G356" i="4"/>
  <c r="E356" i="4"/>
  <c r="G355" i="4"/>
  <c r="E355" i="4"/>
  <c r="G354" i="4"/>
  <c r="E354" i="4"/>
  <c r="G353" i="4"/>
  <c r="E353" i="4"/>
  <c r="G352" i="4"/>
  <c r="E352" i="4"/>
  <c r="G351" i="4"/>
  <c r="E351" i="4"/>
  <c r="G350" i="4"/>
  <c r="E350" i="4"/>
  <c r="G349" i="4"/>
  <c r="E349" i="4"/>
  <c r="G348" i="4"/>
  <c r="E348" i="4"/>
  <c r="G347" i="4"/>
  <c r="E347" i="4"/>
  <c r="G346" i="4"/>
  <c r="E346" i="4"/>
  <c r="G345" i="4"/>
  <c r="E345" i="4"/>
  <c r="G344" i="4"/>
  <c r="E344" i="4"/>
  <c r="G343" i="4"/>
  <c r="E343" i="4"/>
  <c r="G342" i="4"/>
  <c r="E342" i="4"/>
  <c r="G341" i="4"/>
  <c r="E341" i="4"/>
  <c r="G340" i="4"/>
  <c r="E340" i="4"/>
  <c r="G339" i="4"/>
  <c r="E339" i="4"/>
  <c r="G338" i="4"/>
  <c r="E338" i="4"/>
  <c r="G337" i="4"/>
  <c r="E337" i="4"/>
  <c r="G336" i="4"/>
  <c r="E336" i="4"/>
  <c r="G335" i="4"/>
  <c r="E335" i="4"/>
  <c r="G334" i="4"/>
  <c r="E334" i="4"/>
  <c r="G333" i="4"/>
  <c r="E333" i="4"/>
  <c r="G332" i="4"/>
  <c r="E332" i="4"/>
  <c r="G331" i="4"/>
  <c r="E331" i="4"/>
  <c r="G330" i="4"/>
  <c r="E330" i="4"/>
  <c r="G329" i="4"/>
  <c r="E329" i="4"/>
  <c r="G328" i="4"/>
  <c r="E328" i="4"/>
  <c r="G327" i="4"/>
  <c r="E327" i="4"/>
  <c r="G326" i="4"/>
  <c r="E326" i="4"/>
  <c r="G325" i="4"/>
  <c r="E325" i="4"/>
  <c r="G324" i="4"/>
  <c r="E324" i="4"/>
  <c r="G323" i="4"/>
  <c r="E323" i="4"/>
  <c r="G322" i="4"/>
  <c r="E322" i="4"/>
  <c r="G321" i="4"/>
  <c r="E321" i="4"/>
  <c r="G320" i="4"/>
  <c r="E320" i="4"/>
  <c r="G319" i="4"/>
  <c r="E319" i="4"/>
  <c r="G318" i="4"/>
  <c r="E318" i="4"/>
  <c r="G317" i="4"/>
  <c r="E317" i="4"/>
  <c r="G316" i="4"/>
  <c r="E316" i="4"/>
  <c r="G315" i="4"/>
  <c r="E315" i="4"/>
  <c r="G314" i="4"/>
  <c r="E314" i="4"/>
  <c r="G313" i="4"/>
  <c r="E313" i="4"/>
  <c r="G312" i="4"/>
  <c r="E312" i="4"/>
  <c r="G311" i="4"/>
  <c r="E311" i="4"/>
  <c r="G310" i="4"/>
  <c r="E310" i="4"/>
  <c r="G309" i="4"/>
  <c r="E309" i="4"/>
  <c r="G308" i="4"/>
  <c r="E308" i="4"/>
  <c r="G307" i="4"/>
  <c r="E307" i="4"/>
  <c r="G306" i="4"/>
  <c r="E306" i="4"/>
  <c r="G305" i="4"/>
  <c r="E305" i="4"/>
  <c r="G304" i="4"/>
  <c r="E304" i="4"/>
  <c r="G303" i="4"/>
  <c r="E303" i="4"/>
  <c r="G302" i="4"/>
  <c r="E302" i="4"/>
  <c r="G301" i="4"/>
  <c r="E301" i="4"/>
  <c r="G300" i="4"/>
  <c r="E300" i="4"/>
  <c r="G299" i="4"/>
  <c r="E299" i="4"/>
  <c r="G298" i="4"/>
  <c r="E298" i="4"/>
  <c r="G297" i="4"/>
  <c r="E297" i="4"/>
  <c r="G296" i="4"/>
  <c r="E296" i="4"/>
  <c r="G295" i="4"/>
  <c r="E295" i="4"/>
  <c r="G294" i="4"/>
  <c r="E294" i="4"/>
  <c r="G293" i="4"/>
  <c r="E293" i="4"/>
  <c r="G292" i="4"/>
  <c r="E292" i="4"/>
  <c r="G291" i="4"/>
  <c r="E291" i="4"/>
  <c r="G290" i="4"/>
  <c r="E290" i="4"/>
  <c r="G289" i="4"/>
  <c r="E289" i="4"/>
  <c r="G288" i="4"/>
  <c r="E288" i="4"/>
  <c r="G287" i="4"/>
  <c r="E287" i="4"/>
  <c r="G286" i="4"/>
  <c r="E286" i="4"/>
  <c r="G285" i="4"/>
  <c r="E285" i="4"/>
  <c r="G284" i="4"/>
  <c r="E284" i="4"/>
  <c r="G283" i="4"/>
  <c r="E283" i="4"/>
  <c r="G282" i="4"/>
  <c r="E282" i="4"/>
  <c r="G281" i="4"/>
  <c r="E281" i="4"/>
  <c r="G280" i="4"/>
  <c r="E280" i="4"/>
  <c r="G279" i="4"/>
  <c r="E279" i="4"/>
  <c r="G278" i="4"/>
  <c r="E278" i="4"/>
  <c r="G277" i="4"/>
  <c r="E277" i="4"/>
  <c r="G276" i="4"/>
  <c r="E276" i="4"/>
  <c r="G275" i="4"/>
  <c r="E275" i="4"/>
  <c r="G274" i="4"/>
  <c r="E274" i="4"/>
  <c r="G273" i="4"/>
  <c r="E273" i="4"/>
  <c r="G272" i="4"/>
  <c r="E272" i="4"/>
  <c r="G271" i="4"/>
  <c r="E271" i="4"/>
  <c r="G270" i="4"/>
  <c r="E270" i="4"/>
  <c r="G269" i="4"/>
  <c r="E269" i="4"/>
  <c r="G268" i="4"/>
  <c r="E268" i="4"/>
  <c r="G267" i="4"/>
  <c r="E267" i="4"/>
  <c r="G266" i="4"/>
  <c r="E266" i="4"/>
  <c r="G265" i="4"/>
  <c r="E265" i="4"/>
  <c r="G264" i="4"/>
  <c r="E264" i="4"/>
  <c r="G263" i="4"/>
  <c r="E263" i="4"/>
  <c r="G262" i="4"/>
  <c r="E262" i="4"/>
  <c r="G261" i="4"/>
  <c r="E261" i="4"/>
  <c r="G260" i="4"/>
  <c r="E260" i="4"/>
  <c r="G259" i="4"/>
  <c r="E259" i="4"/>
  <c r="G258" i="4"/>
  <c r="E258" i="4"/>
  <c r="G257" i="4"/>
  <c r="E257" i="4"/>
  <c r="G256" i="4"/>
  <c r="E256" i="4"/>
  <c r="G255" i="4"/>
  <c r="E255" i="4"/>
  <c r="G254" i="4"/>
  <c r="E254" i="4"/>
  <c r="G253" i="4"/>
  <c r="E253" i="4"/>
  <c r="G252" i="4"/>
  <c r="E252" i="4"/>
  <c r="G251" i="4"/>
  <c r="E251" i="4"/>
  <c r="G250" i="4"/>
  <c r="E250" i="4"/>
  <c r="G249" i="4"/>
  <c r="E249" i="4"/>
  <c r="G248" i="4"/>
  <c r="E248" i="4"/>
  <c r="G247" i="4"/>
  <c r="E247" i="4"/>
  <c r="G246" i="4"/>
  <c r="E246" i="4"/>
  <c r="G245" i="4"/>
  <c r="E245" i="4"/>
  <c r="G244" i="4"/>
  <c r="E244" i="4"/>
  <c r="G243" i="4"/>
  <c r="E243" i="4"/>
  <c r="G242" i="4"/>
  <c r="E242" i="4"/>
  <c r="G241" i="4"/>
  <c r="E241" i="4"/>
  <c r="G240" i="4"/>
  <c r="E240" i="4"/>
  <c r="G239" i="4"/>
  <c r="E239" i="4"/>
  <c r="G238" i="4"/>
  <c r="E238" i="4"/>
  <c r="G237" i="4"/>
  <c r="E237" i="4"/>
  <c r="G236" i="4"/>
  <c r="E236" i="4"/>
  <c r="G235" i="4"/>
  <c r="E235" i="4"/>
  <c r="G234" i="4"/>
  <c r="E234" i="4"/>
  <c r="G233" i="4"/>
  <c r="E233" i="4"/>
  <c r="G232" i="4"/>
  <c r="E232" i="4"/>
  <c r="G231" i="4"/>
  <c r="E231" i="4"/>
  <c r="G230" i="4"/>
  <c r="E230" i="4"/>
  <c r="G229" i="4"/>
  <c r="E229" i="4"/>
  <c r="G228" i="4"/>
  <c r="E228" i="4"/>
  <c r="G227" i="4"/>
  <c r="E227" i="4"/>
  <c r="G226" i="4"/>
  <c r="E226" i="4"/>
  <c r="G225" i="4"/>
  <c r="E225" i="4"/>
  <c r="G224" i="4"/>
  <c r="E224" i="4"/>
  <c r="G223" i="4"/>
  <c r="E223" i="4"/>
  <c r="G222" i="4"/>
  <c r="E222" i="4"/>
  <c r="G221" i="4"/>
  <c r="E221" i="4"/>
  <c r="G220" i="4"/>
  <c r="E220" i="4"/>
  <c r="G219" i="4"/>
  <c r="E219" i="4"/>
  <c r="G218" i="4"/>
  <c r="E218" i="4"/>
  <c r="G217" i="4"/>
  <c r="E217" i="4"/>
  <c r="G216" i="4"/>
  <c r="E216" i="4"/>
  <c r="G215" i="4"/>
  <c r="E215" i="4"/>
  <c r="G214" i="4"/>
  <c r="E214" i="4"/>
  <c r="G213" i="4"/>
  <c r="E213" i="4"/>
  <c r="G212" i="4"/>
  <c r="E212" i="4"/>
  <c r="G211" i="4"/>
  <c r="E211" i="4"/>
  <c r="G210" i="4"/>
  <c r="E210" i="4"/>
  <c r="G209" i="4"/>
  <c r="E209" i="4"/>
  <c r="G208" i="4"/>
  <c r="E208" i="4"/>
  <c r="G207" i="4"/>
  <c r="E207" i="4"/>
  <c r="G206" i="4"/>
  <c r="E206" i="4"/>
  <c r="G205" i="4"/>
  <c r="E205" i="4"/>
  <c r="G204" i="4"/>
  <c r="E204" i="4"/>
  <c r="G203" i="4"/>
  <c r="E203" i="4"/>
  <c r="G202" i="4"/>
  <c r="E202" i="4"/>
  <c r="G201" i="4"/>
  <c r="E201" i="4"/>
  <c r="G200" i="4"/>
  <c r="E200" i="4"/>
  <c r="G199" i="4"/>
  <c r="E199" i="4"/>
  <c r="G198" i="4"/>
  <c r="E198" i="4"/>
  <c r="G197" i="4"/>
  <c r="E197" i="4"/>
  <c r="G196" i="4"/>
  <c r="E196" i="4"/>
  <c r="G195" i="4"/>
  <c r="E195" i="4"/>
  <c r="G194" i="4"/>
  <c r="E194" i="4"/>
  <c r="G193" i="4"/>
  <c r="E193" i="4"/>
  <c r="G192" i="4"/>
  <c r="E192" i="4"/>
  <c r="G191" i="4"/>
  <c r="E191" i="4"/>
  <c r="G190" i="4"/>
  <c r="E190" i="4"/>
  <c r="G189" i="4"/>
  <c r="E189" i="4"/>
  <c r="G188" i="4"/>
  <c r="E188" i="4"/>
  <c r="G187" i="4"/>
  <c r="E187" i="4"/>
  <c r="G186" i="4"/>
  <c r="E186" i="4"/>
  <c r="G185" i="4"/>
  <c r="E185" i="4"/>
  <c r="G184" i="4"/>
  <c r="E184" i="4"/>
  <c r="G183" i="4"/>
  <c r="E183" i="4"/>
  <c r="G182" i="4"/>
  <c r="E182" i="4"/>
  <c r="G181" i="4"/>
  <c r="E181" i="4"/>
  <c r="G180" i="4"/>
  <c r="E180" i="4"/>
  <c r="G179" i="4"/>
  <c r="E179" i="4"/>
  <c r="G178" i="4"/>
  <c r="E178" i="4"/>
  <c r="G177" i="4"/>
  <c r="E177" i="4"/>
  <c r="G176" i="4"/>
  <c r="E176" i="4"/>
  <c r="G175" i="4"/>
  <c r="E175" i="4"/>
  <c r="G174" i="4"/>
  <c r="E174" i="4"/>
  <c r="G173" i="4"/>
  <c r="E173" i="4"/>
  <c r="G172" i="4"/>
  <c r="E172" i="4"/>
  <c r="G171" i="4"/>
  <c r="E171" i="4"/>
  <c r="G170" i="4"/>
  <c r="E170" i="4"/>
  <c r="G169" i="4"/>
  <c r="E169" i="4"/>
  <c r="G168" i="4"/>
  <c r="E168" i="4"/>
  <c r="G167" i="4"/>
  <c r="E167" i="4"/>
  <c r="G166" i="4"/>
  <c r="E166" i="4"/>
  <c r="G165" i="4"/>
  <c r="E165" i="4"/>
  <c r="G164" i="4"/>
  <c r="E164" i="4"/>
  <c r="G163" i="4"/>
  <c r="E163" i="4"/>
  <c r="G162" i="4"/>
  <c r="E162" i="4"/>
  <c r="G161" i="4"/>
  <c r="E161" i="4"/>
  <c r="G160" i="4"/>
  <c r="E160" i="4"/>
  <c r="G159" i="4"/>
  <c r="E159" i="4"/>
  <c r="G158" i="4"/>
  <c r="E158" i="4"/>
  <c r="G157" i="4"/>
  <c r="E157" i="4"/>
  <c r="G156" i="4"/>
  <c r="E156" i="4"/>
  <c r="G155" i="4"/>
  <c r="E155" i="4"/>
  <c r="G154" i="4"/>
  <c r="E154" i="4"/>
  <c r="G153" i="4"/>
  <c r="E153" i="4"/>
  <c r="G152" i="4"/>
  <c r="E152" i="4"/>
  <c r="G151" i="4"/>
  <c r="E151" i="4"/>
  <c r="G150" i="4"/>
  <c r="E150" i="4"/>
  <c r="G149" i="4"/>
  <c r="E149" i="4"/>
  <c r="G148" i="4"/>
  <c r="E148" i="4"/>
  <c r="G147" i="4"/>
  <c r="E147" i="4"/>
  <c r="G146" i="4"/>
  <c r="E146" i="4"/>
  <c r="G145" i="4"/>
  <c r="E145" i="4"/>
  <c r="G144" i="4"/>
  <c r="E144" i="4"/>
  <c r="G143" i="4"/>
  <c r="E143" i="4"/>
  <c r="G142" i="4"/>
  <c r="E142" i="4"/>
  <c r="G141" i="4"/>
  <c r="E141" i="4"/>
  <c r="G140" i="4"/>
  <c r="E140" i="4"/>
  <c r="G139" i="4"/>
  <c r="E139" i="4"/>
  <c r="G138" i="4"/>
  <c r="E138" i="4"/>
  <c r="G137" i="4"/>
  <c r="E137" i="4"/>
  <c r="G136" i="4"/>
  <c r="E136" i="4"/>
  <c r="G135" i="4"/>
  <c r="E135" i="4"/>
  <c r="G134" i="4"/>
  <c r="E134" i="4"/>
  <c r="G133" i="4"/>
  <c r="E133" i="4"/>
  <c r="G132" i="4"/>
  <c r="E132" i="4"/>
  <c r="G131" i="4"/>
  <c r="E131" i="4"/>
  <c r="G130" i="4"/>
  <c r="E130" i="4"/>
  <c r="G129" i="4"/>
  <c r="E129" i="4"/>
  <c r="G128" i="4"/>
  <c r="E128" i="4"/>
  <c r="G127" i="4"/>
  <c r="E127" i="4"/>
  <c r="G126" i="4"/>
  <c r="E126" i="4"/>
  <c r="G125" i="4"/>
  <c r="E125" i="4"/>
  <c r="G124" i="4"/>
  <c r="E124" i="4"/>
  <c r="G123" i="4"/>
  <c r="E123" i="4"/>
  <c r="G122" i="4"/>
  <c r="E122" i="4"/>
  <c r="G121" i="4"/>
  <c r="E121" i="4"/>
  <c r="G120" i="4"/>
  <c r="E120" i="4"/>
  <c r="G119" i="4"/>
  <c r="E119" i="4"/>
  <c r="G118" i="4"/>
  <c r="E118" i="4"/>
  <c r="G117" i="4"/>
  <c r="E117" i="4"/>
  <c r="G116" i="4"/>
  <c r="E116" i="4"/>
  <c r="G115" i="4"/>
  <c r="E115" i="4"/>
  <c r="G114" i="4"/>
  <c r="E114" i="4"/>
  <c r="G113" i="4"/>
  <c r="E113" i="4"/>
  <c r="G112" i="4"/>
  <c r="E112" i="4"/>
  <c r="G111" i="4"/>
  <c r="E111" i="4"/>
  <c r="G110" i="4"/>
  <c r="E110" i="4"/>
  <c r="G109" i="4"/>
  <c r="E109" i="4"/>
  <c r="G108" i="4"/>
  <c r="E108" i="4"/>
  <c r="G107" i="4"/>
  <c r="E107" i="4"/>
  <c r="G106" i="4"/>
  <c r="E106" i="4"/>
  <c r="G105" i="4"/>
  <c r="E105" i="4"/>
  <c r="G104" i="4"/>
  <c r="E104" i="4"/>
  <c r="G103" i="4"/>
  <c r="E103" i="4"/>
  <c r="G102" i="4"/>
  <c r="E102" i="4"/>
  <c r="G101" i="4"/>
  <c r="E101" i="4"/>
  <c r="G100" i="4"/>
  <c r="E100" i="4"/>
  <c r="G99" i="4"/>
  <c r="E99" i="4"/>
  <c r="G98" i="4"/>
  <c r="E98" i="4"/>
  <c r="G97" i="4"/>
  <c r="E97" i="4"/>
  <c r="G96" i="4"/>
  <c r="E96" i="4"/>
  <c r="G95" i="4"/>
  <c r="E95" i="4"/>
  <c r="G94" i="4"/>
  <c r="E94" i="4"/>
  <c r="G93" i="4"/>
  <c r="E93" i="4"/>
  <c r="G92" i="4"/>
  <c r="E92" i="4"/>
  <c r="G91" i="4"/>
  <c r="E91" i="4"/>
  <c r="G90" i="4"/>
  <c r="E90" i="4"/>
  <c r="G89" i="4"/>
  <c r="E89" i="4"/>
  <c r="G88" i="4"/>
  <c r="E88" i="4"/>
  <c r="G87" i="4"/>
  <c r="E87" i="4"/>
  <c r="G86" i="4"/>
  <c r="E86" i="4"/>
  <c r="G85" i="4"/>
  <c r="E85" i="4"/>
  <c r="G84" i="4"/>
  <c r="E84" i="4"/>
  <c r="G83" i="4"/>
  <c r="E83" i="4"/>
  <c r="G82" i="4"/>
  <c r="E82" i="4"/>
  <c r="G81" i="4"/>
  <c r="E81" i="4"/>
  <c r="G80" i="4"/>
  <c r="E80" i="4"/>
  <c r="G79" i="4"/>
  <c r="E79" i="4"/>
  <c r="G78" i="4"/>
  <c r="E78" i="4"/>
  <c r="G77" i="4"/>
  <c r="E77" i="4"/>
  <c r="G76" i="4"/>
  <c r="E76" i="4"/>
  <c r="G75" i="4"/>
  <c r="E75" i="4"/>
  <c r="G74" i="4"/>
  <c r="E74" i="4"/>
  <c r="G73" i="4"/>
  <c r="E73" i="4"/>
  <c r="G72" i="4"/>
  <c r="E72" i="4"/>
  <c r="G71" i="4"/>
  <c r="E71" i="4"/>
  <c r="G70" i="4"/>
  <c r="E70" i="4"/>
  <c r="G69" i="4"/>
  <c r="E69" i="4"/>
  <c r="G68" i="4"/>
  <c r="E68" i="4"/>
  <c r="G67" i="4"/>
  <c r="E67" i="4"/>
  <c r="G66" i="4"/>
  <c r="E66" i="4"/>
  <c r="G65" i="4"/>
  <c r="E65" i="4"/>
  <c r="G64" i="4"/>
  <c r="E64" i="4"/>
  <c r="G63" i="4"/>
  <c r="E63" i="4"/>
  <c r="G62" i="4"/>
  <c r="E62" i="4"/>
  <c r="G61" i="4"/>
  <c r="E61" i="4"/>
  <c r="G60" i="4"/>
  <c r="E60" i="4"/>
  <c r="G59" i="4"/>
  <c r="E59" i="4"/>
  <c r="G58" i="4"/>
  <c r="E58" i="4"/>
  <c r="G57" i="4"/>
  <c r="E57" i="4"/>
  <c r="G56" i="4"/>
  <c r="E56" i="4"/>
  <c r="G55" i="4"/>
  <c r="E55" i="4"/>
  <c r="G54" i="4"/>
  <c r="E54" i="4"/>
  <c r="G53" i="4"/>
  <c r="E53" i="4"/>
  <c r="G52" i="4"/>
  <c r="E52" i="4"/>
  <c r="G51" i="4"/>
  <c r="E51" i="4"/>
  <c r="G50" i="4"/>
  <c r="E50" i="4"/>
  <c r="G49" i="4"/>
  <c r="E49" i="4"/>
  <c r="G48" i="4"/>
  <c r="E48" i="4"/>
  <c r="G47" i="4"/>
  <c r="E47" i="4"/>
  <c r="G46" i="4"/>
  <c r="E46" i="4"/>
  <c r="G45" i="4"/>
  <c r="E45" i="4"/>
  <c r="G44" i="4"/>
  <c r="E44" i="4"/>
  <c r="G43" i="4"/>
  <c r="E43" i="4"/>
  <c r="G42" i="4"/>
  <c r="E42" i="4"/>
  <c r="G41" i="4"/>
  <c r="E41" i="4"/>
  <c r="G40" i="4"/>
  <c r="E40" i="4"/>
  <c r="G39" i="4"/>
  <c r="E39" i="4"/>
  <c r="G38" i="4"/>
  <c r="E38" i="4"/>
  <c r="G37" i="4"/>
  <c r="E37" i="4"/>
  <c r="G36" i="4"/>
  <c r="E36" i="4"/>
  <c r="G35" i="4"/>
  <c r="E35" i="4"/>
  <c r="G34" i="4"/>
  <c r="E34" i="4"/>
  <c r="G33" i="4"/>
  <c r="E33" i="4"/>
  <c r="G32" i="4"/>
  <c r="E32" i="4"/>
  <c r="G31" i="4"/>
  <c r="E31" i="4"/>
  <c r="G30" i="4"/>
  <c r="E30" i="4"/>
  <c r="G29" i="4"/>
  <c r="E29" i="4"/>
  <c r="G28" i="4"/>
  <c r="E28" i="4"/>
  <c r="G27" i="4"/>
  <c r="E27" i="4"/>
  <c r="G26" i="4"/>
  <c r="E26" i="4"/>
  <c r="G25" i="4"/>
  <c r="E25" i="4"/>
  <c r="G24" i="4"/>
  <c r="E24" i="4"/>
  <c r="G23" i="4"/>
  <c r="E23" i="4"/>
  <c r="G22" i="4"/>
  <c r="E22" i="4"/>
  <c r="G21" i="4"/>
  <c r="E21" i="4"/>
  <c r="G20" i="4"/>
  <c r="E20" i="4"/>
  <c r="G19" i="4"/>
  <c r="E19" i="4"/>
  <c r="G18" i="4"/>
  <c r="E18" i="4"/>
  <c r="G17" i="4"/>
  <c r="E17" i="4"/>
  <c r="G16" i="4"/>
  <c r="F16" i="4"/>
  <c r="F31" i="4" s="1"/>
  <c r="F46" i="4" s="1"/>
  <c r="F61" i="4" s="1"/>
  <c r="F76" i="4" s="1"/>
  <c r="F91" i="4" s="1"/>
  <c r="F106" i="4" s="1"/>
  <c r="F121" i="4" s="1"/>
  <c r="F136" i="4" s="1"/>
  <c r="F151" i="4" s="1"/>
  <c r="F166" i="4" s="1"/>
  <c r="F181" i="4" s="1"/>
  <c r="F196" i="4" s="1"/>
  <c r="F211" i="4" s="1"/>
  <c r="F226" i="4" s="1"/>
  <c r="F241" i="4" s="1"/>
  <c r="F256" i="4" s="1"/>
  <c r="F271" i="4" s="1"/>
  <c r="F286" i="4" s="1"/>
  <c r="F301" i="4" s="1"/>
  <c r="F316" i="4" s="1"/>
  <c r="F331" i="4" s="1"/>
  <c r="F346" i="4" s="1"/>
  <c r="F361" i="4" s="1"/>
  <c r="F376" i="4" s="1"/>
  <c r="F391" i="4" s="1"/>
  <c r="F406" i="4" s="1"/>
  <c r="F421" i="4" s="1"/>
  <c r="F436" i="4" s="1"/>
  <c r="F451" i="4" s="1"/>
  <c r="F466" i="4" s="1"/>
  <c r="E16" i="4"/>
  <c r="B77" i="3" s="1"/>
  <c r="G15" i="4"/>
  <c r="F15" i="4"/>
  <c r="F30" i="4" s="1"/>
  <c r="F45" i="4" s="1"/>
  <c r="F60" i="4" s="1"/>
  <c r="F75" i="4" s="1"/>
  <c r="F90" i="4" s="1"/>
  <c r="F105" i="4" s="1"/>
  <c r="F120" i="4" s="1"/>
  <c r="F135" i="4" s="1"/>
  <c r="F150" i="4" s="1"/>
  <c r="F165" i="4" s="1"/>
  <c r="F180" i="4" s="1"/>
  <c r="F195" i="4" s="1"/>
  <c r="F210" i="4" s="1"/>
  <c r="F225" i="4" s="1"/>
  <c r="F240" i="4" s="1"/>
  <c r="F255" i="4" s="1"/>
  <c r="F270" i="4" s="1"/>
  <c r="F285" i="4" s="1"/>
  <c r="F300" i="4" s="1"/>
  <c r="F315" i="4" s="1"/>
  <c r="F330" i="4" s="1"/>
  <c r="F345" i="4" s="1"/>
  <c r="F360" i="4" s="1"/>
  <c r="F375" i="4" s="1"/>
  <c r="F390" i="4" s="1"/>
  <c r="F405" i="4" s="1"/>
  <c r="F420" i="4" s="1"/>
  <c r="F435" i="4" s="1"/>
  <c r="F450" i="4" s="1"/>
  <c r="F465" i="4" s="1"/>
  <c r="E15" i="4"/>
  <c r="G14" i="4"/>
  <c r="F14" i="4"/>
  <c r="F29" i="4" s="1"/>
  <c r="F44" i="4" s="1"/>
  <c r="F59" i="4" s="1"/>
  <c r="F74" i="4" s="1"/>
  <c r="F89" i="4" s="1"/>
  <c r="F104" i="4" s="1"/>
  <c r="F119" i="4" s="1"/>
  <c r="F134" i="4" s="1"/>
  <c r="F149" i="4" s="1"/>
  <c r="F164" i="4" s="1"/>
  <c r="F179" i="4" s="1"/>
  <c r="F194" i="4" s="1"/>
  <c r="F209" i="4" s="1"/>
  <c r="F224" i="4" s="1"/>
  <c r="F239" i="4" s="1"/>
  <c r="F254" i="4" s="1"/>
  <c r="F269" i="4" s="1"/>
  <c r="F284" i="4" s="1"/>
  <c r="F299" i="4" s="1"/>
  <c r="F314" i="4" s="1"/>
  <c r="F329" i="4" s="1"/>
  <c r="F344" i="4" s="1"/>
  <c r="F359" i="4" s="1"/>
  <c r="F374" i="4" s="1"/>
  <c r="F389" i="4" s="1"/>
  <c r="F404" i="4" s="1"/>
  <c r="F419" i="4" s="1"/>
  <c r="F434" i="4" s="1"/>
  <c r="F449" i="4" s="1"/>
  <c r="F464" i="4" s="1"/>
  <c r="E14" i="4"/>
  <c r="G13" i="4"/>
  <c r="F13" i="4"/>
  <c r="F28" i="4" s="1"/>
  <c r="F43" i="4" s="1"/>
  <c r="F58" i="4" s="1"/>
  <c r="F73" i="4" s="1"/>
  <c r="F88" i="4" s="1"/>
  <c r="F103" i="4" s="1"/>
  <c r="F118" i="4" s="1"/>
  <c r="F133" i="4" s="1"/>
  <c r="F148" i="4" s="1"/>
  <c r="F163" i="4" s="1"/>
  <c r="F178" i="4" s="1"/>
  <c r="F193" i="4" s="1"/>
  <c r="F208" i="4" s="1"/>
  <c r="F223" i="4" s="1"/>
  <c r="F238" i="4" s="1"/>
  <c r="F253" i="4" s="1"/>
  <c r="F268" i="4" s="1"/>
  <c r="F283" i="4" s="1"/>
  <c r="F298" i="4" s="1"/>
  <c r="F313" i="4" s="1"/>
  <c r="F328" i="4" s="1"/>
  <c r="F343" i="4" s="1"/>
  <c r="F358" i="4" s="1"/>
  <c r="F373" i="4" s="1"/>
  <c r="F388" i="4" s="1"/>
  <c r="F403" i="4" s="1"/>
  <c r="F418" i="4" s="1"/>
  <c r="F433" i="4" s="1"/>
  <c r="F448" i="4" s="1"/>
  <c r="F463" i="4" s="1"/>
  <c r="E13" i="4"/>
  <c r="G12" i="4"/>
  <c r="F12" i="4"/>
  <c r="F27" i="4" s="1"/>
  <c r="F42" i="4" s="1"/>
  <c r="F57" i="4" s="1"/>
  <c r="F72" i="4" s="1"/>
  <c r="F87" i="4" s="1"/>
  <c r="F102" i="4" s="1"/>
  <c r="F117" i="4" s="1"/>
  <c r="F132" i="4" s="1"/>
  <c r="F147" i="4" s="1"/>
  <c r="F162" i="4" s="1"/>
  <c r="F177" i="4" s="1"/>
  <c r="F192" i="4" s="1"/>
  <c r="F207" i="4" s="1"/>
  <c r="F222" i="4" s="1"/>
  <c r="F237" i="4" s="1"/>
  <c r="F252" i="4" s="1"/>
  <c r="F267" i="4" s="1"/>
  <c r="F282" i="4" s="1"/>
  <c r="F297" i="4" s="1"/>
  <c r="F312" i="4" s="1"/>
  <c r="F327" i="4" s="1"/>
  <c r="F342" i="4" s="1"/>
  <c r="F357" i="4" s="1"/>
  <c r="F372" i="4" s="1"/>
  <c r="F387" i="4" s="1"/>
  <c r="F402" i="4" s="1"/>
  <c r="F417" i="4" s="1"/>
  <c r="F432" i="4" s="1"/>
  <c r="F447" i="4" s="1"/>
  <c r="F462" i="4" s="1"/>
  <c r="E12" i="4"/>
  <c r="G11" i="4"/>
  <c r="F11" i="4"/>
  <c r="F26" i="4" s="1"/>
  <c r="F41" i="4" s="1"/>
  <c r="F56" i="4" s="1"/>
  <c r="F71" i="4" s="1"/>
  <c r="F86" i="4" s="1"/>
  <c r="F101" i="4" s="1"/>
  <c r="F116" i="4" s="1"/>
  <c r="F131" i="4" s="1"/>
  <c r="F146" i="4" s="1"/>
  <c r="F161" i="4" s="1"/>
  <c r="F176" i="4" s="1"/>
  <c r="F191" i="4" s="1"/>
  <c r="F206" i="4" s="1"/>
  <c r="F221" i="4" s="1"/>
  <c r="F236" i="4" s="1"/>
  <c r="F251" i="4" s="1"/>
  <c r="F266" i="4" s="1"/>
  <c r="F281" i="4" s="1"/>
  <c r="F296" i="4" s="1"/>
  <c r="F311" i="4" s="1"/>
  <c r="F326" i="4" s="1"/>
  <c r="F341" i="4" s="1"/>
  <c r="F356" i="4" s="1"/>
  <c r="F371" i="4" s="1"/>
  <c r="F386" i="4" s="1"/>
  <c r="F401" i="4" s="1"/>
  <c r="F416" i="4" s="1"/>
  <c r="F431" i="4" s="1"/>
  <c r="F446" i="4" s="1"/>
  <c r="F461" i="4" s="1"/>
  <c r="E11" i="4"/>
  <c r="G10" i="4"/>
  <c r="F10" i="4"/>
  <c r="F25" i="4" s="1"/>
  <c r="F40" i="4" s="1"/>
  <c r="F55" i="4" s="1"/>
  <c r="F70" i="4" s="1"/>
  <c r="F85" i="4" s="1"/>
  <c r="F100" i="4" s="1"/>
  <c r="F115" i="4" s="1"/>
  <c r="F130" i="4" s="1"/>
  <c r="F145" i="4" s="1"/>
  <c r="F160" i="4" s="1"/>
  <c r="F175" i="4" s="1"/>
  <c r="F190" i="4" s="1"/>
  <c r="F205" i="4" s="1"/>
  <c r="F220" i="4" s="1"/>
  <c r="F235" i="4" s="1"/>
  <c r="F250" i="4" s="1"/>
  <c r="F265" i="4" s="1"/>
  <c r="F280" i="4" s="1"/>
  <c r="F295" i="4" s="1"/>
  <c r="F310" i="4" s="1"/>
  <c r="F325" i="4" s="1"/>
  <c r="F340" i="4" s="1"/>
  <c r="F355" i="4" s="1"/>
  <c r="F370" i="4" s="1"/>
  <c r="F385" i="4" s="1"/>
  <c r="F400" i="4" s="1"/>
  <c r="F415" i="4" s="1"/>
  <c r="F430" i="4" s="1"/>
  <c r="F445" i="4" s="1"/>
  <c r="F460" i="4" s="1"/>
  <c r="E10" i="4"/>
  <c r="G9" i="4"/>
  <c r="F9" i="4"/>
  <c r="F24" i="4" s="1"/>
  <c r="F39" i="4" s="1"/>
  <c r="F54" i="4" s="1"/>
  <c r="F69" i="4" s="1"/>
  <c r="F84" i="4" s="1"/>
  <c r="F99" i="4" s="1"/>
  <c r="F114" i="4" s="1"/>
  <c r="F129" i="4" s="1"/>
  <c r="F144" i="4" s="1"/>
  <c r="F159" i="4" s="1"/>
  <c r="F174" i="4" s="1"/>
  <c r="F189" i="4" s="1"/>
  <c r="F204" i="4" s="1"/>
  <c r="F219" i="4" s="1"/>
  <c r="F234" i="4" s="1"/>
  <c r="F249" i="4" s="1"/>
  <c r="F264" i="4" s="1"/>
  <c r="F279" i="4" s="1"/>
  <c r="F294" i="4" s="1"/>
  <c r="F309" i="4" s="1"/>
  <c r="F324" i="4" s="1"/>
  <c r="F339" i="4" s="1"/>
  <c r="F354" i="4" s="1"/>
  <c r="F369" i="4" s="1"/>
  <c r="F384" i="4" s="1"/>
  <c r="F399" i="4" s="1"/>
  <c r="F414" i="4" s="1"/>
  <c r="F429" i="4" s="1"/>
  <c r="F444" i="4" s="1"/>
  <c r="F459" i="4" s="1"/>
  <c r="E9" i="4"/>
  <c r="G8" i="4"/>
  <c r="F8" i="4"/>
  <c r="F23" i="4" s="1"/>
  <c r="F38" i="4" s="1"/>
  <c r="F53" i="4" s="1"/>
  <c r="F68" i="4" s="1"/>
  <c r="F83" i="4" s="1"/>
  <c r="F98" i="4" s="1"/>
  <c r="F113" i="4" s="1"/>
  <c r="F128" i="4" s="1"/>
  <c r="F143" i="4" s="1"/>
  <c r="F158" i="4" s="1"/>
  <c r="F173" i="4" s="1"/>
  <c r="F188" i="4" s="1"/>
  <c r="F203" i="4" s="1"/>
  <c r="F218" i="4" s="1"/>
  <c r="F233" i="4" s="1"/>
  <c r="F248" i="4" s="1"/>
  <c r="F263" i="4" s="1"/>
  <c r="F278" i="4" s="1"/>
  <c r="F293" i="4" s="1"/>
  <c r="F308" i="4" s="1"/>
  <c r="F323" i="4" s="1"/>
  <c r="F338" i="4" s="1"/>
  <c r="F353" i="4" s="1"/>
  <c r="F368" i="4" s="1"/>
  <c r="F383" i="4" s="1"/>
  <c r="F398" i="4" s="1"/>
  <c r="F413" i="4" s="1"/>
  <c r="F428" i="4" s="1"/>
  <c r="F443" i="4" s="1"/>
  <c r="F458" i="4" s="1"/>
  <c r="E8" i="4"/>
  <c r="G7" i="4"/>
  <c r="F7" i="4"/>
  <c r="F22" i="4" s="1"/>
  <c r="E7" i="4"/>
  <c r="G6" i="4"/>
  <c r="F6" i="4"/>
  <c r="F21" i="4" s="1"/>
  <c r="F36" i="4" s="1"/>
  <c r="F51" i="4" s="1"/>
  <c r="F66" i="4" s="1"/>
  <c r="F81" i="4" s="1"/>
  <c r="F96" i="4" s="1"/>
  <c r="F111" i="4" s="1"/>
  <c r="F126" i="4" s="1"/>
  <c r="F141" i="4" s="1"/>
  <c r="F156" i="4" s="1"/>
  <c r="F171" i="4" s="1"/>
  <c r="F186" i="4" s="1"/>
  <c r="F201" i="4" s="1"/>
  <c r="F216" i="4" s="1"/>
  <c r="F231" i="4" s="1"/>
  <c r="F246" i="4" s="1"/>
  <c r="F261" i="4" s="1"/>
  <c r="F276" i="4" s="1"/>
  <c r="F291" i="4" s="1"/>
  <c r="F306" i="4" s="1"/>
  <c r="F321" i="4" s="1"/>
  <c r="F336" i="4" s="1"/>
  <c r="F351" i="4" s="1"/>
  <c r="F366" i="4" s="1"/>
  <c r="F381" i="4" s="1"/>
  <c r="F396" i="4" s="1"/>
  <c r="F411" i="4" s="1"/>
  <c r="F426" i="4" s="1"/>
  <c r="F441" i="4" s="1"/>
  <c r="F456" i="4" s="1"/>
  <c r="E6" i="4"/>
  <c r="G5" i="4"/>
  <c r="F5" i="4"/>
  <c r="F20" i="4" s="1"/>
  <c r="F35" i="4" s="1"/>
  <c r="F50" i="4" s="1"/>
  <c r="F65" i="4" s="1"/>
  <c r="F80" i="4" s="1"/>
  <c r="F95" i="4" s="1"/>
  <c r="F110" i="4" s="1"/>
  <c r="F125" i="4" s="1"/>
  <c r="F140" i="4" s="1"/>
  <c r="F155" i="4" s="1"/>
  <c r="F170" i="4" s="1"/>
  <c r="F185" i="4" s="1"/>
  <c r="F200" i="4" s="1"/>
  <c r="F215" i="4" s="1"/>
  <c r="F230" i="4" s="1"/>
  <c r="F245" i="4" s="1"/>
  <c r="F260" i="4" s="1"/>
  <c r="F275" i="4" s="1"/>
  <c r="F290" i="4" s="1"/>
  <c r="F305" i="4" s="1"/>
  <c r="F320" i="4" s="1"/>
  <c r="F335" i="4" s="1"/>
  <c r="F350" i="4" s="1"/>
  <c r="F365" i="4" s="1"/>
  <c r="F380" i="4" s="1"/>
  <c r="F395" i="4" s="1"/>
  <c r="F410" i="4" s="1"/>
  <c r="F425" i="4" s="1"/>
  <c r="F440" i="4" s="1"/>
  <c r="F455" i="4" s="1"/>
  <c r="E5" i="4"/>
  <c r="G4" i="4"/>
  <c r="F4" i="4"/>
  <c r="F19" i="4" s="1"/>
  <c r="F34" i="4" s="1"/>
  <c r="F49" i="4" s="1"/>
  <c r="F64" i="4" s="1"/>
  <c r="F79" i="4" s="1"/>
  <c r="F94" i="4" s="1"/>
  <c r="F109" i="4" s="1"/>
  <c r="F124" i="4" s="1"/>
  <c r="F139" i="4" s="1"/>
  <c r="F154" i="4" s="1"/>
  <c r="F169" i="4" s="1"/>
  <c r="F184" i="4" s="1"/>
  <c r="F199" i="4" s="1"/>
  <c r="F214" i="4" s="1"/>
  <c r="F229" i="4" s="1"/>
  <c r="F244" i="4" s="1"/>
  <c r="F259" i="4" s="1"/>
  <c r="F274" i="4" s="1"/>
  <c r="F289" i="4" s="1"/>
  <c r="F304" i="4" s="1"/>
  <c r="F319" i="4" s="1"/>
  <c r="F334" i="4" s="1"/>
  <c r="F349" i="4" s="1"/>
  <c r="F364" i="4" s="1"/>
  <c r="F379" i="4" s="1"/>
  <c r="F394" i="4" s="1"/>
  <c r="F409" i="4" s="1"/>
  <c r="F424" i="4" s="1"/>
  <c r="F439" i="4" s="1"/>
  <c r="F454" i="4" s="1"/>
  <c r="E4" i="4"/>
  <c r="G3" i="4"/>
  <c r="F3" i="4"/>
  <c r="F18" i="4" s="1"/>
  <c r="F33" i="4" s="1"/>
  <c r="F48" i="4" s="1"/>
  <c r="F63" i="4" s="1"/>
  <c r="F78" i="4" s="1"/>
  <c r="F93" i="4" s="1"/>
  <c r="F108" i="4" s="1"/>
  <c r="F123" i="4" s="1"/>
  <c r="F138" i="4" s="1"/>
  <c r="F153" i="4" s="1"/>
  <c r="F168" i="4" s="1"/>
  <c r="F183" i="4" s="1"/>
  <c r="F198" i="4" s="1"/>
  <c r="F213" i="4" s="1"/>
  <c r="F228" i="4" s="1"/>
  <c r="F243" i="4" s="1"/>
  <c r="F258" i="4" s="1"/>
  <c r="F273" i="4" s="1"/>
  <c r="F288" i="4" s="1"/>
  <c r="F303" i="4" s="1"/>
  <c r="F318" i="4" s="1"/>
  <c r="F333" i="4" s="1"/>
  <c r="F348" i="4" s="1"/>
  <c r="F363" i="4" s="1"/>
  <c r="F378" i="4" s="1"/>
  <c r="F393" i="4" s="1"/>
  <c r="F408" i="4" s="1"/>
  <c r="F423" i="4" s="1"/>
  <c r="F438" i="4" s="1"/>
  <c r="F453" i="4" s="1"/>
  <c r="E3" i="4"/>
  <c r="G2" i="4"/>
  <c r="F2" i="4"/>
  <c r="E2" i="4"/>
  <c r="B26" i="3"/>
  <c r="D8" i="2"/>
  <c r="F6" i="2"/>
  <c r="E6" i="2"/>
  <c r="D6" i="2"/>
  <c r="C6" i="2"/>
  <c r="B6" i="2"/>
  <c r="F5" i="2"/>
  <c r="E5" i="2"/>
  <c r="D5" i="2"/>
  <c r="C5" i="2"/>
  <c r="B5" i="2"/>
  <c r="F4" i="2"/>
  <c r="E4" i="2"/>
  <c r="D4" i="2"/>
  <c r="C4" i="2"/>
  <c r="B4" i="2"/>
  <c r="F3" i="2"/>
  <c r="E3" i="2"/>
  <c r="D3" i="2"/>
  <c r="C3" i="2"/>
  <c r="B3" i="2"/>
  <c r="F2" i="2"/>
  <c r="E2" i="2"/>
  <c r="D2" i="2"/>
  <c r="C2" i="2"/>
  <c r="B2" i="2"/>
  <c r="B21" i="1"/>
  <c r="B20" i="1"/>
  <c r="B19" i="1"/>
  <c r="B18" i="1"/>
  <c r="B17" i="1"/>
  <c r="B16" i="1"/>
  <c r="B15" i="1"/>
  <c r="B14" i="1"/>
  <c r="B13" i="1"/>
  <c r="B12" i="1"/>
  <c r="B11" i="1"/>
  <c r="D10" i="1"/>
  <c r="B10" i="1"/>
  <c r="B9" i="1"/>
  <c r="B8" i="1"/>
  <c r="B7" i="1"/>
  <c r="B6" i="1"/>
  <c r="B5" i="1"/>
  <c r="B4" i="1"/>
  <c r="B3" i="1"/>
  <c r="B2" i="1"/>
  <c r="C93" i="3" l="1"/>
  <c r="B79" i="3"/>
  <c r="C77" i="3"/>
  <c r="B80" i="3"/>
  <c r="C79" i="3"/>
  <c r="B84" i="3"/>
  <c r="B78" i="3"/>
  <c r="B85" i="3"/>
  <c r="B76" i="3"/>
  <c r="C84" i="3"/>
  <c r="C78" i="3"/>
  <c r="C85" i="3"/>
  <c r="C76" i="3"/>
  <c r="C91" i="3"/>
  <c r="C90" i="3"/>
  <c r="B92" i="3"/>
  <c r="B90" i="3"/>
  <c r="C92" i="3"/>
  <c r="B94" i="3"/>
  <c r="B91" i="3"/>
  <c r="B93" i="3"/>
  <c r="C86" i="3"/>
  <c r="B86" i="3"/>
  <c r="AA25" i="8"/>
  <c r="AD25" i="8" s="1"/>
  <c r="W68" i="8" s="1" a="1"/>
  <c r="W68" i="8" s="1"/>
  <c r="AD26" i="8"/>
  <c r="X68" i="8" s="1" a="1"/>
  <c r="X68" i="8" s="1"/>
  <c r="AD34" i="8"/>
  <c r="AA69" i="8" s="1" a="1"/>
  <c r="AA69" i="8" s="1"/>
  <c r="AD42" i="8"/>
  <c r="Y71" i="8" s="1" a="1"/>
  <c r="Y71" i="8" s="1"/>
  <c r="AD50" i="8"/>
  <c r="W73" i="8" s="1" a="1"/>
  <c r="W73" i="8" s="1"/>
  <c r="AD58" i="8"/>
  <c r="Z74" i="8" s="1" a="1"/>
  <c r="Z74" i="8" s="1"/>
  <c r="AD27" i="8"/>
  <c r="Y68" i="8" s="1" a="1"/>
  <c r="Y68" i="8" s="1"/>
  <c r="AD35" i="8"/>
  <c r="W70" i="8" s="1" a="1"/>
  <c r="W70" i="8" s="1"/>
  <c r="AD43" i="8"/>
  <c r="Z71" i="8" s="1" a="1"/>
  <c r="Z71" i="8" s="1"/>
  <c r="AD51" i="8"/>
  <c r="X73" i="8" s="1" a="1"/>
  <c r="X73" i="8" s="1"/>
  <c r="AD59" i="8"/>
  <c r="AA74" i="8" s="1" a="1"/>
  <c r="AA74" i="8" s="1"/>
  <c r="AD28" i="8"/>
  <c r="Z68" i="8" s="1" a="1"/>
  <c r="Z68" i="8" s="1"/>
  <c r="AD36" i="8"/>
  <c r="X70" i="8" s="1" a="1"/>
  <c r="X70" i="8" s="1"/>
  <c r="AD44" i="8"/>
  <c r="AA71" i="8" s="1" a="1"/>
  <c r="AA71" i="8" s="1"/>
  <c r="AD52" i="8"/>
  <c r="Y73" i="8" s="1" a="1"/>
  <c r="Y73" i="8" s="1"/>
  <c r="AD60" i="8"/>
  <c r="W75" i="8" s="1" a="1"/>
  <c r="W75" i="8" s="1"/>
  <c r="AD32" i="8"/>
  <c r="Y69" i="8" s="1" a="1"/>
  <c r="Y69" i="8" s="1"/>
  <c r="AD40" i="8"/>
  <c r="W71" i="8" s="1" a="1"/>
  <c r="W71" i="8" s="1"/>
  <c r="AD48" i="8"/>
  <c r="Z72" i="8" s="1" a="1"/>
  <c r="Z72" i="8" s="1"/>
  <c r="AD56" i="8"/>
  <c r="X74" i="8" s="1" a="1"/>
  <c r="X74" i="8" s="1"/>
  <c r="AD64" i="8"/>
  <c r="AA75" i="8" s="1" a="1"/>
  <c r="AA75" i="8" s="1"/>
  <c r="AD29" i="8"/>
  <c r="AA68" i="8" s="1" a="1"/>
  <c r="AA68" i="8" s="1"/>
  <c r="AD37" i="8"/>
  <c r="Y70" i="8" s="1" a="1"/>
  <c r="Y70" i="8" s="1"/>
  <c r="AD45" i="8"/>
  <c r="W72" i="8" s="1" a="1"/>
  <c r="W72" i="8" s="1"/>
  <c r="AD53" i="8"/>
  <c r="Z73" i="8" s="1" a="1"/>
  <c r="Z73" i="8" s="1"/>
  <c r="AD30" i="8"/>
  <c r="W69" i="8" s="1" a="1"/>
  <c r="W69" i="8" s="1"/>
  <c r="AD38" i="8"/>
  <c r="Z70" i="8" s="1" a="1"/>
  <c r="Z70" i="8" s="1"/>
  <c r="AD46" i="8"/>
  <c r="X72" i="8" s="1" a="1"/>
  <c r="X72" i="8" s="1"/>
  <c r="AD54" i="8"/>
  <c r="AA73" i="8" s="1" a="1"/>
  <c r="AA73" i="8" s="1"/>
  <c r="AD62" i="8"/>
  <c r="Y75" i="8" s="1" a="1"/>
  <c r="Y75" i="8" s="1"/>
  <c r="AD31" i="8"/>
  <c r="X69" i="8" s="1" a="1"/>
  <c r="X69" i="8" s="1"/>
  <c r="AD39" i="8"/>
  <c r="AA70" i="8" s="1" a="1"/>
  <c r="AA70" i="8" s="1"/>
  <c r="AD47" i="8"/>
  <c r="Y72" i="8" s="1" a="1"/>
  <c r="Y72" i="8" s="1"/>
  <c r="AD55" i="8"/>
  <c r="W74" i="8" s="1" a="1"/>
  <c r="W74" i="8" s="1"/>
  <c r="AD63" i="8"/>
  <c r="Z75" i="8" s="1" a="1"/>
  <c r="Z75" i="8" s="1"/>
  <c r="AD33" i="8"/>
  <c r="Z69" i="8" s="1" a="1"/>
  <c r="Z69" i="8" s="1"/>
  <c r="AD41" i="8"/>
  <c r="X71" i="8" s="1" a="1"/>
  <c r="X71" i="8" s="1"/>
  <c r="AD49" i="8"/>
  <c r="AA72" i="8" s="1" a="1"/>
  <c r="AA72" i="8" s="1"/>
  <c r="AD57" i="8"/>
  <c r="Y74" i="8" s="1" a="1"/>
  <c r="Y74" i="8" s="1"/>
  <c r="AD61" i="8"/>
  <c r="X75" i="8" s="1" a="1"/>
  <c r="X75" i="8" s="1"/>
  <c r="D10" i="3"/>
  <c r="D11" i="3"/>
  <c r="M17" i="8"/>
  <c r="U36" i="8"/>
  <c r="U28" i="8"/>
  <c r="U57" i="8"/>
  <c r="U55" i="8"/>
  <c r="U61" i="8"/>
  <c r="U59" i="8"/>
  <c r="U49" i="8"/>
  <c r="U39" i="8"/>
  <c r="U53" i="8"/>
  <c r="U43" i="8"/>
  <c r="U41" i="8"/>
  <c r="U31" i="8"/>
  <c r="U45" i="8"/>
  <c r="U35" i="8"/>
  <c r="U64" i="8"/>
  <c r="U62" i="8"/>
  <c r="U29" i="8"/>
  <c r="U27" i="8"/>
  <c r="U56" i="8"/>
  <c r="U46" i="8"/>
  <c r="U34" i="8"/>
  <c r="U60" i="8"/>
  <c r="U50" i="8"/>
  <c r="U48" i="8"/>
  <c r="U38" i="8"/>
  <c r="U63" i="8"/>
  <c r="U52" i="8"/>
  <c r="U42" i="8"/>
  <c r="U32" i="8"/>
  <c r="U30" i="8"/>
  <c r="U37" i="8"/>
  <c r="U51" i="8"/>
  <c r="U26" i="8"/>
  <c r="U40" i="8"/>
  <c r="U54" i="8"/>
  <c r="U44" i="8"/>
  <c r="U58" i="8"/>
  <c r="U33" i="8"/>
  <c r="U47" i="8"/>
  <c r="F482" i="4"/>
  <c r="F497" i="4" s="1"/>
  <c r="F512" i="4" s="1"/>
  <c r="F527" i="4" s="1"/>
  <c r="F542" i="4" s="1"/>
  <c r="F557" i="4" s="1"/>
  <c r="F572" i="4" s="1"/>
  <c r="F587" i="4" s="1"/>
  <c r="F602" i="4" s="1"/>
  <c r="F617" i="4" s="1"/>
  <c r="F632" i="4" s="1"/>
  <c r="F647" i="4" s="1"/>
  <c r="F662" i="4" s="1"/>
  <c r="F677" i="4" s="1"/>
  <c r="F692" i="4" s="1"/>
  <c r="F707" i="4" s="1"/>
  <c r="F722" i="4" s="1"/>
  <c r="F737" i="4" s="1"/>
  <c r="F752" i="4" s="1"/>
  <c r="F767" i="4" s="1"/>
  <c r="F782" i="4" s="1"/>
  <c r="F797" i="4" s="1"/>
  <c r="F812" i="4" s="1"/>
  <c r="F827" i="4" s="1"/>
  <c r="F842" i="4" s="1"/>
  <c r="F857" i="4" s="1"/>
  <c r="F872" i="4" s="1"/>
  <c r="F887" i="4" s="1"/>
  <c r="F902" i="4" s="1"/>
  <c r="F917" i="4" s="1"/>
  <c r="C11" i="3"/>
  <c r="F12" i="2" a="1"/>
  <c r="F12" i="2" s="1"/>
  <c r="M18" i="8"/>
  <c r="C10" i="3"/>
  <c r="F17" i="4"/>
  <c r="F32" i="4" s="1"/>
  <c r="D18" i="1"/>
  <c r="E10" i="1"/>
  <c r="F37" i="4"/>
  <c r="F52" i="4" s="1"/>
  <c r="F67" i="4" s="1"/>
  <c r="F82" i="4" s="1"/>
  <c r="F97" i="4" s="1"/>
  <c r="F112" i="4" s="1"/>
  <c r="F127" i="4" s="1"/>
  <c r="F142" i="4" s="1"/>
  <c r="F157" i="4" s="1"/>
  <c r="F172" i="4" s="1"/>
  <c r="F187" i="4" s="1"/>
  <c r="F202" i="4" s="1"/>
  <c r="F217" i="4" s="1"/>
  <c r="F232" i="4" s="1"/>
  <c r="F247" i="4" s="1"/>
  <c r="F262" i="4" s="1"/>
  <c r="F277" i="4" s="1"/>
  <c r="F292" i="4" s="1"/>
  <c r="F307" i="4" s="1"/>
  <c r="F322" i="4" s="1"/>
  <c r="F337" i="4" s="1"/>
  <c r="F352" i="4" s="1"/>
  <c r="F367" i="4" s="1"/>
  <c r="F382" i="4" s="1"/>
  <c r="F397" i="4" s="1"/>
  <c r="F412" i="4" s="1"/>
  <c r="F427" i="4" s="1"/>
  <c r="F442" i="4" s="1"/>
  <c r="F457" i="4" s="1"/>
  <c r="C81" i="3" l="1"/>
  <c r="B81" i="3"/>
  <c r="C95" i="3"/>
  <c r="B95" i="3"/>
  <c r="C87" i="3"/>
  <c r="B87" i="3"/>
  <c r="H10" i="3"/>
  <c r="E10" i="3"/>
  <c r="M19" i="8"/>
  <c r="B24" i="3"/>
  <c r="B23" i="3" s="1"/>
  <c r="F47" i="4"/>
  <c r="C12" i="3"/>
  <c r="F10" i="3"/>
  <c r="G10" i="3" l="1"/>
  <c r="D12" i="3"/>
  <c r="F62" i="4"/>
  <c r="F77" i="4" s="1"/>
  <c r="F92" i="4" s="1"/>
  <c r="F107" i="4" s="1"/>
  <c r="F122" i="4" s="1"/>
  <c r="F137" i="4" s="1"/>
  <c r="F152" i="4" s="1"/>
  <c r="F167" i="4" s="1"/>
  <c r="F182" i="4" s="1"/>
  <c r="F197" i="4" s="1"/>
  <c r="F212" i="4" s="1"/>
  <c r="F227" i="4" s="1"/>
  <c r="F242" i="4" s="1"/>
  <c r="F257" i="4" s="1"/>
  <c r="F272" i="4" s="1"/>
  <c r="F287" i="4" s="1"/>
  <c r="F302" i="4" s="1"/>
  <c r="F317" i="4" s="1"/>
  <c r="F332" i="4" s="1"/>
  <c r="F347" i="4" s="1"/>
  <c r="F362" i="4" s="1"/>
  <c r="F377" i="4" s="1"/>
  <c r="F392" i="4" s="1"/>
  <c r="F407" i="4" s="1"/>
  <c r="F422" i="4" s="1"/>
  <c r="F437" i="4" s="1"/>
  <c r="F452" i="4" s="1"/>
  <c r="B29" i="3" s="1" a="1"/>
  <c r="B29" i="3" s="1"/>
  <c r="H11" i="3" l="1" a="1"/>
  <c r="H11" i="3" s="1"/>
  <c r="G11" i="3" a="1"/>
  <c r="G11" i="3" s="1"/>
  <c r="G12" i="3" s="1"/>
  <c r="B22" i="3" a="1"/>
  <c r="B22" i="3" s="1"/>
  <c r="F12" i="3"/>
  <c r="F11" i="3"/>
  <c r="E11" i="3"/>
  <c r="E12" i="3"/>
  <c r="J10" i="3"/>
  <c r="I10" i="3"/>
  <c r="I11" i="3" l="1"/>
  <c r="H12" i="3"/>
  <c r="J12" i="3" s="1"/>
  <c r="J11" i="3"/>
  <c r="I12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<sst xmlns="http://schemas.openxmlformats.org/spreadsheetml/2006/main" count="3159" uniqueCount="145">
  <si>
    <t>№</t>
  </si>
  <si>
    <t>Индекс</t>
  </si>
  <si>
    <t>1.1. В ячейку "№" ввести номер от 1 до 20. В ячейке "Индекс" должен отобразиться соответствующий индекс из таблицы.</t>
  </si>
  <si>
    <t>1.2. Посчитать с помощью формулы кол-во индексов в таблице больше 3000.</t>
  </si>
  <si>
    <t>A</t>
  </si>
  <si>
    <t>B</t>
  </si>
  <si>
    <t>C</t>
  </si>
  <si>
    <t>D</t>
  </si>
  <si>
    <t>E</t>
  </si>
  <si>
    <t>1. Ввести значение от 1 до 5</t>
  </si>
  <si>
    <t>2. Ввести букву (A, B, C, D, E)</t>
  </si>
  <si>
    <t>3. Вывести число на пересечении из таблицы</t>
  </si>
  <si>
    <t>Задание 3.</t>
  </si>
  <si>
    <t>Для решения заданий необходимо использовать базу данных. Решения заданий 3.1-3.3 отразить в презентации PowerPoint.</t>
  </si>
  <si>
    <t>3.1. Заполнить таблицу:</t>
  </si>
  <si>
    <t>Тип контрагента</t>
  </si>
  <si>
    <t>Объем реализации</t>
  </si>
  <si>
    <t>Средняя цена реализации (р/т без НДС)</t>
  </si>
  <si>
    <t>Январь</t>
  </si>
  <si>
    <t>Июль</t>
  </si>
  <si>
    <t>Откл</t>
  </si>
  <si>
    <t>Откл, %</t>
  </si>
  <si>
    <t>Резидент</t>
  </si>
  <si>
    <t>Нерезидент</t>
  </si>
  <si>
    <t>Итого</t>
  </si>
  <si>
    <t>Примечание:</t>
  </si>
  <si>
    <t xml:space="preserve"> - цены реализации в адрес нерезидентов необходимо перевести в рубли, используя официальный курс доллара на дату транзакции.</t>
  </si>
  <si>
    <t>3.2. Посчитать выручку от реализации за январь и июль 2013 года, рассчитать фактор объема и фактор цены, отобразить графически (Диаграмма Waterfall) и в табличной форме.</t>
  </si>
  <si>
    <t>Показатель</t>
  </si>
  <si>
    <t>Тыс. руб.</t>
  </si>
  <si>
    <t>Выручка (январь 2013)</t>
  </si>
  <si>
    <r>
      <rPr>
        <sz val="12"/>
        <color theme="1"/>
        <rFont val="Times New Roman"/>
        <family val="1"/>
      </rPr>
      <t xml:space="preserve">Изменение выручки за счет Цены, </t>
    </r>
    <r>
      <rPr>
        <sz val="10"/>
        <color theme="1"/>
        <rFont val="Times New Roman"/>
        <family val="1"/>
      </rPr>
      <t>в т.ч.</t>
    </r>
  </si>
  <si>
    <t>Резиденты</t>
  </si>
  <si>
    <t>Нерезиденты</t>
  </si>
  <si>
    <r>
      <rPr>
        <sz val="12"/>
        <color theme="1"/>
        <rFont val="Times New Roman"/>
        <family val="1"/>
      </rPr>
      <t>Изменение выручки за счет Объема,</t>
    </r>
    <r>
      <rPr>
        <sz val="10"/>
        <color theme="1"/>
        <rFont val="Times New Roman"/>
        <family val="1"/>
      </rPr>
      <t xml:space="preserve"> в т.ч.</t>
    </r>
  </si>
  <si>
    <t>Выручка (июль 2013)</t>
  </si>
  <si>
    <t>3.3. Построить диаграммы (сравнение января и июля):</t>
  </si>
  <si>
    <t>3.3.1. Объемы реализации в аэропорту Внуково в разрезе контрагентов</t>
  </si>
  <si>
    <t>3.3.2. Объемы реализации в разрезе аэропортов</t>
  </si>
  <si>
    <t>3.3.3. Доли реализации по типа контрагентов в аэропорту Домодедово</t>
  </si>
  <si>
    <t xml:space="preserve">Решение: вариант 1 - построить сводные таблицы. </t>
  </si>
  <si>
    <t>Решение: вариант 2 (основной)- подтягивание данных с помощью СУММЕСЛИМН:</t>
  </si>
  <si>
    <t>3.3.1.</t>
  </si>
  <si>
    <t>Внуково</t>
  </si>
  <si>
    <t>Deutsche Lufthansa</t>
  </si>
  <si>
    <t xml:space="preserve">Emirates Airline </t>
  </si>
  <si>
    <t>ОАО "Аэрофлот"</t>
  </si>
  <si>
    <t>ОАО АК "Сибирь"</t>
  </si>
  <si>
    <t>ОАО АК "Трансаэро"</t>
  </si>
  <si>
    <t>3.3.2.</t>
  </si>
  <si>
    <t>Домодедово</t>
  </si>
  <si>
    <t>Шереметьево</t>
  </si>
  <si>
    <t>3.3.3.</t>
  </si>
  <si>
    <t>3.4. Заполнить таблицы:</t>
  </si>
  <si>
    <t>Максимальный объем реализации в январе 2013 года</t>
  </si>
  <si>
    <t>Авиакомпания</t>
  </si>
  <si>
    <t>Аэропорт</t>
  </si>
  <si>
    <t>Максимальная выручка от реализации в июле 2013 года</t>
  </si>
  <si>
    <t>Дата</t>
  </si>
  <si>
    <t>Цена реализации без НДС</t>
  </si>
  <si>
    <t>Курс RUB/USD</t>
  </si>
  <si>
    <t>DATA</t>
  </si>
  <si>
    <t>NOMINAL</t>
  </si>
  <si>
    <t>CURS</t>
  </si>
  <si>
    <t>NUM_CODE</t>
  </si>
  <si>
    <t>CHAR_CODE</t>
  </si>
  <si>
    <t>USD</t>
  </si>
  <si>
    <t>В ячейке B6 написать формулу, показывающую курс заданной валюты в заданный день (ячейки B4, B5 соответственно)</t>
  </si>
  <si>
    <t>Валюта</t>
  </si>
  <si>
    <t>Курс</t>
  </si>
  <si>
    <t>EUR</t>
  </si>
  <si>
    <t>Правила выполнения заданий:</t>
  </si>
  <si>
    <t>Область для решений</t>
  </si>
  <si>
    <t>• Используйте формулы, чтобы ваши ответы автоматически обновлялись, если изменения данных</t>
  </si>
  <si>
    <t>• Вы можете использовать рабочее пространство справа, чтобы выполнить дополнительные вычисления для ваших ответов.</t>
  </si>
  <si>
    <t>• Итоговые формулы могут ссылаться на ваши вычисления в Рабочем пространстве</t>
  </si>
  <si>
    <t>• Ваши ответы будут засчитаны, если при изменении данных формула вернёт правильный ответ.</t>
  </si>
  <si>
    <t>Входная информация:</t>
  </si>
  <si>
    <r>
      <rPr>
        <sz val="11"/>
        <color theme="1"/>
        <rFont val="Calibri"/>
        <family val="2"/>
      </rPr>
      <t xml:space="preserve">В </t>
    </r>
    <r>
      <rPr>
        <b/>
        <sz val="11"/>
        <color theme="1"/>
        <rFont val="Calibri"/>
        <family val="2"/>
      </rPr>
      <t xml:space="preserve">Таблице 1 </t>
    </r>
    <r>
      <rPr>
        <sz val="12"/>
        <color theme="1"/>
        <rFont val="Times New Roman"/>
        <family val="1"/>
      </rPr>
      <t>приведены оценки 5 судей.</t>
    </r>
  </si>
  <si>
    <t>Итоговая оценка рассчитывается как среднее от суммы всех оценок за вычетом максимальной и минимальной оценки</t>
  </si>
  <si>
    <r>
      <rPr>
        <sz val="11"/>
        <color theme="1"/>
        <rFont val="Calibri"/>
        <family val="2"/>
      </rPr>
      <t xml:space="preserve">В </t>
    </r>
    <r>
      <rPr>
        <b/>
        <sz val="11"/>
        <color theme="1"/>
        <rFont val="Calibri"/>
        <family val="2"/>
      </rPr>
      <t xml:space="preserve">Таблице 2 </t>
    </r>
    <r>
      <rPr>
        <sz val="12"/>
        <color theme="1"/>
        <rFont val="Times New Roman"/>
        <family val="1"/>
      </rPr>
      <t>информация о странах, которые представляют гимнасты</t>
    </r>
  </si>
  <si>
    <r>
      <rPr>
        <sz val="11"/>
        <color theme="1"/>
        <rFont val="Calibri"/>
        <family val="2"/>
      </rPr>
      <t xml:space="preserve">В </t>
    </r>
    <r>
      <rPr>
        <b/>
        <sz val="11"/>
        <color theme="1"/>
        <rFont val="Calibri"/>
        <family val="2"/>
      </rPr>
      <t xml:space="preserve">Таблице 3 </t>
    </r>
    <r>
      <rPr>
        <sz val="12"/>
        <color theme="1"/>
        <rFont val="Times New Roman"/>
        <family val="1"/>
      </rPr>
      <t>информация о странах, откуда родом судьи соревнований</t>
    </r>
  </si>
  <si>
    <t>Ответьте на вопросы:</t>
  </si>
  <si>
    <t>Формат ответа</t>
  </si>
  <si>
    <t>Кто из гимнастов получил 3-й наивысший балл? (Ответ - формула, которая напишет номер спортсмена)</t>
  </si>
  <si>
    <t>Спортсмен из какой страны занял 4-ое место? (Укажите свой ответ в формате Страна-Номер спортсмена)</t>
  </si>
  <si>
    <t>ITA-3150</t>
  </si>
  <si>
    <t>Какой судья ставит самые низкие оценки спортсменам? (Ответ только номер судьи)</t>
  </si>
  <si>
    <t>Судья_4</t>
  </si>
  <si>
    <t>У какого из судей чаще всего исключали баллы? (Ответ только номер судьи)</t>
  </si>
  <si>
    <t>Судья_2</t>
  </si>
  <si>
    <t>В случаях, когда судья и спортсмен представители одной страны, сколько раз оценки судьи не учитывались?</t>
  </si>
  <si>
    <t>Таблица 1. Оценки судей</t>
  </si>
  <si>
    <t>Таблица 2. Страны гимнастов</t>
  </si>
  <si>
    <t>Таблица 3. Страны судей</t>
  </si>
  <si>
    <t>Гимнаст</t>
  </si>
  <si>
    <t>Оценки судей</t>
  </si>
  <si>
    <t>Страна</t>
  </si>
  <si>
    <t>Судья</t>
  </si>
  <si>
    <t>Судья_1</t>
  </si>
  <si>
    <t>Судья_3</t>
  </si>
  <si>
    <t>Судья_5</t>
  </si>
  <si>
    <t>ITA</t>
  </si>
  <si>
    <t>CHN</t>
  </si>
  <si>
    <t>BRA</t>
  </si>
  <si>
    <t>JPN</t>
  </si>
  <si>
    <t>USA</t>
  </si>
  <si>
    <t>SUI</t>
  </si>
  <si>
    <t>GBR</t>
  </si>
  <si>
    <t>HUN</t>
  </si>
  <si>
    <t>Придумать и нарисовать график в котором показано насколько судья определенной страны лоялен к спортсменам своей страны и как оценивает спорстменов других стран</t>
  </si>
  <si>
    <t>Заполнить таблицу с помощью формул, не привязываясь к очередности столбцов на листах январь, февраль, март</t>
  </si>
  <si>
    <t>магазин</t>
  </si>
  <si>
    <t>телефоны, руб</t>
  </si>
  <si>
    <t>планшеты, руб</t>
  </si>
  <si>
    <t>услуги, шт</t>
  </si>
  <si>
    <t>sim карты, шт</t>
  </si>
  <si>
    <t>январь</t>
  </si>
  <si>
    <t>февраль</t>
  </si>
  <si>
    <t>март</t>
  </si>
  <si>
    <t>A1</t>
  </si>
  <si>
    <t>A2</t>
  </si>
  <si>
    <t>A3</t>
  </si>
  <si>
    <t>B1</t>
  </si>
  <si>
    <t>B2</t>
  </si>
  <si>
    <t>B3</t>
  </si>
  <si>
    <t xml:space="preserve">номер места </t>
  </si>
  <si>
    <t>по номеру места вернем номер гимнаста</t>
  </si>
  <si>
    <t xml:space="preserve">номер гимнаста </t>
  </si>
  <si>
    <t>отмена оценок</t>
  </si>
  <si>
    <t xml:space="preserve">минимальная оценка </t>
  </si>
  <si>
    <t>Column Labels</t>
  </si>
  <si>
    <t>Grand Total</t>
  </si>
  <si>
    <t>Row Labels</t>
  </si>
  <si>
    <t>вопрос 2</t>
  </si>
  <si>
    <t>для графика</t>
  </si>
  <si>
    <t xml:space="preserve">гимнаст </t>
  </si>
  <si>
    <t>оценка</t>
  </si>
  <si>
    <t>оценка своим</t>
  </si>
  <si>
    <t>вопрос 5</t>
  </si>
  <si>
    <t>вопрос 3,4</t>
  </si>
  <si>
    <t>Sum of Объем реализации</t>
  </si>
  <si>
    <t>Jan</t>
  </si>
  <si>
    <t>Jul</t>
  </si>
  <si>
    <t xml:space="preserve">Внуково Объем реализации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</si>
</sst>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_ ;[Red]\-#,##0.00\ "/>
    <numFmt numFmtId="165" formatCode="0.0%"/>
    <numFmt numFmtId="166" formatCode="_-* #,##0.00_р_._-;\-* #,##0.00_р_._-;_-* &quot;-&quot;??_р_._-;_-@"/>
    <numFmt numFmtId="167" formatCode="0.00000"/>
    <numFmt numFmtId="168" formatCode="0.0000"/>
  </numFmts>
  <fonts count="2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Calibri"/>
      <family val="2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C00000"/>
      <name val="Times New Roman"/>
      <family val="1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2"/>
      <color rgb="FF002060"/>
      <name val="Calibri"/>
      <family val="2"/>
    </font>
    <font>
      <b/>
      <sz val="20"/>
      <color theme="0"/>
      <name val="Calibri"/>
      <family val="2"/>
    </font>
    <font>
      <b/>
      <sz val="11"/>
      <color rgb="FF002060"/>
      <name val="Calibri"/>
      <family val="2"/>
    </font>
    <font>
      <sz val="11"/>
      <color rgb="FF7F7F7F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  <fill>
      <patternFill patternType="solid">
        <fgColor rgb="FF002060"/>
        <bgColor rgb="FF00206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  <fill>
      <patternFill patternType="solid">
        <fgColor rgb="FFA5A5A5"/>
        <bgColor rgb="FFA5A5A5"/>
      </patternFill>
    </fill>
  </fills>
  <borders count="7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7F7F7F"/>
      </bottom>
      <diagonal/>
    </border>
    <border>
      <left/>
      <right/>
      <top style="medium">
        <color rgb="FF000000"/>
      </top>
      <bottom style="thin">
        <color rgb="FF7F7F7F"/>
      </bottom>
      <diagonal/>
    </border>
    <border>
      <left/>
      <right style="medium">
        <color rgb="FF000000"/>
      </right>
      <top style="medium">
        <color rgb="FF000000"/>
      </top>
      <bottom style="thin">
        <color rgb="FF7F7F7F"/>
      </bottom>
      <diagonal/>
    </border>
    <border>
      <left style="medium">
        <color rgb="FF000000"/>
      </left>
      <right style="thin">
        <color rgb="FF7F7F7F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7F7F7F"/>
      </right>
      <top style="thin">
        <color rgb="FF7F7F7F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000000"/>
      </bottom>
      <diagonal/>
    </border>
    <border>
      <left style="thin">
        <color rgb="FF7F7F7F"/>
      </left>
      <right style="medium">
        <color rgb="FF000000"/>
      </right>
      <top style="thin">
        <color rgb="FF7F7F7F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/>
      <bottom style="thin">
        <color rgb="FF7F7F7F"/>
      </bottom>
      <diagonal/>
    </border>
    <border>
      <left style="medium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medium">
        <color rgb="FF000000"/>
      </right>
      <top/>
      <bottom style="thin">
        <color rgb="FF7F7F7F"/>
      </bottom>
      <diagonal/>
    </border>
    <border>
      <left style="medium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 style="thin">
        <color rgb="FF7F7F7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7F7F7F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/>
    <xf numFmtId="0" fontId="3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/>
    <xf numFmtId="0" fontId="3" fillId="3" borderId="2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2" fillId="3" borderId="2" xfId="0" applyFont="1" applyFill="1" applyBorder="1"/>
    <xf numFmtId="14" fontId="3" fillId="3" borderId="2" xfId="0" applyNumberFormat="1" applyFont="1" applyFill="1" applyBorder="1"/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6" fontId="3" fillId="3" borderId="2" xfId="0" applyNumberFormat="1" applyFont="1" applyFill="1" applyBorder="1"/>
    <xf numFmtId="4" fontId="3" fillId="4" borderId="20" xfId="0" applyNumberFormat="1" applyFont="1" applyFill="1" applyBorder="1"/>
    <xf numFmtId="164" fontId="3" fillId="3" borderId="21" xfId="0" applyNumberFormat="1" applyFont="1" applyFill="1" applyBorder="1"/>
    <xf numFmtId="165" fontId="3" fillId="3" borderId="22" xfId="0" applyNumberFormat="1" applyFont="1" applyFill="1" applyBorder="1"/>
    <xf numFmtId="4" fontId="3" fillId="4" borderId="21" xfId="0" applyNumberFormat="1" applyFont="1" applyFill="1" applyBorder="1"/>
    <xf numFmtId="9" fontId="3" fillId="3" borderId="22" xfId="0" applyNumberFormat="1" applyFont="1" applyFill="1" applyBorder="1"/>
    <xf numFmtId="4" fontId="3" fillId="4" borderId="25" xfId="0" applyNumberFormat="1" applyFont="1" applyFill="1" applyBorder="1"/>
    <xf numFmtId="164" fontId="3" fillId="3" borderId="26" xfId="0" applyNumberFormat="1" applyFont="1" applyFill="1" applyBorder="1"/>
    <xf numFmtId="4" fontId="2" fillId="2" borderId="29" xfId="0" applyNumberFormat="1" applyFont="1" applyFill="1" applyBorder="1"/>
    <xf numFmtId="164" fontId="2" fillId="2" borderId="30" xfId="0" applyNumberFormat="1" applyFont="1" applyFill="1" applyBorder="1"/>
    <xf numFmtId="165" fontId="2" fillId="2" borderId="31" xfId="0" applyNumberFormat="1" applyFont="1" applyFill="1" applyBorder="1"/>
    <xf numFmtId="4" fontId="2" fillId="2" borderId="29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left" vertical="center" wrapText="1"/>
    </xf>
    <xf numFmtId="3" fontId="3" fillId="3" borderId="2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3" fontId="7" fillId="4" borderId="1" xfId="0" applyNumberFormat="1" applyFont="1" applyFill="1" applyBorder="1" applyAlignment="1">
      <alignment horizontal="right" vertical="center" wrapText="1"/>
    </xf>
    <xf numFmtId="0" fontId="8" fillId="3" borderId="2" xfId="0" applyFont="1" applyFill="1" applyBorder="1" applyAlignment="1">
      <alignment horizontal="left" vertical="center" wrapText="1"/>
    </xf>
    <xf numFmtId="14" fontId="9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3" borderId="26" xfId="0" applyFont="1" applyFill="1" applyBorder="1" applyAlignment="1">
      <alignment horizontal="left" vertical="center"/>
    </xf>
    <xf numFmtId="9" fontId="3" fillId="4" borderId="21" xfId="0" applyNumberFormat="1" applyFont="1" applyFill="1" applyBorder="1"/>
    <xf numFmtId="0" fontId="3" fillId="4" borderId="34" xfId="0" applyFont="1" applyFill="1" applyBorder="1"/>
    <xf numFmtId="0" fontId="3" fillId="4" borderId="35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center"/>
    </xf>
    <xf numFmtId="166" fontId="3" fillId="3" borderId="1" xfId="0" applyNumberFormat="1" applyFont="1" applyFill="1" applyBorder="1" applyAlignment="1">
      <alignment horizontal="center"/>
    </xf>
    <xf numFmtId="166" fontId="3" fillId="3" borderId="1" xfId="0" applyNumberFormat="1" applyFont="1" applyFill="1" applyBorder="1"/>
    <xf numFmtId="0" fontId="3" fillId="4" borderId="2" xfId="0" applyFont="1" applyFill="1" applyBorder="1"/>
    <xf numFmtId="167" fontId="3" fillId="4" borderId="2" xfId="0" applyNumberFormat="1" applyFont="1" applyFill="1" applyBorder="1"/>
    <xf numFmtId="0" fontId="10" fillId="0" borderId="0" xfId="0" applyFont="1"/>
    <xf numFmtId="167" fontId="10" fillId="0" borderId="0" xfId="0" applyNumberFormat="1" applyFont="1"/>
    <xf numFmtId="1" fontId="10" fillId="0" borderId="0" xfId="0" applyNumberFormat="1" applyFont="1"/>
    <xf numFmtId="14" fontId="10" fillId="0" borderId="0" xfId="0" applyNumberFormat="1" applyFont="1"/>
    <xf numFmtId="0" fontId="11" fillId="0" borderId="0" xfId="0" applyFont="1"/>
    <xf numFmtId="0" fontId="12" fillId="0" borderId="1" xfId="0" applyFont="1" applyBorder="1"/>
    <xf numFmtId="0" fontId="11" fillId="0" borderId="1" xfId="0" applyFont="1" applyBorder="1" applyAlignment="1">
      <alignment horizontal="right"/>
    </xf>
    <xf numFmtId="14" fontId="11" fillId="0" borderId="1" xfId="0" applyNumberFormat="1" applyFont="1" applyBorder="1" applyAlignment="1">
      <alignment horizontal="right"/>
    </xf>
    <xf numFmtId="168" fontId="13" fillId="0" borderId="1" xfId="0" applyNumberFormat="1" applyFont="1" applyBorder="1" applyAlignment="1">
      <alignment horizontal="right"/>
    </xf>
    <xf numFmtId="14" fontId="11" fillId="0" borderId="1" xfId="0" applyNumberFormat="1" applyFont="1" applyBorder="1"/>
    <xf numFmtId="168" fontId="11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10" fillId="3" borderId="2" xfId="0" applyFont="1" applyFill="1" applyBorder="1"/>
    <xf numFmtId="0" fontId="14" fillId="3" borderId="2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left"/>
    </xf>
    <xf numFmtId="0" fontId="10" fillId="5" borderId="2" xfId="0" applyFont="1" applyFill="1" applyBorder="1"/>
    <xf numFmtId="0" fontId="10" fillId="3" borderId="2" xfId="0" applyFont="1" applyFill="1" applyBorder="1" applyAlignment="1">
      <alignment horizontal="left"/>
    </xf>
    <xf numFmtId="0" fontId="16" fillId="3" borderId="2" xfId="0" applyFont="1" applyFill="1" applyBorder="1" applyAlignment="1">
      <alignment horizontal="left"/>
    </xf>
    <xf numFmtId="0" fontId="17" fillId="3" borderId="2" xfId="0" applyFont="1" applyFill="1" applyBorder="1" applyAlignment="1">
      <alignment horizontal="center"/>
    </xf>
    <xf numFmtId="0" fontId="10" fillId="6" borderId="36" xfId="0" applyFont="1" applyFill="1" applyBorder="1" applyAlignment="1">
      <alignment horizontal="left"/>
    </xf>
    <xf numFmtId="0" fontId="10" fillId="6" borderId="37" xfId="0" applyFont="1" applyFill="1" applyBorder="1"/>
    <xf numFmtId="0" fontId="10" fillId="3" borderId="38" xfId="0" applyFont="1" applyFill="1" applyBorder="1" applyAlignment="1">
      <alignment horizontal="center"/>
    </xf>
    <xf numFmtId="0" fontId="18" fillId="3" borderId="2" xfId="0" applyFont="1" applyFill="1" applyBorder="1" applyAlignment="1">
      <alignment horizontal="center"/>
    </xf>
    <xf numFmtId="0" fontId="10" fillId="6" borderId="39" xfId="0" applyFont="1" applyFill="1" applyBorder="1" applyAlignment="1">
      <alignment horizontal="left"/>
    </xf>
    <xf numFmtId="0" fontId="10" fillId="6" borderId="2" xfId="0" applyFont="1" applyFill="1" applyBorder="1"/>
    <xf numFmtId="0" fontId="10" fillId="3" borderId="40" xfId="0" applyFont="1" applyFill="1" applyBorder="1" applyAlignment="1">
      <alignment horizontal="center"/>
    </xf>
    <xf numFmtId="0" fontId="10" fillId="6" borderId="41" xfId="0" applyFont="1" applyFill="1" applyBorder="1" applyAlignment="1">
      <alignment horizontal="left"/>
    </xf>
    <xf numFmtId="0" fontId="10" fillId="6" borderId="42" xfId="0" applyFont="1" applyFill="1" applyBorder="1"/>
    <xf numFmtId="0" fontId="10" fillId="3" borderId="43" xfId="0" applyFont="1" applyFill="1" applyBorder="1" applyAlignment="1">
      <alignment horizontal="center"/>
    </xf>
    <xf numFmtId="0" fontId="19" fillId="8" borderId="47" xfId="0" applyFont="1" applyFill="1" applyBorder="1" applyAlignment="1">
      <alignment horizontal="center"/>
    </xf>
    <xf numFmtId="0" fontId="19" fillId="8" borderId="48" xfId="0" applyFont="1" applyFill="1" applyBorder="1" applyAlignment="1">
      <alignment horizontal="center"/>
    </xf>
    <xf numFmtId="0" fontId="19" fillId="9" borderId="47" xfId="0" applyFont="1" applyFill="1" applyBorder="1" applyAlignment="1">
      <alignment horizontal="center"/>
    </xf>
    <xf numFmtId="0" fontId="19" fillId="9" borderId="48" xfId="0" applyFont="1" applyFill="1" applyBorder="1" applyAlignment="1">
      <alignment horizontal="center"/>
    </xf>
    <xf numFmtId="0" fontId="19" fillId="7" borderId="49" xfId="0" applyFont="1" applyFill="1" applyBorder="1" applyAlignment="1">
      <alignment horizontal="center"/>
    </xf>
    <xf numFmtId="0" fontId="19" fillId="7" borderId="50" xfId="0" applyFont="1" applyFill="1" applyBorder="1" applyAlignment="1">
      <alignment horizontal="center"/>
    </xf>
    <xf numFmtId="0" fontId="19" fillId="7" borderId="51" xfId="0" applyFont="1" applyFill="1" applyBorder="1" applyAlignment="1">
      <alignment horizontal="center"/>
    </xf>
    <xf numFmtId="0" fontId="10" fillId="3" borderId="52" xfId="0" applyFont="1" applyFill="1" applyBorder="1" applyAlignment="1">
      <alignment horizontal="center" vertical="center"/>
    </xf>
    <xf numFmtId="0" fontId="10" fillId="3" borderId="53" xfId="0" applyFont="1" applyFill="1" applyBorder="1" applyAlignment="1">
      <alignment horizontal="center" vertical="center"/>
    </xf>
    <xf numFmtId="0" fontId="10" fillId="3" borderId="54" xfId="0" applyFont="1" applyFill="1" applyBorder="1" applyAlignment="1">
      <alignment horizontal="center" vertical="center"/>
    </xf>
    <xf numFmtId="0" fontId="10" fillId="3" borderId="55" xfId="0" applyFont="1" applyFill="1" applyBorder="1" applyAlignment="1">
      <alignment horizontal="center" vertical="center"/>
    </xf>
    <xf numFmtId="0" fontId="10" fillId="3" borderId="56" xfId="0" applyFont="1" applyFill="1" applyBorder="1" applyAlignment="1">
      <alignment horizontal="center" vertical="center"/>
    </xf>
    <xf numFmtId="0" fontId="10" fillId="3" borderId="57" xfId="0" applyFont="1" applyFill="1" applyBorder="1" applyAlignment="1">
      <alignment horizontal="center" vertical="center"/>
    </xf>
    <xf numFmtId="0" fontId="10" fillId="3" borderId="58" xfId="0" applyFont="1" applyFill="1" applyBorder="1" applyAlignment="1">
      <alignment horizontal="center" vertical="center"/>
    </xf>
    <xf numFmtId="0" fontId="10" fillId="3" borderId="59" xfId="0" applyFont="1" applyFill="1" applyBorder="1" applyAlignment="1">
      <alignment horizontal="center" vertical="center"/>
    </xf>
    <xf numFmtId="0" fontId="10" fillId="3" borderId="60" xfId="0" applyFont="1" applyFill="1" applyBorder="1" applyAlignment="1">
      <alignment horizontal="center" vertical="center"/>
    </xf>
    <xf numFmtId="0" fontId="10" fillId="3" borderId="61" xfId="0" applyFont="1" applyFill="1" applyBorder="1" applyAlignment="1">
      <alignment horizontal="center" vertical="center"/>
    </xf>
    <xf numFmtId="0" fontId="10" fillId="3" borderId="49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/>
    </xf>
    <xf numFmtId="0" fontId="10" fillId="3" borderId="62" xfId="0" applyFont="1" applyFill="1" applyBorder="1" applyAlignment="1">
      <alignment horizontal="center" vertical="center"/>
    </xf>
    <xf numFmtId="0" fontId="10" fillId="3" borderId="63" xfId="0" applyFont="1" applyFill="1" applyBorder="1" applyAlignment="1">
      <alignment horizontal="center" vertical="center"/>
    </xf>
    <xf numFmtId="0" fontId="10" fillId="3" borderId="5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top"/>
    </xf>
    <xf numFmtId="0" fontId="19" fillId="10" borderId="69" xfId="0" applyFont="1" applyFill="1" applyBorder="1"/>
    <xf numFmtId="0" fontId="19" fillId="10" borderId="1" xfId="0" applyFont="1" applyFill="1" applyBorder="1"/>
    <xf numFmtId="0" fontId="19" fillId="10" borderId="70" xfId="0" applyFont="1" applyFill="1" applyBorder="1"/>
    <xf numFmtId="0" fontId="10" fillId="0" borderId="71" xfId="0" applyFont="1" applyBorder="1"/>
    <xf numFmtId="0" fontId="10" fillId="0" borderId="69" xfId="0" applyFont="1" applyBorder="1"/>
    <xf numFmtId="0" fontId="10" fillId="0" borderId="1" xfId="0" applyFont="1" applyBorder="1"/>
    <xf numFmtId="0" fontId="10" fillId="0" borderId="70" xfId="0" applyFont="1" applyBorder="1"/>
    <xf numFmtId="0" fontId="10" fillId="0" borderId="72" xfId="0" applyFont="1" applyBorder="1"/>
    <xf numFmtId="0" fontId="10" fillId="0" borderId="73" xfId="0" applyFont="1" applyBorder="1"/>
    <xf numFmtId="0" fontId="10" fillId="0" borderId="74" xfId="0" applyFont="1" applyBorder="1"/>
    <xf numFmtId="0" fontId="20" fillId="10" borderId="2" xfId="0" applyFont="1" applyFill="1" applyBorder="1"/>
    <xf numFmtId="0" fontId="3" fillId="3" borderId="3" xfId="0" applyFont="1" applyFill="1" applyBorder="1" applyAlignment="1">
      <alignment horizontal="left" vertical="top" wrapText="1"/>
    </xf>
    <xf numFmtId="0" fontId="4" fillId="0" borderId="4" xfId="0" applyFont="1" applyBorder="1"/>
    <xf numFmtId="0" fontId="4" fillId="0" borderId="5" xfId="0" applyFont="1" applyBorder="1"/>
    <xf numFmtId="0" fontId="0" fillId="0" borderId="0" xfId="0"/>
    <xf numFmtId="0" fontId="5" fillId="3" borderId="6" xfId="0" applyFont="1" applyFill="1" applyBorder="1" applyAlignment="1">
      <alignment horizontal="center"/>
    </xf>
    <xf numFmtId="0" fontId="4" fillId="0" borderId="7" xfId="0" applyFont="1" applyBorder="1"/>
    <xf numFmtId="0" fontId="6" fillId="3" borderId="3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/>
    </xf>
    <xf numFmtId="0" fontId="4" fillId="0" borderId="9" xfId="0" applyFont="1" applyBorder="1"/>
    <xf numFmtId="0" fontId="4" fillId="0" borderId="13" xfId="0" applyFont="1" applyBorder="1"/>
    <xf numFmtId="0" fontId="4" fillId="0" borderId="14" xfId="0" applyFont="1" applyBorder="1"/>
    <xf numFmtId="0" fontId="2" fillId="2" borderId="10" xfId="0" applyFont="1" applyFill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3" fillId="3" borderId="18" xfId="0" applyFont="1" applyFill="1" applyBorder="1" applyAlignment="1">
      <alignment horizontal="center" vertical="center"/>
    </xf>
    <xf numFmtId="0" fontId="4" fillId="0" borderId="19" xfId="0" applyFont="1" applyBorder="1"/>
    <xf numFmtId="0" fontId="3" fillId="3" borderId="23" xfId="0" applyFont="1" applyFill="1" applyBorder="1" applyAlignment="1">
      <alignment horizontal="center" vertical="center"/>
    </xf>
    <xf numFmtId="0" fontId="4" fillId="0" borderId="24" xfId="0" applyFont="1" applyBorder="1"/>
    <xf numFmtId="0" fontId="4" fillId="0" borderId="32" xfId="0" applyFont="1" applyBorder="1"/>
    <xf numFmtId="0" fontId="4" fillId="0" borderId="33" xfId="0" applyFont="1" applyBorder="1"/>
    <xf numFmtId="0" fontId="2" fillId="2" borderId="27" xfId="0" applyFont="1" applyFill="1" applyBorder="1" applyAlignment="1">
      <alignment horizontal="center" vertical="center"/>
    </xf>
    <xf numFmtId="0" fontId="4" fillId="0" borderId="28" xfId="0" applyFont="1" applyBorder="1"/>
    <xf numFmtId="0" fontId="3" fillId="4" borderId="27" xfId="0" applyFont="1" applyFill="1" applyBorder="1" applyAlignment="1">
      <alignment horizontal="right"/>
    </xf>
    <xf numFmtId="0" fontId="6" fillId="3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2" fontId="3" fillId="3" borderId="3" xfId="0" applyNumberFormat="1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/>
    </xf>
    <xf numFmtId="0" fontId="19" fillId="7" borderId="44" xfId="0" applyFont="1" applyFill="1" applyBorder="1" applyAlignment="1">
      <alignment horizontal="center"/>
    </xf>
    <xf numFmtId="0" fontId="4" fillId="0" borderId="45" xfId="0" applyFont="1" applyBorder="1"/>
    <xf numFmtId="0" fontId="4" fillId="0" borderId="46" xfId="0" applyFont="1" applyBorder="1"/>
    <xf numFmtId="0" fontId="19" fillId="10" borderId="64" xfId="0" applyFont="1" applyFill="1" applyBorder="1" applyAlignment="1">
      <alignment horizontal="center" vertical="center"/>
    </xf>
    <xf numFmtId="0" fontId="4" fillId="0" borderId="68" xfId="0" applyFont="1" applyBorder="1"/>
    <xf numFmtId="0" fontId="19" fillId="10" borderId="65" xfId="0" applyFont="1" applyFill="1" applyBorder="1" applyAlignment="1">
      <alignment horizontal="center"/>
    </xf>
    <xf numFmtId="0" fontId="4" fillId="0" borderId="66" xfId="0" applyFont="1" applyBorder="1"/>
    <xf numFmtId="0" fontId="4" fillId="0" borderId="67" xfId="0" applyFont="1" applyBorder="1"/>
    <xf numFmtId="0" fontId="19" fillId="7" borderId="75" xfId="0" applyFont="1" applyFill="1" applyBorder="1" applyAlignment="1">
      <alignment horizontal="center" vertical="center"/>
    </xf>
    <xf numFmtId="0" fontId="19" fillId="7" borderId="76" xfId="0" applyFont="1" applyFill="1" applyBorder="1" applyAlignment="1">
      <alignment horizontal="center" vertical="center"/>
    </xf>
    <xf numFmtId="0" fontId="10" fillId="3" borderId="77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right"/>
    </xf>
    <xf numFmtId="0" fontId="1" fillId="0" borderId="7" xfId="0" applyFont="1" applyBorder="1"/>
    <xf numFmtId="0" fontId="10" fillId="3" borderId="7" xfId="0" applyFont="1" applyFill="1" applyBorder="1"/>
    <xf numFmtId="0" fontId="10" fillId="3" borderId="7" xfId="0" applyFont="1" applyFill="1" applyBorder="1" applyAlignment="1">
      <alignment horizontal="center"/>
    </xf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22" fillId="0" borderId="0" xfId="0" applyFont="1"/>
    <xf numFmtId="0" fontId="10" fillId="3" borderId="7" xfId="0" applyFont="1" applyFill="1" applyBorder="1" applyAlignment="1">
      <alignment horizontal="right"/>
    </xf>
    <xf numFmtId="0" fontId="18" fillId="3" borderId="2" xfId="0" applyFont="1" applyFill="1" applyBorder="1"/>
    <xf numFmtId="0" fontId="10" fillId="3" borderId="2" xfId="0" applyFont="1" applyFill="1" applyBorder="1" applyAlignment="1">
      <alignment horizontal="center"/>
    </xf>
    <xf numFmtId="0" fontId="10" fillId="3" borderId="2" xfId="0" applyFont="1" applyFill="1" applyBorder="1" applyAlignment="1"/>
    <xf numFmtId="0" fontId="0" fillId="0" borderId="0" xfId="0" applyAlignment="1"/>
    <xf numFmtId="0" fontId="0" fillId="0" borderId="0" xfId="0" applyNumberFormat="1"/>
    <xf numFmtId="0" fontId="3" fillId="3" borderId="7" xfId="0" applyFont="1" applyFill="1" applyBorder="1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7">
    <dxf>
      <fill>
        <patternFill patternType="solid">
          <fgColor rgb="FFD99594"/>
          <bgColor rgb="FFD9959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CC"/>
          <bgColor rgb="FFFFFFCC"/>
        </patternFill>
      </fill>
    </dxf>
    <dxf>
      <fill>
        <patternFill patternType="solid">
          <fgColor rgb="FFFFFFCC"/>
          <bgColor rgb="FFFFFFCC"/>
        </patternFill>
      </fill>
    </dxf>
    <dxf>
      <font>
        <color rgb="FFFF0000"/>
      </font>
      <numFmt numFmtId="165" formatCode="0.0%"/>
      <fill>
        <patternFill patternType="none"/>
      </fill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[Копия Тест Excel для внешних кандидатов (Ozon).xlsx]Задание 3!3.3.1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Объемы реализации в аэропорту Внуково в разрезе контрагентов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'Задание 3'!$B$44:$B$45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'Задание 3'!$A$46:$A$51</c:f>
              <c:strCache>
                <c:ptCount val="5"/>
                <c:pt idx="0">
                  <c:v>Deutsche Lufthansa</c:v>
                </c:pt>
                <c:pt idx="1">
                  <c:v>Emirates Airline </c:v>
                </c:pt>
                <c:pt idx="2">
                  <c:v>ОАО "Аэрофлот"</c:v>
                </c:pt>
                <c:pt idx="3">
                  <c:v>ОАО АК "Сибирь"</c:v>
                </c:pt>
                <c:pt idx="4">
                  <c:v>ОАО АК "Трансаэро"</c:v>
                </c:pt>
              </c:strCache>
            </c:strRef>
          </c:cat>
          <c:val>
            <c:numRef>
              <c:f>'Задание 3'!$B$46:$B$51</c:f>
              <c:numCache>
                <c:formatCode>General</c:formatCode>
                <c:ptCount val="5"/>
                <c:pt idx="0">
                  <c:v>159.06</c:v>
                </c:pt>
                <c:pt idx="1">
                  <c:v>129.14999999999998</c:v>
                </c:pt>
                <c:pt idx="2">
                  <c:v>173.36999999999998</c:v>
                </c:pt>
                <c:pt idx="3">
                  <c:v>163.1</c:v>
                </c:pt>
                <c:pt idx="4">
                  <c:v>165.01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95-784D-8E85-2FC7DCCF4ED7}"/>
            </c:ext>
          </c:extLst>
        </c:ser>
        <c:ser>
          <c:idx val="1"/>
          <c:order val="1"/>
          <c:tx>
            <c:strRef>
              <c:f>'Задание 3'!$C$44:$C$45</c:f>
              <c:strCache>
                <c:ptCount val="1"/>
                <c:pt idx="0">
                  <c:v>Jul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'Задание 3'!$A$46:$A$51</c:f>
              <c:strCache>
                <c:ptCount val="5"/>
                <c:pt idx="0">
                  <c:v>Deutsche Lufthansa</c:v>
                </c:pt>
                <c:pt idx="1">
                  <c:v>Emirates Airline </c:v>
                </c:pt>
                <c:pt idx="2">
                  <c:v>ОАО "Аэрофлот"</c:v>
                </c:pt>
                <c:pt idx="3">
                  <c:v>ОАО АК "Сибирь"</c:v>
                </c:pt>
                <c:pt idx="4">
                  <c:v>ОАО АК "Трансаэро"</c:v>
                </c:pt>
              </c:strCache>
            </c:strRef>
          </c:cat>
          <c:val>
            <c:numRef>
              <c:f>'Задание 3'!$C$46:$C$51</c:f>
              <c:numCache>
                <c:formatCode>General</c:formatCode>
                <c:ptCount val="5"/>
                <c:pt idx="0">
                  <c:v>146.91</c:v>
                </c:pt>
                <c:pt idx="1">
                  <c:v>143.93</c:v>
                </c:pt>
                <c:pt idx="2">
                  <c:v>168.54000000000002</c:v>
                </c:pt>
                <c:pt idx="3">
                  <c:v>183.45999999999998</c:v>
                </c:pt>
                <c:pt idx="4">
                  <c:v>154.87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95-784D-8E85-2FC7DCCF4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982383"/>
        <c:axId val="1270749392"/>
      </c:barChart>
      <c:catAx>
        <c:axId val="10598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270749392"/>
        <c:crosses val="autoZero"/>
        <c:auto val="1"/>
        <c:lblAlgn val="ctr"/>
        <c:lblOffset val="100"/>
        <c:noMultiLvlLbl val="0"/>
      </c:catAx>
      <c:valAx>
        <c:axId val="1270749392"/>
        <c:scaling>
          <c:orientation val="minMax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598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[Копия Тест Excel для внешних кандидатов (Ozon).xlsx]Задание 3!PivotTable7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Объемы реализации в разрезе аэропортов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'Задание 3'!$B$53:$B$54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'Задание 3'!$A$55:$A$58</c:f>
              <c:strCache>
                <c:ptCount val="3"/>
                <c:pt idx="0">
                  <c:v>Внуково</c:v>
                </c:pt>
                <c:pt idx="1">
                  <c:v>Домодедово</c:v>
                </c:pt>
                <c:pt idx="2">
                  <c:v>Шереметьево</c:v>
                </c:pt>
              </c:strCache>
            </c:strRef>
          </c:cat>
          <c:val>
            <c:numRef>
              <c:f>'Задание 3'!$B$55:$B$58</c:f>
              <c:numCache>
                <c:formatCode>General</c:formatCode>
                <c:ptCount val="3"/>
                <c:pt idx="0">
                  <c:v>789.69000000000051</c:v>
                </c:pt>
                <c:pt idx="1">
                  <c:v>761.50999999999988</c:v>
                </c:pt>
                <c:pt idx="2">
                  <c:v>783.29999999999984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8-F24F-B905-2C821C86373B}"/>
            </c:ext>
          </c:extLst>
        </c:ser>
        <c:ser>
          <c:idx val="1"/>
          <c:order val="1"/>
          <c:tx>
            <c:strRef>
              <c:f>'Задание 3'!$C$53:$C$54</c:f>
              <c:strCache>
                <c:ptCount val="1"/>
                <c:pt idx="0">
                  <c:v>Jul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'Задание 3'!$A$55:$A$58</c:f>
              <c:strCache>
                <c:ptCount val="3"/>
                <c:pt idx="0">
                  <c:v>Внуково</c:v>
                </c:pt>
                <c:pt idx="1">
                  <c:v>Домодедово</c:v>
                </c:pt>
                <c:pt idx="2">
                  <c:v>Шереметьево</c:v>
                </c:pt>
              </c:strCache>
            </c:strRef>
          </c:cat>
          <c:val>
            <c:numRef>
              <c:f>'Задание 3'!$C$55:$C$58</c:f>
              <c:numCache>
                <c:formatCode>General</c:formatCode>
                <c:ptCount val="3"/>
                <c:pt idx="0">
                  <c:v>797.71</c:v>
                </c:pt>
                <c:pt idx="1">
                  <c:v>762.56000000000017</c:v>
                </c:pt>
                <c:pt idx="2">
                  <c:v>750.42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E8-F24F-B905-2C821C863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0571983"/>
        <c:axId val="577788911"/>
      </c:barChart>
      <c:catAx>
        <c:axId val="22057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77788911"/>
        <c:crosses val="autoZero"/>
        <c:auto val="1"/>
        <c:lblAlgn val="ctr"/>
        <c:lblOffset val="100"/>
        <c:noMultiLvlLbl val="0"/>
      </c:catAx>
      <c:valAx>
        <c:axId val="57778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2057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Доли реализации по типу контрагентов в аэропорту Домодедово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ofPieChart>
        <c:ofPieType val="pie"/>
        <c:varyColors val="1"/>
        <c:ser>
          <c:idx val="1"/>
          <c:order val="1"/>
          <c:tx>
            <c:strRef>
              <c:f>'Задание 3'!$C$89</c:f>
              <c:strCache>
                <c:ptCount val="1"/>
                <c:pt idx="0">
                  <c:v>Июль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8B-2843-BE8F-2D411702CA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28B-2843-BE8F-2D411702CA7F}"/>
              </c:ext>
            </c:extLst>
          </c:dPt>
          <c:dLbls>
            <c:dLbl>
              <c:idx val="1"/>
              <c:layout>
                <c:manualLayout>
                  <c:x val="5.9866177577575189E-2"/>
                  <c:y val="-0.152565232276022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>
                          <a:lumMod val="9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RU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20030349013657"/>
                      <c:h val="0.1209073724007561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328B-2843-BE8F-2D411702CA7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28B-2843-BE8F-2D411702CA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'Задание 3'!$A$90:$A$94</c:f>
              <c:strCache>
                <c:ptCount val="5"/>
                <c:pt idx="0">
                  <c:v>Deutsche Lufthansa</c:v>
                </c:pt>
                <c:pt idx="1">
                  <c:v>Emirates Airline </c:v>
                </c:pt>
                <c:pt idx="2">
                  <c:v>ОАО "Аэрофлот"</c:v>
                </c:pt>
                <c:pt idx="3">
                  <c:v>ОАО АК "Сибирь"</c:v>
                </c:pt>
                <c:pt idx="4">
                  <c:v>ОАО АК "Трансаэро"</c:v>
                </c:pt>
              </c:strCache>
            </c:strRef>
          </c:cat>
          <c:val>
            <c:numRef>
              <c:f>'Задание 3'!$C$90:$C$94</c:f>
              <c:numCache>
                <c:formatCode>0%</c:formatCode>
                <c:ptCount val="5"/>
                <c:pt idx="0">
                  <c:v>0.22113876234579519</c:v>
                </c:pt>
                <c:pt idx="1">
                  <c:v>0.16918288719049232</c:v>
                </c:pt>
                <c:pt idx="2">
                  <c:v>0.22662299361218838</c:v>
                </c:pt>
                <c:pt idx="3">
                  <c:v>0.17366314019301476</c:v>
                </c:pt>
                <c:pt idx="4">
                  <c:v>0.20939221665850932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8B-2843-BE8F-2D411702C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pos"/>
        <c:splitPos val="0"/>
        <c:secondPieSize val="75"/>
      </c:ofPieChart>
      <c:ofPieChart>
        <c:ofPieType val="pie"/>
        <c:varyColors val="1"/>
        <c:ser>
          <c:idx val="0"/>
          <c:order val="0"/>
          <c:tx>
            <c:strRef>
              <c:f>'Задание 3'!$B$89</c:f>
              <c:strCache>
                <c:ptCount val="1"/>
                <c:pt idx="0">
                  <c:v>Январь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8B-2843-BE8F-2D411702CA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28B-2843-BE8F-2D411702CA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8B-2843-BE8F-2D411702CA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28B-2843-BE8F-2D411702CA7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8B-2843-BE8F-2D411702CA7F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28B-2843-BE8F-2D411702CA7F}"/>
              </c:ext>
            </c:extLst>
          </c:dPt>
          <c:dLbls>
            <c:dLbl>
              <c:idx val="1"/>
              <c:layout>
                <c:manualLayout>
                  <c:x val="7.2250845351462964E-2"/>
                  <c:y val="-0.1269017459774050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20030349013657"/>
                      <c:h val="0.1473724007561436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328B-2843-BE8F-2D411702CA7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28B-2843-BE8F-2D411702CA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'Задание 3'!$A$90:$A$94</c:f>
              <c:strCache>
                <c:ptCount val="5"/>
                <c:pt idx="0">
                  <c:v>Deutsche Lufthansa</c:v>
                </c:pt>
                <c:pt idx="1">
                  <c:v>Emirates Airline </c:v>
                </c:pt>
                <c:pt idx="2">
                  <c:v>ОАО "Аэрофлот"</c:v>
                </c:pt>
                <c:pt idx="3">
                  <c:v>ОАО АК "Сибирь"</c:v>
                </c:pt>
                <c:pt idx="4">
                  <c:v>ОАО АК "Трансаэро"</c:v>
                </c:pt>
              </c:strCache>
            </c:strRef>
          </c:cat>
          <c:val>
            <c:numRef>
              <c:f>'Задание 3'!$B$90:$B$94</c:f>
              <c:numCache>
                <c:formatCode>0%</c:formatCode>
                <c:ptCount val="5"/>
                <c:pt idx="0">
                  <c:v>0.20303726221608634</c:v>
                </c:pt>
                <c:pt idx="1">
                  <c:v>0.18380215316403609</c:v>
                </c:pt>
                <c:pt idx="2">
                  <c:v>0.1935192682959207</c:v>
                </c:pt>
                <c:pt idx="3">
                  <c:v>0.18726686224794573</c:v>
                </c:pt>
                <c:pt idx="4">
                  <c:v>0.23237445407601123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8B-2843-BE8F-2D411702C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val"/>
        <c:splitPos val="1"/>
        <c:secondPieSize val="100"/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 algn="ctr" rtl="0"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Оценки</a:t>
            </a:r>
            <a:r>
              <a:rPr lang="ru-RU" baseline="0"/>
              <a:t> Гимнастов</a:t>
            </a:r>
          </a:p>
          <a:p>
            <a:pPr lvl="0" algn="ctr" rtl="0"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судьями по странам</a:t>
            </a:r>
          </a:p>
        </c:rich>
      </c:tx>
      <c:layout>
        <c:manualLayout>
          <c:xMode val="edge"/>
          <c:yMode val="edge"/>
          <c:x val="0.43205470639699456"/>
          <c:y val="2.01342281879194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 algn="ctr" rtl="0"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4.2826797385620917E-2"/>
          <c:y val="0.1523149118744058"/>
          <c:w val="0.93757072507630357"/>
          <c:h val="0.693120596767509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'Задание 5'!$R$67</c:f>
              <c:strCache>
                <c:ptCount val="1"/>
                <c:pt idx="0">
                  <c:v>ITA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in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'Задание 5'!$Q$68:$Q$75</c:f>
              <c:strCache>
                <c:ptCount val="8"/>
                <c:pt idx="0">
                  <c:v>ITA</c:v>
                </c:pt>
                <c:pt idx="1">
                  <c:v>CHN</c:v>
                </c:pt>
                <c:pt idx="2">
                  <c:v>JPN</c:v>
                </c:pt>
                <c:pt idx="3">
                  <c:v>USA</c:v>
                </c:pt>
                <c:pt idx="4">
                  <c:v>SUI</c:v>
                </c:pt>
                <c:pt idx="5">
                  <c:v>GBR</c:v>
                </c:pt>
                <c:pt idx="6">
                  <c:v>BRA</c:v>
                </c:pt>
                <c:pt idx="7">
                  <c:v>HUN</c:v>
                </c:pt>
              </c:strCache>
            </c:strRef>
          </c:cat>
          <c:val>
            <c:numRef>
              <c:f>'Задание 5'!$R$68:$R$75</c:f>
              <c:numCache>
                <c:formatCode>General</c:formatCode>
                <c:ptCount val="8"/>
                <c:pt idx="0">
                  <c:v>8.9730000000000008</c:v>
                </c:pt>
                <c:pt idx="1">
                  <c:v>8.3699999999999992</c:v>
                </c:pt>
                <c:pt idx="2">
                  <c:v>9.218</c:v>
                </c:pt>
                <c:pt idx="3">
                  <c:v>8.3859999999999992</c:v>
                </c:pt>
                <c:pt idx="4">
                  <c:v>8.5020000000000007</c:v>
                </c:pt>
                <c:pt idx="5">
                  <c:v>8.5090000000000003</c:v>
                </c:pt>
                <c:pt idx="6">
                  <c:v>8.2789999999999999</c:v>
                </c:pt>
                <c:pt idx="7">
                  <c:v>9.16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B9-0B4B-A76B-9277BB57060E}"/>
            </c:ext>
          </c:extLst>
        </c:ser>
        <c:ser>
          <c:idx val="1"/>
          <c:order val="1"/>
          <c:tx>
            <c:strRef>
              <c:f>'Задание 5'!$S$67</c:f>
              <c:strCache>
                <c:ptCount val="1"/>
                <c:pt idx="0">
                  <c:v>BRA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in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'Задание 5'!$Q$68:$Q$75</c:f>
              <c:strCache>
                <c:ptCount val="8"/>
                <c:pt idx="0">
                  <c:v>ITA</c:v>
                </c:pt>
                <c:pt idx="1">
                  <c:v>CHN</c:v>
                </c:pt>
                <c:pt idx="2">
                  <c:v>JPN</c:v>
                </c:pt>
                <c:pt idx="3">
                  <c:v>USA</c:v>
                </c:pt>
                <c:pt idx="4">
                  <c:v>SUI</c:v>
                </c:pt>
                <c:pt idx="5">
                  <c:v>GBR</c:v>
                </c:pt>
                <c:pt idx="6">
                  <c:v>BRA</c:v>
                </c:pt>
                <c:pt idx="7">
                  <c:v>HUN</c:v>
                </c:pt>
              </c:strCache>
            </c:strRef>
          </c:cat>
          <c:val>
            <c:numRef>
              <c:f>'Задание 5'!$S$68:$S$75</c:f>
              <c:numCache>
                <c:formatCode>General</c:formatCode>
                <c:ptCount val="8"/>
                <c:pt idx="0">
                  <c:v>9.8230000000000004</c:v>
                </c:pt>
                <c:pt idx="1">
                  <c:v>9.3650000000000002</c:v>
                </c:pt>
                <c:pt idx="2">
                  <c:v>9.0969999999999995</c:v>
                </c:pt>
                <c:pt idx="3">
                  <c:v>8.2639999999999993</c:v>
                </c:pt>
                <c:pt idx="4">
                  <c:v>8.7390000000000008</c:v>
                </c:pt>
                <c:pt idx="5">
                  <c:v>9.94</c:v>
                </c:pt>
                <c:pt idx="6">
                  <c:v>9.5310000000000006</c:v>
                </c:pt>
                <c:pt idx="7">
                  <c:v>8.2690000000000001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B9-0B4B-A76B-9277BB57060E}"/>
            </c:ext>
          </c:extLst>
        </c:ser>
        <c:ser>
          <c:idx val="2"/>
          <c:order val="2"/>
          <c:tx>
            <c:strRef>
              <c:f>'Задание 5'!$T$67</c:f>
              <c:strCache>
                <c:ptCount val="1"/>
                <c:pt idx="0">
                  <c:v>JPN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in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'Задание 5'!$Q$68:$Q$75</c:f>
              <c:strCache>
                <c:ptCount val="8"/>
                <c:pt idx="0">
                  <c:v>ITA</c:v>
                </c:pt>
                <c:pt idx="1">
                  <c:v>CHN</c:v>
                </c:pt>
                <c:pt idx="2">
                  <c:v>JPN</c:v>
                </c:pt>
                <c:pt idx="3">
                  <c:v>USA</c:v>
                </c:pt>
                <c:pt idx="4">
                  <c:v>SUI</c:v>
                </c:pt>
                <c:pt idx="5">
                  <c:v>GBR</c:v>
                </c:pt>
                <c:pt idx="6">
                  <c:v>BRA</c:v>
                </c:pt>
                <c:pt idx="7">
                  <c:v>HUN</c:v>
                </c:pt>
              </c:strCache>
            </c:strRef>
          </c:cat>
          <c:val>
            <c:numRef>
              <c:f>'Задание 5'!$T$68:$T$75</c:f>
              <c:numCache>
                <c:formatCode>General</c:formatCode>
                <c:ptCount val="8"/>
                <c:pt idx="0">
                  <c:v>8.5399999999999991</c:v>
                </c:pt>
                <c:pt idx="1">
                  <c:v>9.08</c:v>
                </c:pt>
                <c:pt idx="2">
                  <c:v>9.6280000000000001</c:v>
                </c:pt>
                <c:pt idx="3">
                  <c:v>9.09</c:v>
                </c:pt>
                <c:pt idx="4">
                  <c:v>8.6199999999999992</c:v>
                </c:pt>
                <c:pt idx="5">
                  <c:v>8.4019999999999992</c:v>
                </c:pt>
                <c:pt idx="6">
                  <c:v>8.7569999999999997</c:v>
                </c:pt>
                <c:pt idx="7">
                  <c:v>8.5559999999999992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B9-0B4B-A76B-9277BB57060E}"/>
            </c:ext>
          </c:extLst>
        </c:ser>
        <c:ser>
          <c:idx val="3"/>
          <c:order val="3"/>
          <c:tx>
            <c:strRef>
              <c:f>'Задание 5'!$U$67</c:f>
              <c:strCache>
                <c:ptCount val="1"/>
                <c:pt idx="0">
                  <c:v>BRA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in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'Задание 5'!$Q$68:$Q$75</c:f>
              <c:strCache>
                <c:ptCount val="8"/>
                <c:pt idx="0">
                  <c:v>ITA</c:v>
                </c:pt>
                <c:pt idx="1">
                  <c:v>CHN</c:v>
                </c:pt>
                <c:pt idx="2">
                  <c:v>JPN</c:v>
                </c:pt>
                <c:pt idx="3">
                  <c:v>USA</c:v>
                </c:pt>
                <c:pt idx="4">
                  <c:v>SUI</c:v>
                </c:pt>
                <c:pt idx="5">
                  <c:v>GBR</c:v>
                </c:pt>
                <c:pt idx="6">
                  <c:v>BRA</c:v>
                </c:pt>
                <c:pt idx="7">
                  <c:v>HUN</c:v>
                </c:pt>
              </c:strCache>
            </c:strRef>
          </c:cat>
          <c:val>
            <c:numRef>
              <c:f>'Задание 5'!$U$68:$U$75</c:f>
              <c:numCache>
                <c:formatCode>General</c:formatCode>
                <c:ptCount val="8"/>
                <c:pt idx="0">
                  <c:v>8.09</c:v>
                </c:pt>
                <c:pt idx="1">
                  <c:v>8.6440000000000001</c:v>
                </c:pt>
                <c:pt idx="2">
                  <c:v>8.5129999999999999</c:v>
                </c:pt>
                <c:pt idx="3">
                  <c:v>8.6310000000000002</c:v>
                </c:pt>
                <c:pt idx="4">
                  <c:v>9.016</c:v>
                </c:pt>
                <c:pt idx="5">
                  <c:v>9.6590000000000007</c:v>
                </c:pt>
                <c:pt idx="6">
                  <c:v>8.2780000000000005</c:v>
                </c:pt>
                <c:pt idx="7">
                  <c:v>8.48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B9-0B4B-A76B-9277BB57060E}"/>
            </c:ext>
          </c:extLst>
        </c:ser>
        <c:ser>
          <c:idx val="4"/>
          <c:order val="4"/>
          <c:tx>
            <c:strRef>
              <c:f>'Задание 5'!$V$67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in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'Задание 5'!$Q$68:$Q$75</c:f>
              <c:strCache>
                <c:ptCount val="8"/>
                <c:pt idx="0">
                  <c:v>ITA</c:v>
                </c:pt>
                <c:pt idx="1">
                  <c:v>CHN</c:v>
                </c:pt>
                <c:pt idx="2">
                  <c:v>JPN</c:v>
                </c:pt>
                <c:pt idx="3">
                  <c:v>USA</c:v>
                </c:pt>
                <c:pt idx="4">
                  <c:v>SUI</c:v>
                </c:pt>
                <c:pt idx="5">
                  <c:v>GBR</c:v>
                </c:pt>
                <c:pt idx="6">
                  <c:v>BRA</c:v>
                </c:pt>
                <c:pt idx="7">
                  <c:v>HUN</c:v>
                </c:pt>
              </c:strCache>
            </c:strRef>
          </c:cat>
          <c:val>
            <c:numRef>
              <c:f>'Задание 5'!$V$68:$V$75</c:f>
              <c:numCache>
                <c:formatCode>General</c:formatCode>
                <c:ptCount val="8"/>
                <c:pt idx="0">
                  <c:v>8.8670000000000009</c:v>
                </c:pt>
                <c:pt idx="1">
                  <c:v>8.89</c:v>
                </c:pt>
                <c:pt idx="2">
                  <c:v>9.3170000000000002</c:v>
                </c:pt>
                <c:pt idx="3">
                  <c:v>8.2159999999999993</c:v>
                </c:pt>
                <c:pt idx="4">
                  <c:v>9.7490000000000006</c:v>
                </c:pt>
                <c:pt idx="5">
                  <c:v>8.1509999999999998</c:v>
                </c:pt>
                <c:pt idx="6">
                  <c:v>9.0489999999999995</c:v>
                </c:pt>
                <c:pt idx="7">
                  <c:v>8.3640000000000008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B9-0B4B-A76B-9277BB57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62085471"/>
        <c:axId val="1662902511"/>
      </c:barChart>
      <c:barChart>
        <c:barDir val="col"/>
        <c:grouping val="clustered"/>
        <c:varyColors val="0"/>
        <c:ser>
          <c:idx val="5"/>
          <c:order val="5"/>
          <c:tx>
            <c:strRef>
              <c:f>'Задание 5'!$W$67</c:f>
              <c:strCache>
                <c:ptCount val="1"/>
                <c:pt idx="0">
                  <c:v>ITA
Judge</c:v>
                </c:pt>
              </c:strCache>
            </c:strRef>
          </c:tx>
          <c:spPr>
            <a:noFill/>
            <a:ln w="38100">
              <a:solidFill>
                <a:srgbClr val="FFFF00"/>
              </a:solidFill>
              <a:prstDash val="dash"/>
            </a:ln>
            <a:effectLst>
              <a:outerShdw blurRad="50800" dist="50800" dir="5400000" sx="1000" sy="1000" algn="ctr" rotWithShape="0">
                <a:srgbClr val="000000"/>
              </a:outerShdw>
            </a:effectLst>
          </c:spPr>
          <c:invertIfNegative val="0"/>
          <c:dLbls>
            <c:dLbl>
              <c:idx val="0"/>
              <c:layout>
                <c:manualLayout>
                  <c:x val="1.628664495113999E-3"/>
                  <c:y val="-6.1919504643963416E-3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0-BDB9-0B4B-A76B-9277BB57060E}"/>
                </c:ext>
              </c:extLst>
            </c:dLbl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'Задание 5'!$Q$68:$Q$75</c:f>
              <c:strCache>
                <c:ptCount val="8"/>
                <c:pt idx="0">
                  <c:v>ITA</c:v>
                </c:pt>
                <c:pt idx="1">
                  <c:v>CHN</c:v>
                </c:pt>
                <c:pt idx="2">
                  <c:v>JPN</c:v>
                </c:pt>
                <c:pt idx="3">
                  <c:v>USA</c:v>
                </c:pt>
                <c:pt idx="4">
                  <c:v>SUI</c:v>
                </c:pt>
                <c:pt idx="5">
                  <c:v>GBR</c:v>
                </c:pt>
                <c:pt idx="6">
                  <c:v>BRA</c:v>
                </c:pt>
                <c:pt idx="7">
                  <c:v>HUN</c:v>
                </c:pt>
              </c:strCache>
            </c:strRef>
          </c:cat>
          <c:val>
            <c:numRef>
              <c:f>'Задание 5'!$W$68:$W$75</c:f>
              <c:numCache>
                <c:formatCode>General</c:formatCode>
                <c:ptCount val="8"/>
                <c:pt idx="0">
                  <c:v>8.9730000000000008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BDB9-0B4B-A76B-9277BB57060E}"/>
            </c:ext>
          </c:extLst>
        </c:ser>
        <c:ser>
          <c:idx val="6"/>
          <c:order val="6"/>
          <c:tx>
            <c:strRef>
              <c:f>'Задание 5'!$X$67</c:f>
              <c:strCache>
                <c:ptCount val="1"/>
                <c:pt idx="0">
                  <c:v>BRA
Judge</c:v>
                </c:pt>
              </c:strCache>
            </c:strRef>
          </c:tx>
          <c:spPr>
            <a:noFill/>
            <a:ln w="38100">
              <a:solidFill>
                <a:srgbClr val="FFFF00"/>
              </a:solidFill>
              <a:prstDash val="dash"/>
            </a:ln>
            <a:effectLst/>
          </c:spPr>
          <c:invertIfNegative val="0"/>
          <c:dLbls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'Задание 5'!$Q$68:$Q$75</c:f>
              <c:strCache>
                <c:ptCount val="8"/>
                <c:pt idx="0">
                  <c:v>ITA</c:v>
                </c:pt>
                <c:pt idx="1">
                  <c:v>CHN</c:v>
                </c:pt>
                <c:pt idx="2">
                  <c:v>JPN</c:v>
                </c:pt>
                <c:pt idx="3">
                  <c:v>USA</c:v>
                </c:pt>
                <c:pt idx="4">
                  <c:v>SUI</c:v>
                </c:pt>
                <c:pt idx="5">
                  <c:v>GBR</c:v>
                </c:pt>
                <c:pt idx="6">
                  <c:v>BRA</c:v>
                </c:pt>
                <c:pt idx="7">
                  <c:v>HUN</c:v>
                </c:pt>
              </c:strCache>
            </c:strRef>
          </c:cat>
          <c:val>
            <c:numRef>
              <c:f>'Задание 5'!$X$68:$X$75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9.5310000000000006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BDB9-0B4B-A76B-9277BB57060E}"/>
            </c:ext>
          </c:extLst>
        </c:ser>
        <c:ser>
          <c:idx val="7"/>
          <c:order val="7"/>
          <c:tx>
            <c:strRef>
              <c:f>'Задание 5'!$Y$67</c:f>
              <c:strCache>
                <c:ptCount val="1"/>
                <c:pt idx="0">
                  <c:v>JPN
Judge</c:v>
                </c:pt>
              </c:strCache>
            </c:strRef>
          </c:tx>
          <c:spPr>
            <a:noFill/>
            <a:ln w="38100">
              <a:solidFill>
                <a:srgbClr val="FFFF00"/>
              </a:solidFill>
              <a:prstDash val="dash"/>
            </a:ln>
            <a:effectLst/>
          </c:spPr>
          <c:invertIfNegative val="0"/>
          <c:dLbls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'Задание 5'!$Q$68:$Q$75</c:f>
              <c:strCache>
                <c:ptCount val="8"/>
                <c:pt idx="0">
                  <c:v>ITA</c:v>
                </c:pt>
                <c:pt idx="1">
                  <c:v>CHN</c:v>
                </c:pt>
                <c:pt idx="2">
                  <c:v>JPN</c:v>
                </c:pt>
                <c:pt idx="3">
                  <c:v>USA</c:v>
                </c:pt>
                <c:pt idx="4">
                  <c:v>SUI</c:v>
                </c:pt>
                <c:pt idx="5">
                  <c:v>GBR</c:v>
                </c:pt>
                <c:pt idx="6">
                  <c:v>BRA</c:v>
                </c:pt>
                <c:pt idx="7">
                  <c:v>HUN</c:v>
                </c:pt>
              </c:strCache>
            </c:strRef>
          </c:cat>
          <c:val>
            <c:numRef>
              <c:f>'Задание 5'!$Y$68:$Y$75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9.6280000000000001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BDB9-0B4B-A76B-9277BB57060E}"/>
            </c:ext>
          </c:extLst>
        </c:ser>
        <c:ser>
          <c:idx val="8"/>
          <c:order val="8"/>
          <c:tx>
            <c:strRef>
              <c:f>'Задание 5'!$Z$67</c:f>
              <c:strCache>
                <c:ptCount val="1"/>
                <c:pt idx="0">
                  <c:v>BRA
Judge</c:v>
                </c:pt>
              </c:strCache>
            </c:strRef>
          </c:tx>
          <c:spPr>
            <a:noFill/>
            <a:ln w="38100">
              <a:solidFill>
                <a:srgbClr val="FFFF00"/>
              </a:solidFill>
              <a:prstDash val="dash"/>
            </a:ln>
            <a:effectLst/>
          </c:spPr>
          <c:invertIfNegative val="0"/>
          <c:dLbls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'Задание 5'!$Q$68:$Q$75</c:f>
              <c:strCache>
                <c:ptCount val="8"/>
                <c:pt idx="0">
                  <c:v>ITA</c:v>
                </c:pt>
                <c:pt idx="1">
                  <c:v>CHN</c:v>
                </c:pt>
                <c:pt idx="2">
                  <c:v>JPN</c:v>
                </c:pt>
                <c:pt idx="3">
                  <c:v>USA</c:v>
                </c:pt>
                <c:pt idx="4">
                  <c:v>SUI</c:v>
                </c:pt>
                <c:pt idx="5">
                  <c:v>GBR</c:v>
                </c:pt>
                <c:pt idx="6">
                  <c:v>BRA</c:v>
                </c:pt>
                <c:pt idx="7">
                  <c:v>HUN</c:v>
                </c:pt>
              </c:strCache>
            </c:strRef>
          </c:cat>
          <c:val>
            <c:numRef>
              <c:f>'Задание 5'!$Z$68:$Z$75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8.2780000000000005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BDB9-0B4B-A76B-9277BB57060E}"/>
            </c:ext>
          </c:extLst>
        </c:ser>
        <c:ser>
          <c:idx val="9"/>
          <c:order val="9"/>
          <c:tx>
            <c:strRef>
              <c:f>'Задание 5'!$AA$67</c:f>
              <c:strCache>
                <c:ptCount val="1"/>
                <c:pt idx="0">
                  <c:v>USA
Judge</c:v>
                </c:pt>
              </c:strCache>
            </c:strRef>
          </c:tx>
          <c:spPr>
            <a:noFill/>
            <a:ln w="38100">
              <a:solidFill>
                <a:srgbClr val="FFFF00"/>
              </a:solidFill>
              <a:prstDash val="dash"/>
            </a:ln>
            <a:effectLst/>
          </c:spPr>
          <c:invertIfNegative val="0"/>
          <c:dLbls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'Задание 5'!$Q$68:$Q$75</c:f>
              <c:strCache>
                <c:ptCount val="8"/>
                <c:pt idx="0">
                  <c:v>ITA</c:v>
                </c:pt>
                <c:pt idx="1">
                  <c:v>CHN</c:v>
                </c:pt>
                <c:pt idx="2">
                  <c:v>JPN</c:v>
                </c:pt>
                <c:pt idx="3">
                  <c:v>USA</c:v>
                </c:pt>
                <c:pt idx="4">
                  <c:v>SUI</c:v>
                </c:pt>
                <c:pt idx="5">
                  <c:v>GBR</c:v>
                </c:pt>
                <c:pt idx="6">
                  <c:v>BRA</c:v>
                </c:pt>
                <c:pt idx="7">
                  <c:v>HUN</c:v>
                </c:pt>
              </c:strCache>
            </c:strRef>
          </c:cat>
          <c:val>
            <c:numRef>
              <c:f>'Задание 5'!$AA$68:$AA$75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8.2159999999999993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BDB9-0B4B-A76B-9277BB57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824976831"/>
        <c:axId val="1659588752"/>
      </c:barChart>
      <c:catAx>
        <c:axId val="166208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662902511"/>
        <c:crosses val="autoZero"/>
        <c:auto val="1"/>
        <c:lblAlgn val="ctr"/>
        <c:lblOffset val="100"/>
        <c:noMultiLvlLbl val="0"/>
      </c:catAx>
      <c:valAx>
        <c:axId val="1662902511"/>
        <c:scaling>
          <c:orientation val="minMax"/>
          <c:max val="10"/>
          <c:min val="7.8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>
              <a:softEdge rad="0"/>
            </a:effectLst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662085471"/>
        <c:crosses val="autoZero"/>
        <c:crossBetween val="between"/>
      </c:valAx>
      <c:valAx>
        <c:axId val="1659588752"/>
        <c:scaling>
          <c:orientation val="minMax"/>
          <c:max val="10"/>
          <c:min val="7.8"/>
        </c:scaling>
        <c:delete val="1"/>
        <c:axPos val="r"/>
        <c:numFmt formatCode="General" sourceLinked="1"/>
        <c:majorTickMark val="out"/>
        <c:minorTickMark val="none"/>
        <c:tickLblPos val="nextTo"/>
        <c:crossAx val="824976831"/>
        <c:crosses val="max"/>
        <c:crossBetween val="between"/>
      </c:valAx>
      <c:catAx>
        <c:axId val="8249768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5958875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63499</xdr:colOff>
      <xdr:row>40</xdr:row>
      <xdr:rowOff>76200</xdr:rowOff>
    </xdr:from>
    <xdr:to>
      <xdr:col>9</xdr:col>
      <xdr:colOff>876300</xdr:colOff>
      <xdr:row>51</xdr:row>
      <xdr:rowOff>35560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4E447E-B480-7F7B-5E5B-2BCCF4E59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63499</xdr:colOff>
      <xdr:row>51</xdr:row>
      <xdr:rowOff>88900</xdr:rowOff>
    </xdr:from>
    <xdr:to>
      <xdr:col>9</xdr:col>
      <xdr:colOff>876300</xdr:colOff>
      <xdr:row>62</xdr:row>
      <xdr:rowOff>48260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DD1D84-CE0F-DF8E-C8E8-A0B4EDF06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50800</xdr:colOff>
      <xdr:row>62</xdr:row>
      <xdr:rowOff>152400</xdr:rowOff>
    </xdr:from>
    <xdr:to>
      <xdr:col>9</xdr:col>
      <xdr:colOff>863600</xdr:colOff>
      <xdr:row>79</xdr:row>
      <xdr:rowOff>31750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A34E3D5-0777-5229-F430-4661289F3C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34</xdr:row>
      <xdr:rowOff>38100</xdr:rowOff>
    </xdr:from>
    <xdr:to>
      <xdr:col>13</xdr:col>
      <xdr:colOff>558800</xdr:colOff>
      <xdr:row>65</xdr:row>
      <xdr:rowOff>165100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1EE60E0-7BED-7EE4-CE77-173BDA6386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K" refreshedDate="45167.483107754633" createdVersion="8" refreshedVersion="8" minRefreshableVersion="3" recordCount="930" xr:uid="{C2774FC2-5D8F-FB4B-B8B3-25BD2D628C85}">
  <cacheSource type="worksheet">
    <worksheetSource ref="A1:G931" sheet="База данных"/>
  </cacheSource>
  <cacheFields count="9">
    <cacheField name="Дата" numFmtId="14">
      <sharedItems containsSemiMixedTypes="0" containsNonDate="0" containsDate="1" containsString="0" minDate="2013-01-01T00:00:00" maxDate="2013-08-01T00:00:00" count="62"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</sharedItems>
      <fieldGroup par="7" base="0">
        <rangePr groupBy="days" startDate="2013-01-01T00:00:00" endDate="2013-08-01T00:00:00"/>
        <groupItems count="368">
          <s v="&lt;01.01.2013"/>
          <s v="01.Jan"/>
          <s v="02.Jan"/>
          <s v="03.Jan"/>
          <s v="04.Jan"/>
          <s v="05.Jan"/>
          <s v="06.Jan"/>
          <s v="07.Jan"/>
          <s v="08.Jan"/>
          <s v="09.Jan"/>
          <s v="10.Jan"/>
          <s v="11.Jan"/>
          <s v="12.Jan"/>
          <s v="13.Jan"/>
          <s v="14.Jan"/>
          <s v="15.Jan"/>
          <s v="16.Jan"/>
          <s v="17.Jan"/>
          <s v="18.Jan"/>
          <s v="19.Jan"/>
          <s v="20.Jan"/>
          <s v="21.Jan"/>
          <s v="22.Jan"/>
          <s v="23.Jan"/>
          <s v="24.Jan"/>
          <s v="25.Jan"/>
          <s v="26.Jan"/>
          <s v="27.Jan"/>
          <s v="28.Jan"/>
          <s v="29.Jan"/>
          <s v="30.Jan"/>
          <s v="31.Jan"/>
          <s v="01.Feb"/>
          <s v="02.Feb"/>
          <s v="03.Feb"/>
          <s v="04.Feb"/>
          <s v="05.Feb"/>
          <s v="06.Feb"/>
          <s v="07.Feb"/>
          <s v="08.Feb"/>
          <s v="09.Feb"/>
          <s v="10.Feb"/>
          <s v="11.Feb"/>
          <s v="12.Feb"/>
          <s v="13.Feb"/>
          <s v="14.Feb"/>
          <s v="15.Feb"/>
          <s v="16.Feb"/>
          <s v="17.Feb"/>
          <s v="18.Feb"/>
          <s v="19.Feb"/>
          <s v="20.Feb"/>
          <s v="21.Feb"/>
          <s v="22.Feb"/>
          <s v="23.Feb"/>
          <s v="24.Feb"/>
          <s v="25.Feb"/>
          <s v="26.Feb"/>
          <s v="27.Feb"/>
          <s v="28.Feb"/>
          <s v="29.Feb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Apr"/>
          <s v="02.Apr"/>
          <s v="03.Apr"/>
          <s v="04.Apr"/>
          <s v="05.Apr"/>
          <s v="06.Apr"/>
          <s v="07.Apr"/>
          <s v="08.Apr"/>
          <s v="09.Apr"/>
          <s v="10.Apr"/>
          <s v="11.Apr"/>
          <s v="12.Apr"/>
          <s v="13.Apr"/>
          <s v="14.Apr"/>
          <s v="15.Apr"/>
          <s v="16.Apr"/>
          <s v="17.Apr"/>
          <s v="18.Apr"/>
          <s v="19.Apr"/>
          <s v="20.Apr"/>
          <s v="21.Apr"/>
          <s v="22.Apr"/>
          <s v="23.Apr"/>
          <s v="24.Apr"/>
          <s v="25.Apr"/>
          <s v="26.Apr"/>
          <s v="27.Apr"/>
          <s v="28.Apr"/>
          <s v="29.Apr"/>
          <s v="30.Apr"/>
          <s v="01.May"/>
          <s v="02.May"/>
          <s v="03.May"/>
          <s v="04.May"/>
          <s v="05.May"/>
          <s v="06.May"/>
          <s v="07.May"/>
          <s v="08.May"/>
          <s v="09.May"/>
          <s v="10.May"/>
          <s v="11.May"/>
          <s v="12.May"/>
          <s v="13.May"/>
          <s v="14.May"/>
          <s v="15.May"/>
          <s v="16.May"/>
          <s v="17.May"/>
          <s v="18.May"/>
          <s v="19.May"/>
          <s v="20.May"/>
          <s v="21.May"/>
          <s v="22.May"/>
          <s v="23.May"/>
          <s v="24.May"/>
          <s v="25.May"/>
          <s v="26.May"/>
          <s v="27.May"/>
          <s v="28.May"/>
          <s v="29.May"/>
          <s v="30.May"/>
          <s v="31.May"/>
          <s v="01.Jun"/>
          <s v="02.Jun"/>
          <s v="03.Jun"/>
          <s v="04.Jun"/>
          <s v="05.Jun"/>
          <s v="06.Jun"/>
          <s v="07.Jun"/>
          <s v="08.Jun"/>
          <s v="09.Jun"/>
          <s v="10.Jun"/>
          <s v="11.Jun"/>
          <s v="12.Jun"/>
          <s v="13.Jun"/>
          <s v="14.Jun"/>
          <s v="15.Jun"/>
          <s v="16.Jun"/>
          <s v="17.Jun"/>
          <s v="18.Jun"/>
          <s v="19.Jun"/>
          <s v="20.Jun"/>
          <s v="21.Jun"/>
          <s v="22.Jun"/>
          <s v="23.Jun"/>
          <s v="24.Jun"/>
          <s v="25.Jun"/>
          <s v="26.Jun"/>
          <s v="27.Jun"/>
          <s v="28.Jun"/>
          <s v="29.Jun"/>
          <s v="30.Jun"/>
          <s v="01.Jul"/>
          <s v="02.Jul"/>
          <s v="03.Jul"/>
          <s v="04.Jul"/>
          <s v="05.Jul"/>
          <s v="06.Jul"/>
          <s v="07.Jul"/>
          <s v="08.Jul"/>
          <s v="09.Jul"/>
          <s v="10.Jul"/>
          <s v="11.Jul"/>
          <s v="12.Jul"/>
          <s v="13.Jul"/>
          <s v="14.Jul"/>
          <s v="15.Jul"/>
          <s v="16.Jul"/>
          <s v="17.Jul"/>
          <s v="18.Jul"/>
          <s v="19.Jul"/>
          <s v="20.Jul"/>
          <s v="21.Jul"/>
          <s v="22.Jul"/>
          <s v="23.Jul"/>
          <s v="24.Jul"/>
          <s v="25.Jul"/>
          <s v="26.Jul"/>
          <s v="27.Jul"/>
          <s v="28.Jul"/>
          <s v="29.Jul"/>
          <s v="30.Jul"/>
          <s v="31.Jul"/>
          <s v="01.Aug"/>
          <s v="02.Aug"/>
          <s v="03.Aug"/>
          <s v="04.Aug"/>
          <s v="05.Aug"/>
          <s v="06.Aug"/>
          <s v="07.Aug"/>
          <s v="08.Aug"/>
          <s v="09.Aug"/>
          <s v="10.Aug"/>
          <s v="11.Aug"/>
          <s v="12.Aug"/>
          <s v="13.Aug"/>
          <s v="14.Aug"/>
          <s v="15.Aug"/>
          <s v="16.Aug"/>
          <s v="17.Aug"/>
          <s v="18.Aug"/>
          <s v="19.Aug"/>
          <s v="20.Aug"/>
          <s v="21.Aug"/>
          <s v="22.Aug"/>
          <s v="23.Aug"/>
          <s v="24.Aug"/>
          <s v="25.Aug"/>
          <s v="26.Aug"/>
          <s v="27.Aug"/>
          <s v="28.Aug"/>
          <s v="29.Aug"/>
          <s v="30.Aug"/>
          <s v="31.Aug"/>
          <s v="01.Sep"/>
          <s v="02.Sep"/>
          <s v="03.Sep"/>
          <s v="04.Sep"/>
          <s v="05.Sep"/>
          <s v="06.Sep"/>
          <s v="07.Sep"/>
          <s v="08.Sep"/>
          <s v="09.Sep"/>
          <s v="10.Sep"/>
          <s v="11.Sep"/>
          <s v="12.Sep"/>
          <s v="13.Sep"/>
          <s v="14.Sep"/>
          <s v="15.Sep"/>
          <s v="16.Sep"/>
          <s v="17.Sep"/>
          <s v="18.Sep"/>
          <s v="19.Sep"/>
          <s v="20.Sep"/>
          <s v="21.Sep"/>
          <s v="22.Sep"/>
          <s v="23.Sep"/>
          <s v="24.Sep"/>
          <s v="25.Sep"/>
          <s v="26.Sep"/>
          <s v="27.Sep"/>
          <s v="28.Sep"/>
          <s v="29.Sep"/>
          <s v="30.Sep"/>
          <s v="01.Oct"/>
          <s v="02.Oct"/>
          <s v="03.Oct"/>
          <s v="04.Oct"/>
          <s v="05.Oct"/>
          <s v="06.Oct"/>
          <s v="07.Oct"/>
          <s v="08.Oct"/>
          <s v="09.Oct"/>
          <s v="10.Oct"/>
          <s v="11.Oct"/>
          <s v="12.Oct"/>
          <s v="13.Oct"/>
          <s v="14.Oct"/>
          <s v="15.Oct"/>
          <s v="16.Oct"/>
          <s v="17.Oct"/>
          <s v="18.Oct"/>
          <s v="19.Oct"/>
          <s v="20.Oct"/>
          <s v="21.Oct"/>
          <s v="22.Oct"/>
          <s v="23.Oct"/>
          <s v="24.Oct"/>
          <s v="25.Oct"/>
          <s v="26.Oct"/>
          <s v="27.Oct"/>
          <s v="28.Oct"/>
          <s v="29.Oct"/>
          <s v="30.Oct"/>
          <s v="31.Oct"/>
          <s v="01.Nov"/>
          <s v="02.Nov"/>
          <s v="03.Nov"/>
          <s v="04.Nov"/>
          <s v="05.Nov"/>
          <s v="06.Nov"/>
          <s v="07.Nov"/>
          <s v="08.Nov"/>
          <s v="09.Nov"/>
          <s v="10.Nov"/>
          <s v="11.Nov"/>
          <s v="12.Nov"/>
          <s v="13.Nov"/>
          <s v="14.Nov"/>
          <s v="15.Nov"/>
          <s v="16.Nov"/>
          <s v="17.Nov"/>
          <s v="18.Nov"/>
          <s v="19.Nov"/>
          <s v="20.Nov"/>
          <s v="21.Nov"/>
          <s v="22.Nov"/>
          <s v="23.Nov"/>
          <s v="24.Nov"/>
          <s v="25.Nov"/>
          <s v="26.Nov"/>
          <s v="27.Nov"/>
          <s v="28.Nov"/>
          <s v="29.Nov"/>
          <s v="30.Nov"/>
          <s v="01.Dec"/>
          <s v="02.Dec"/>
          <s v="03.Dec"/>
          <s v="04.Dec"/>
          <s v="05.Dec"/>
          <s v="06.Dec"/>
          <s v="07.Dec"/>
          <s v="08.Dec"/>
          <s v="09.Dec"/>
          <s v="10.Dec"/>
          <s v="11.Dec"/>
          <s v="12.Dec"/>
          <s v="13.Dec"/>
          <s v="14.Dec"/>
          <s v="15.Dec"/>
          <s v="16.Dec"/>
          <s v="17.Dec"/>
          <s v="18.Dec"/>
          <s v="19.Dec"/>
          <s v="20.Dec"/>
          <s v="21.Dec"/>
          <s v="22.Dec"/>
          <s v="23.Dec"/>
          <s v="24.Dec"/>
          <s v="25.Dec"/>
          <s v="26.Dec"/>
          <s v="27.Dec"/>
          <s v="28.Dec"/>
          <s v="29.Dec"/>
          <s v="30.Dec"/>
          <s v="31.Dec"/>
          <s v="&gt;01.08.2013"/>
        </groupItems>
      </fieldGroup>
    </cacheField>
    <cacheField name="Авиакомпания" numFmtId="0">
      <sharedItems count="5">
        <s v="ОАО &quot;Аэрофлот&quot;"/>
        <s v="ОАО АК &quot;Трансаэро&quot;"/>
        <s v="ОАО АК &quot;Сибирь&quot;"/>
        <s v="Deutsche Lufthansa"/>
        <s v="Emirates Airline "/>
      </sharedItems>
    </cacheField>
    <cacheField name="Тип контрагента" numFmtId="0">
      <sharedItems/>
    </cacheField>
    <cacheField name="Аэропорт" numFmtId="0">
      <sharedItems count="3">
        <s v="Шереметьево"/>
        <s v="Домодедово"/>
        <s v="Внуково"/>
      </sharedItems>
    </cacheField>
    <cacheField name="Объем реализации" numFmtId="166">
      <sharedItems containsSemiMixedTypes="0" containsString="0" containsNumber="1" minValue="0.01" maxValue="9.99" count="603">
        <n v="0.93"/>
        <n v="6.27"/>
        <n v="1.21"/>
        <n v="1.78"/>
        <n v="3.3"/>
        <n v="0.47"/>
        <n v="5.84"/>
        <n v="5.88"/>
        <n v="3.02"/>
        <n v="4"/>
        <n v="3.36"/>
        <n v="6.79"/>
        <n v="4.88"/>
        <n v="1.99"/>
        <n v="7.69"/>
        <n v="2.4500000000000002"/>
        <n v="3.71"/>
        <n v="1.39"/>
        <n v="0.61"/>
        <n v="1.32"/>
        <n v="9.6"/>
        <n v="4.55"/>
        <n v="8.25"/>
        <n v="6.63"/>
        <n v="3.18"/>
        <n v="2.97"/>
        <n v="7.22"/>
        <n v="5.36"/>
        <n v="5.65"/>
        <n v="0.92"/>
        <n v="7.57"/>
        <n v="6.01"/>
        <n v="7.8"/>
        <n v="1.33"/>
        <n v="6.33"/>
        <n v="9.67"/>
        <n v="5.82"/>
        <n v="0.6"/>
        <n v="5.62"/>
        <n v="0.06"/>
        <n v="6.83"/>
        <n v="9.5399999999999991"/>
        <n v="8.4600000000000009"/>
        <n v="3.62"/>
        <n v="8.1999999999999993"/>
        <n v="7.27"/>
        <n v="6.62"/>
        <n v="7"/>
        <n v="6.65"/>
        <n v="4.05"/>
        <n v="1.43"/>
        <n v="9.08"/>
        <n v="6.67"/>
        <n v="3.68"/>
        <n v="4.74"/>
        <n v="9.8699999999999992"/>
        <n v="8.18"/>
        <n v="5.97"/>
        <n v="0.89"/>
        <n v="2.2999999999999998"/>
        <n v="3.47"/>
        <n v="6.86"/>
        <n v="6.32"/>
        <n v="7.29"/>
        <n v="5.0199999999999996"/>
        <n v="2.5299999999999998"/>
        <n v="9.48"/>
        <n v="9.1"/>
        <n v="3.29"/>
        <n v="5.91"/>
        <n v="2.98"/>
        <n v="7.6"/>
        <n v="3.74"/>
        <n v="2.29"/>
        <n v="5.52"/>
        <n v="8.6300000000000008"/>
        <n v="7.23"/>
        <n v="0.71"/>
        <n v="1.75"/>
        <n v="8.43"/>
        <n v="1.84"/>
        <n v="0.08"/>
        <n v="4.5599999999999996"/>
        <n v="2.64"/>
        <n v="9.1999999999999993"/>
        <n v="2.19"/>
        <n v="2.89"/>
        <n v="4.8899999999999997"/>
        <n v="2.61"/>
        <n v="7.44"/>
        <n v="3.7"/>
        <n v="2.14"/>
        <n v="0.78"/>
        <n v="8.5399999999999991"/>
        <n v="8.68"/>
        <n v="9.73"/>
        <n v="8.67"/>
        <n v="2.99"/>
        <n v="5.69"/>
        <n v="1.1399999999999999"/>
        <n v="6.89"/>
        <n v="6.38"/>
        <n v="9.82"/>
        <n v="3.12"/>
        <n v="8.0299999999999994"/>
        <n v="7.17"/>
        <n v="2.25"/>
        <n v="7.88"/>
        <n v="7.37"/>
        <n v="7.42"/>
        <n v="1.01"/>
        <n v="4.17"/>
        <n v="2.17"/>
        <n v="4.79"/>
        <n v="7.02"/>
        <n v="0.2"/>
        <n v="2.48"/>
        <n v="4.3899999999999997"/>
        <n v="0.18"/>
        <n v="6.12"/>
        <n v="6.75"/>
        <n v="4.93"/>
        <n v="1.1200000000000001"/>
        <n v="4.29"/>
        <n v="4.1399999999999997"/>
        <n v="1.05"/>
        <n v="2.2400000000000002"/>
        <n v="6.5"/>
        <n v="4.83"/>
        <n v="6.14"/>
        <n v="6.8"/>
        <n v="1.23"/>
        <n v="2.95"/>
        <n v="5.71"/>
        <n v="5.9"/>
        <n v="8.17"/>
        <n v="8.2899999999999991"/>
        <n v="7.98"/>
        <n v="2.0699999999999998"/>
        <n v="8.1"/>
        <n v="0.7"/>
        <n v="8.92"/>
        <n v="1.29"/>
        <n v="8.42"/>
        <n v="2.3199999999999998"/>
        <n v="6.08"/>
        <n v="3.82"/>
        <n v="0.16"/>
        <n v="2.4"/>
        <n v="5.03"/>
        <n v="7.89"/>
        <n v="8.8800000000000008"/>
        <n v="5.64"/>
        <n v="6.64"/>
        <n v="1.77"/>
        <n v="9.39"/>
        <n v="5.45"/>
        <n v="4.58"/>
        <n v="9.8000000000000007"/>
        <n v="7.19"/>
        <n v="5.76"/>
        <n v="8.31"/>
        <n v="3.03"/>
        <n v="9.0399999999999991"/>
        <n v="8.08"/>
        <n v="5.35"/>
        <n v="4.08"/>
        <n v="6.98"/>
        <n v="0.95"/>
        <n v="8.61"/>
        <n v="1.87"/>
        <n v="1.69"/>
        <n v="8.3699999999999992"/>
        <n v="7.74"/>
        <n v="5.92"/>
        <n v="5.31"/>
        <n v="4.6500000000000004"/>
        <n v="0.75"/>
        <n v="0.14000000000000001"/>
        <n v="7.84"/>
        <n v="3.65"/>
        <n v="7.18"/>
        <n v="1.96"/>
        <n v="3.08"/>
        <n v="2.41"/>
        <n v="6.58"/>
        <n v="8.6999999999999993"/>
        <n v="7.3"/>
        <n v="6.72"/>
        <n v="5.87"/>
        <n v="0.17"/>
        <n v="0.81"/>
        <n v="1.42"/>
        <n v="9.44"/>
        <n v="3"/>
        <n v="0.56000000000000005"/>
        <n v="9.1300000000000008"/>
        <n v="9.3699999999999992"/>
        <n v="5.73"/>
        <n v="0.02"/>
        <n v="0.94"/>
        <n v="6.81"/>
        <n v="6.82"/>
        <n v="0.57999999999999996"/>
        <n v="1.47"/>
        <n v="4.4400000000000004"/>
        <n v="7.45"/>
        <n v="3.44"/>
        <n v="2.04"/>
        <n v="7.66"/>
        <n v="4.96"/>
        <n v="1.45"/>
        <n v="2.36"/>
        <n v="8.1300000000000008"/>
        <n v="7.33"/>
        <n v="2.1800000000000002"/>
        <n v="2.93"/>
        <n v="3.52"/>
        <n v="8.9700000000000006"/>
        <n v="6.47"/>
        <n v="4.7"/>
        <n v="4.04"/>
        <n v="1.61"/>
        <n v="9.7200000000000006"/>
        <n v="2.71"/>
        <n v="8.35"/>
        <n v="8.06"/>
        <n v="9.3800000000000008"/>
        <n v="3.2"/>
        <n v="2.77"/>
        <n v="6.54"/>
        <n v="8.94"/>
        <n v="7.09"/>
        <n v="9.2899999999999991"/>
        <n v="7.39"/>
        <n v="9.14"/>
        <n v="2.2000000000000002"/>
        <n v="1.88"/>
        <n v="7.16"/>
        <n v="1.17"/>
        <n v="0.23"/>
        <n v="8.19"/>
        <n v="7.91"/>
        <n v="1.8"/>
        <n v="9.02"/>
        <n v="3.09"/>
        <n v="1.27"/>
        <n v="4.47"/>
        <n v="3.75"/>
        <n v="2.92"/>
        <n v="5.99"/>
        <n v="8.77"/>
        <n v="3.42"/>
        <n v="4.91"/>
        <n v="2.75"/>
        <n v="6.06"/>
        <n v="4.5199999999999996"/>
        <n v="4.37"/>
        <n v="9.7100000000000009"/>
        <n v="5.05"/>
        <n v="2.5499999999999998"/>
        <n v="9.24"/>
        <n v="1.04"/>
        <n v="0.22"/>
        <n v="4.78"/>
        <n v="1.57"/>
        <n v="5.95"/>
        <n v="6.59"/>
        <n v="7.87"/>
        <n v="0.55000000000000004"/>
        <n v="6.19"/>
        <n v="0.68"/>
        <n v="8.5299999999999994"/>
        <n v="3.15"/>
        <n v="8.57"/>
        <n v="5.4"/>
        <n v="4.45"/>
        <n v="9.5299999999999994"/>
        <n v="1.86"/>
        <n v="1.2"/>
        <n v="5.14"/>
        <n v="7.32"/>
        <n v="4.95"/>
        <n v="6.61"/>
        <n v="5.34"/>
        <n v="7.21"/>
        <n v="1.51"/>
        <n v="2.8"/>
        <n v="0.76"/>
        <n v="2.94"/>
        <n v="0.03"/>
        <n v="3.28"/>
        <n v="7.15"/>
        <n v="3.76"/>
        <n v="7.96"/>
        <n v="9.9499999999999993"/>
        <n v="5.38"/>
        <n v="6.56"/>
        <n v="5.7"/>
        <n v="9.6300000000000008"/>
        <n v="1.02"/>
        <n v="5.23"/>
        <n v="2.76"/>
        <n v="8.15"/>
        <n v="1.1599999999999999"/>
        <n v="5.67"/>
        <n v="3.78"/>
        <n v="6.41"/>
        <n v="1.49"/>
        <n v="2.02"/>
        <n v="1.79"/>
        <n v="1.73"/>
        <n v="3.59"/>
        <n v="8.33"/>
        <n v="7.5"/>
        <n v="5.33"/>
        <n v="8.1199999999999992"/>
        <n v="0.83"/>
        <n v="9.58"/>
        <n v="3.05"/>
        <n v="3.98"/>
        <n v="1.5"/>
        <n v="9.43"/>
        <n v="7.62"/>
        <n v="1.67"/>
        <n v="5.07"/>
        <n v="6.85"/>
        <n v="7.25"/>
        <n v="0.62"/>
        <n v="8.27"/>
        <n v="7.59"/>
        <n v="5.51"/>
        <n v="3.9"/>
        <n v="9.23"/>
        <n v="1.24"/>
        <n v="2.65"/>
        <n v="5.47"/>
        <n v="8.34"/>
        <n v="4.32"/>
        <n v="6.39"/>
        <n v="3.87"/>
        <n v="6.18"/>
        <n v="4.9000000000000004"/>
        <n v="7.08"/>
        <n v="5.79"/>
        <n v="8.8000000000000007"/>
        <n v="7.67"/>
        <n v="3.56"/>
        <n v="9.5500000000000007"/>
        <n v="3.43"/>
        <n v="1.82"/>
        <n v="5.18"/>
        <n v="7.65"/>
        <n v="5.01"/>
        <n v="7.28"/>
        <n v="3.31"/>
        <n v="8.07"/>
        <n v="9"/>
        <n v="5.16"/>
        <n v="0.9"/>
        <n v="4.34"/>
        <n v="6.37"/>
        <n v="0.31"/>
        <n v="3.89"/>
        <n v="1.54"/>
        <n v="0.53"/>
        <n v="9.4499999999999993"/>
        <n v="3.72"/>
        <n v="7.54"/>
        <n v="5.13"/>
        <n v="8.59"/>
        <n v="1.28"/>
        <n v="2.9"/>
        <n v="5.29"/>
        <n v="9.66"/>
        <n v="7.97"/>
        <n v="6.25"/>
        <n v="2.13"/>
        <n v="5.85"/>
        <n v="3.1"/>
        <n v="5.21"/>
        <n v="3.53"/>
        <n v="4.09"/>
        <n v="2.4300000000000002"/>
        <n v="2.37"/>
        <n v="9.51"/>
        <n v="5.25"/>
        <n v="4.63"/>
        <n v="7.55"/>
        <n v="8.49"/>
        <n v="5.89"/>
        <n v="8.41"/>
        <n v="2.2200000000000002"/>
        <n v="0.86"/>
        <n v="8.9600000000000009"/>
        <n v="9.7899999999999991"/>
        <n v="3.79"/>
        <n v="2.4700000000000002"/>
        <n v="3.27"/>
        <n v="1.95"/>
        <n v="0.65"/>
        <n v="7.61"/>
        <n v="4.66"/>
        <n v="6.43"/>
        <n v="2.31"/>
        <n v="8.52"/>
        <n v="8.3800000000000008"/>
        <n v="0.19"/>
        <n v="1.1499999999999999"/>
        <n v="4.07"/>
        <n v="2.54"/>
        <n v="9.83"/>
        <n v="7.93"/>
        <n v="0.37"/>
        <n v="1.85"/>
        <n v="8.26"/>
        <n v="6.88"/>
        <n v="1.7"/>
        <n v="0.41"/>
        <n v="1.25"/>
        <n v="2.5099999999999998"/>
        <n v="5.26"/>
        <n v="1.64"/>
        <n v="7.53"/>
        <n v="7.11"/>
        <n v="8.9499999999999993"/>
        <n v="1.34"/>
        <n v="6"/>
        <n v="4.3099999999999996"/>
        <n v="7.03"/>
        <n v="4.68"/>
        <n v="0.3"/>
        <n v="6.11"/>
        <n v="9.91"/>
        <n v="0.01"/>
        <n v="9.52"/>
        <n v="9.59"/>
        <n v="3.95"/>
        <n v="1.52"/>
        <n v="7.35"/>
        <n v="1.1100000000000001"/>
        <n v="0.5"/>
        <n v="9.07"/>
        <n v="2.21"/>
        <n v="0.11"/>
        <n v="1.38"/>
        <n v="7.1"/>
        <n v="5.17"/>
        <n v="7.92"/>
        <n v="7.85"/>
        <n v="6.78"/>
        <n v="7.77"/>
        <n v="6.07"/>
        <n v="3.23"/>
        <n v="0.42"/>
        <n v="4.67"/>
        <n v="3.24"/>
        <n v="8.4"/>
        <n v="3.11"/>
        <n v="5.22"/>
        <n v="6.96"/>
        <n v="4.51"/>
        <n v="8.2100000000000009"/>
        <n v="3.8"/>
        <n v="6.74"/>
        <n v="8.0500000000000007"/>
        <n v="8.7899999999999991"/>
        <n v="4.0599999999999996"/>
        <n v="4.72"/>
        <n v="9.9700000000000006"/>
        <n v="3.21"/>
        <n v="0.56999999999999995"/>
        <n v="0.82"/>
        <n v="9.11"/>
        <n v="5"/>
        <n v="9.19"/>
        <n v="1.98"/>
        <n v="6.44"/>
        <n v="4.57"/>
        <n v="1.19"/>
        <n v="1.55"/>
        <n v="8.58"/>
        <n v="9.94"/>
        <n v="3.19"/>
        <n v="6.93"/>
        <n v="2.46"/>
        <n v="2.68"/>
        <n v="6.52"/>
        <n v="7.75"/>
        <n v="3.67"/>
        <n v="8.23"/>
        <n v="7.94"/>
        <n v="9.17"/>
        <n v="3.07"/>
        <n v="5.08"/>
        <n v="9.2799999999999994"/>
        <n v="3.48"/>
        <n v="7.26"/>
        <n v="3.17"/>
        <n v="1.66"/>
        <n v="2.0299999999999998"/>
        <n v="3.01"/>
        <n v="3.39"/>
        <n v="1.41"/>
        <n v="6.21"/>
        <n v="5.96"/>
        <n v="6.66"/>
        <n v="0.97"/>
        <n v="0.51"/>
        <n v="2.35"/>
        <n v="1.83"/>
        <n v="8.39"/>
        <n v="7.13"/>
        <n v="3.77"/>
        <n v="0.21"/>
        <n v="3.38"/>
        <n v="5.41"/>
        <n v="1.81"/>
        <n v="3.88"/>
        <n v="3.91"/>
        <n v="6.84"/>
        <n v="9.57"/>
        <n v="5.59"/>
        <n v="6.46"/>
        <n v="9.84"/>
        <n v="6.3"/>
        <n v="1.07"/>
        <n v="9.93"/>
        <n v="9.16"/>
        <n v="4.46"/>
        <n v="2.86"/>
        <n v="4.16"/>
        <n v="6.09"/>
        <n v="8.11"/>
        <n v="3.55"/>
        <n v="5.15"/>
        <n v="7.72"/>
        <n v="3.06"/>
        <n v="3.73"/>
        <n v="9.69"/>
        <n v="4.92"/>
        <n v="2.5"/>
        <n v="4.22"/>
        <n v="9.75"/>
        <n v="2.11"/>
        <n v="1.08"/>
        <n v="5.37"/>
        <n v="2.82"/>
        <n v="4.43"/>
        <n v="0.46"/>
        <n v="5.68"/>
        <n v="1.4"/>
        <n v="9.34"/>
        <n v="7.12"/>
        <n v="3.26"/>
        <n v="0.54"/>
        <n v="5.6"/>
        <n v="7.68"/>
        <n v="0.74"/>
        <n v="7.24"/>
        <n v="6.77"/>
        <n v="7.83"/>
        <n v="4.28"/>
        <n v="7.63"/>
        <n v="4.49"/>
        <n v="0.39"/>
        <n v="4.5"/>
        <n v="3.61"/>
        <n v="9.25"/>
        <n v="5.78"/>
        <n v="4.8499999999999996"/>
        <n v="6.23"/>
        <n v="9.09"/>
        <n v="0.25"/>
        <n v="2.66"/>
        <n v="7.64"/>
        <n v="4.1100000000000003"/>
        <n v="7.79"/>
        <n v="9.3000000000000007"/>
        <n v="5.77"/>
        <n v="7.7"/>
        <n v="2.1"/>
        <n v="9.99"/>
        <n v="1.58"/>
        <n v="7.46"/>
        <n v="1.22"/>
        <n v="9.18"/>
        <n v="8.01"/>
        <n v="2.58"/>
        <n v="5.66"/>
        <n v="4.59"/>
        <n v="7.04"/>
        <n v="0.15"/>
        <n v="7.49"/>
        <n v="2.06"/>
        <n v="6.76"/>
        <n v="1.56"/>
        <n v="6.02"/>
        <n v="8.82"/>
        <n v="5.55"/>
        <n v="8.32"/>
        <n v="0.32"/>
        <n v="5.54"/>
      </sharedItems>
    </cacheField>
    <cacheField name="Цена реализации без НДС" numFmtId="166">
      <sharedItems containsSemiMixedTypes="0" containsString="0" containsNumber="1" containsInteger="1" minValue="950" maxValue="36958"/>
    </cacheField>
    <cacheField name="Курс RUB/USD" numFmtId="0">
      <sharedItems containsSemiMixedTypes="0" containsString="0" containsNumber="1" minValue="30.027699999999999" maxValue="33.320999999999998"/>
    </cacheField>
    <cacheField name="Months" numFmtId="0" databaseField="0">
      <fieldGroup base="0">
        <rangePr groupBy="months" startDate="2013-01-01T00:00:00" endDate="2013-08-01T00:00:00"/>
        <groupItems count="14">
          <s v="&lt;01.01.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.08.2013"/>
        </groupItems>
      </fieldGroup>
    </cacheField>
    <cacheField name="Field1" numFmtId="0" formula="'Объем реализации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0">
  <r>
    <x v="0"/>
    <x v="0"/>
    <s v="Резидент"/>
    <x v="0"/>
    <x v="0"/>
    <n v="35845"/>
    <n v="30.372699999999998"/>
  </r>
  <r>
    <x v="0"/>
    <x v="1"/>
    <s v="Резидент"/>
    <x v="0"/>
    <x v="1"/>
    <n v="36217"/>
    <n v="30.372699999999998"/>
  </r>
  <r>
    <x v="0"/>
    <x v="2"/>
    <s v="Резидент"/>
    <x v="0"/>
    <x v="2"/>
    <n v="35304"/>
    <n v="30.372699999999998"/>
  </r>
  <r>
    <x v="0"/>
    <x v="3"/>
    <s v="Нерезидент"/>
    <x v="0"/>
    <x v="3"/>
    <n v="982"/>
    <n v="30.372699999999998"/>
  </r>
  <r>
    <x v="0"/>
    <x v="4"/>
    <s v="Нерезидент"/>
    <x v="0"/>
    <x v="4"/>
    <n v="996"/>
    <n v="30.372699999999998"/>
  </r>
  <r>
    <x v="0"/>
    <x v="0"/>
    <s v="Резидент"/>
    <x v="1"/>
    <x v="5"/>
    <n v="35430"/>
    <n v="30.372699999999998"/>
  </r>
  <r>
    <x v="0"/>
    <x v="1"/>
    <s v="Резидент"/>
    <x v="1"/>
    <x v="6"/>
    <n v="36683"/>
    <n v="30.372699999999998"/>
  </r>
  <r>
    <x v="0"/>
    <x v="2"/>
    <s v="Резидент"/>
    <x v="1"/>
    <x v="7"/>
    <n v="36500"/>
    <n v="30.372699999999998"/>
  </r>
  <r>
    <x v="0"/>
    <x v="3"/>
    <s v="Нерезидент"/>
    <x v="1"/>
    <x v="8"/>
    <n v="967"/>
    <n v="30.372699999999998"/>
  </r>
  <r>
    <x v="0"/>
    <x v="4"/>
    <s v="Нерезидент"/>
    <x v="1"/>
    <x v="9"/>
    <n v="979"/>
    <n v="30.372699999999998"/>
  </r>
  <r>
    <x v="0"/>
    <x v="0"/>
    <s v="Резидент"/>
    <x v="2"/>
    <x v="10"/>
    <n v="35510"/>
    <n v="30.372699999999998"/>
  </r>
  <r>
    <x v="0"/>
    <x v="1"/>
    <s v="Резидент"/>
    <x v="2"/>
    <x v="11"/>
    <n v="35866"/>
    <n v="30.372699999999998"/>
  </r>
  <r>
    <x v="0"/>
    <x v="2"/>
    <s v="Резидент"/>
    <x v="2"/>
    <x v="12"/>
    <n v="35813"/>
    <n v="30.372699999999998"/>
  </r>
  <r>
    <x v="0"/>
    <x v="3"/>
    <s v="Нерезидент"/>
    <x v="2"/>
    <x v="13"/>
    <n v="996"/>
    <n v="30.372699999999998"/>
  </r>
  <r>
    <x v="0"/>
    <x v="4"/>
    <s v="Нерезидент"/>
    <x v="2"/>
    <x v="14"/>
    <n v="997"/>
    <n v="30.372699999999998"/>
  </r>
  <r>
    <x v="1"/>
    <x v="0"/>
    <s v="Резидент"/>
    <x v="0"/>
    <x v="15"/>
    <n v="35845"/>
    <n v="30.372699999999998"/>
  </r>
  <r>
    <x v="1"/>
    <x v="1"/>
    <s v="Резидент"/>
    <x v="0"/>
    <x v="16"/>
    <n v="36217"/>
    <n v="30.372699999999998"/>
  </r>
  <r>
    <x v="1"/>
    <x v="2"/>
    <s v="Резидент"/>
    <x v="0"/>
    <x v="17"/>
    <n v="35304"/>
    <n v="30.372699999999998"/>
  </r>
  <r>
    <x v="1"/>
    <x v="3"/>
    <s v="Нерезидент"/>
    <x v="0"/>
    <x v="18"/>
    <n v="982"/>
    <n v="30.372699999999998"/>
  </r>
  <r>
    <x v="1"/>
    <x v="4"/>
    <s v="Нерезидент"/>
    <x v="0"/>
    <x v="19"/>
    <n v="996"/>
    <n v="30.372699999999998"/>
  </r>
  <r>
    <x v="1"/>
    <x v="0"/>
    <s v="Резидент"/>
    <x v="1"/>
    <x v="20"/>
    <n v="35430"/>
    <n v="30.372699999999998"/>
  </r>
  <r>
    <x v="1"/>
    <x v="1"/>
    <s v="Резидент"/>
    <x v="1"/>
    <x v="21"/>
    <n v="36683"/>
    <n v="30.372699999999998"/>
  </r>
  <r>
    <x v="1"/>
    <x v="2"/>
    <s v="Резидент"/>
    <x v="1"/>
    <x v="22"/>
    <n v="36500"/>
    <n v="30.372699999999998"/>
  </r>
  <r>
    <x v="1"/>
    <x v="3"/>
    <s v="Нерезидент"/>
    <x v="1"/>
    <x v="23"/>
    <n v="967"/>
    <n v="30.372699999999998"/>
  </r>
  <r>
    <x v="1"/>
    <x v="4"/>
    <s v="Нерезидент"/>
    <x v="1"/>
    <x v="24"/>
    <n v="979"/>
    <n v="30.372699999999998"/>
  </r>
  <r>
    <x v="1"/>
    <x v="0"/>
    <s v="Резидент"/>
    <x v="2"/>
    <x v="25"/>
    <n v="35510"/>
    <n v="30.372699999999998"/>
  </r>
  <r>
    <x v="1"/>
    <x v="1"/>
    <s v="Резидент"/>
    <x v="2"/>
    <x v="26"/>
    <n v="35866"/>
    <n v="30.372699999999998"/>
  </r>
  <r>
    <x v="1"/>
    <x v="2"/>
    <s v="Резидент"/>
    <x v="2"/>
    <x v="27"/>
    <n v="35813"/>
    <n v="30.372699999999998"/>
  </r>
  <r>
    <x v="1"/>
    <x v="3"/>
    <s v="Нерезидент"/>
    <x v="2"/>
    <x v="28"/>
    <n v="996"/>
    <n v="30.372699999999998"/>
  </r>
  <r>
    <x v="1"/>
    <x v="4"/>
    <s v="Нерезидент"/>
    <x v="2"/>
    <x v="29"/>
    <n v="997"/>
    <n v="30.372699999999998"/>
  </r>
  <r>
    <x v="2"/>
    <x v="0"/>
    <s v="Резидент"/>
    <x v="0"/>
    <x v="30"/>
    <n v="35845"/>
    <n v="30.372699999999998"/>
  </r>
  <r>
    <x v="2"/>
    <x v="1"/>
    <s v="Резидент"/>
    <x v="0"/>
    <x v="31"/>
    <n v="36217"/>
    <n v="30.372699999999998"/>
  </r>
  <r>
    <x v="2"/>
    <x v="2"/>
    <s v="Резидент"/>
    <x v="0"/>
    <x v="32"/>
    <n v="35304"/>
    <n v="30.372699999999998"/>
  </r>
  <r>
    <x v="2"/>
    <x v="3"/>
    <s v="Нерезидент"/>
    <x v="0"/>
    <x v="33"/>
    <n v="982"/>
    <n v="30.372699999999998"/>
  </r>
  <r>
    <x v="2"/>
    <x v="4"/>
    <s v="Нерезидент"/>
    <x v="0"/>
    <x v="34"/>
    <n v="996"/>
    <n v="30.372699999999998"/>
  </r>
  <r>
    <x v="2"/>
    <x v="0"/>
    <s v="Резидент"/>
    <x v="1"/>
    <x v="35"/>
    <n v="35430"/>
    <n v="30.372699999999998"/>
  </r>
  <r>
    <x v="2"/>
    <x v="1"/>
    <s v="Резидент"/>
    <x v="1"/>
    <x v="36"/>
    <n v="36683"/>
    <n v="30.372699999999998"/>
  </r>
  <r>
    <x v="2"/>
    <x v="2"/>
    <s v="Резидент"/>
    <x v="1"/>
    <x v="37"/>
    <n v="36500"/>
    <n v="30.372699999999998"/>
  </r>
  <r>
    <x v="2"/>
    <x v="3"/>
    <s v="Нерезидент"/>
    <x v="1"/>
    <x v="38"/>
    <n v="967"/>
    <n v="30.372699999999998"/>
  </r>
  <r>
    <x v="2"/>
    <x v="4"/>
    <s v="Нерезидент"/>
    <x v="1"/>
    <x v="39"/>
    <n v="979"/>
    <n v="30.372699999999998"/>
  </r>
  <r>
    <x v="2"/>
    <x v="0"/>
    <s v="Резидент"/>
    <x v="2"/>
    <x v="40"/>
    <n v="35510"/>
    <n v="30.372699999999998"/>
  </r>
  <r>
    <x v="2"/>
    <x v="1"/>
    <s v="Резидент"/>
    <x v="2"/>
    <x v="41"/>
    <n v="35866"/>
    <n v="30.372699999999998"/>
  </r>
  <r>
    <x v="2"/>
    <x v="2"/>
    <s v="Резидент"/>
    <x v="2"/>
    <x v="42"/>
    <n v="35813"/>
    <n v="30.372699999999998"/>
  </r>
  <r>
    <x v="2"/>
    <x v="3"/>
    <s v="Нерезидент"/>
    <x v="2"/>
    <x v="42"/>
    <n v="996"/>
    <n v="30.372699999999998"/>
  </r>
  <r>
    <x v="2"/>
    <x v="4"/>
    <s v="Нерезидент"/>
    <x v="2"/>
    <x v="43"/>
    <n v="997"/>
    <n v="30.372699999999998"/>
  </r>
  <r>
    <x v="3"/>
    <x v="0"/>
    <s v="Резидент"/>
    <x v="0"/>
    <x v="44"/>
    <n v="35845"/>
    <n v="30.372699999999998"/>
  </r>
  <r>
    <x v="3"/>
    <x v="1"/>
    <s v="Резидент"/>
    <x v="0"/>
    <x v="45"/>
    <n v="36217"/>
    <n v="30.372699999999998"/>
  </r>
  <r>
    <x v="3"/>
    <x v="2"/>
    <s v="Резидент"/>
    <x v="0"/>
    <x v="46"/>
    <n v="35304"/>
    <n v="30.372699999999998"/>
  </r>
  <r>
    <x v="3"/>
    <x v="3"/>
    <s v="Нерезидент"/>
    <x v="0"/>
    <x v="47"/>
    <n v="982"/>
    <n v="30.372699999999998"/>
  </r>
  <r>
    <x v="3"/>
    <x v="4"/>
    <s v="Нерезидент"/>
    <x v="0"/>
    <x v="48"/>
    <n v="996"/>
    <n v="30.372699999999998"/>
  </r>
  <r>
    <x v="3"/>
    <x v="0"/>
    <s v="Резидент"/>
    <x v="1"/>
    <x v="49"/>
    <n v="35430"/>
    <n v="30.372699999999998"/>
  </r>
  <r>
    <x v="3"/>
    <x v="1"/>
    <s v="Резидент"/>
    <x v="1"/>
    <x v="50"/>
    <n v="36683"/>
    <n v="30.372699999999998"/>
  </r>
  <r>
    <x v="3"/>
    <x v="2"/>
    <s v="Резидент"/>
    <x v="1"/>
    <x v="51"/>
    <n v="36500"/>
    <n v="30.372699999999998"/>
  </r>
  <r>
    <x v="3"/>
    <x v="3"/>
    <s v="Нерезидент"/>
    <x v="1"/>
    <x v="52"/>
    <n v="967"/>
    <n v="30.372699999999998"/>
  </r>
  <r>
    <x v="3"/>
    <x v="4"/>
    <s v="Нерезидент"/>
    <x v="1"/>
    <x v="53"/>
    <n v="979"/>
    <n v="30.372699999999998"/>
  </r>
  <r>
    <x v="3"/>
    <x v="0"/>
    <s v="Резидент"/>
    <x v="2"/>
    <x v="54"/>
    <n v="35510"/>
    <n v="30.372699999999998"/>
  </r>
  <r>
    <x v="3"/>
    <x v="1"/>
    <s v="Резидент"/>
    <x v="2"/>
    <x v="55"/>
    <n v="35866"/>
    <n v="30.372699999999998"/>
  </r>
  <r>
    <x v="3"/>
    <x v="2"/>
    <s v="Резидент"/>
    <x v="2"/>
    <x v="56"/>
    <n v="35813"/>
    <n v="30.372699999999998"/>
  </r>
  <r>
    <x v="3"/>
    <x v="3"/>
    <s v="Нерезидент"/>
    <x v="2"/>
    <x v="57"/>
    <n v="996"/>
    <n v="30.372699999999998"/>
  </r>
  <r>
    <x v="3"/>
    <x v="4"/>
    <s v="Нерезидент"/>
    <x v="2"/>
    <x v="29"/>
    <n v="997"/>
    <n v="30.372699999999998"/>
  </r>
  <r>
    <x v="4"/>
    <x v="0"/>
    <s v="Резидент"/>
    <x v="0"/>
    <x v="58"/>
    <n v="35845"/>
    <n v="30.372699999999998"/>
  </r>
  <r>
    <x v="4"/>
    <x v="1"/>
    <s v="Резидент"/>
    <x v="0"/>
    <x v="59"/>
    <n v="36217"/>
    <n v="30.372699999999998"/>
  </r>
  <r>
    <x v="4"/>
    <x v="2"/>
    <s v="Резидент"/>
    <x v="0"/>
    <x v="60"/>
    <n v="35304"/>
    <n v="30.372699999999998"/>
  </r>
  <r>
    <x v="4"/>
    <x v="3"/>
    <s v="Нерезидент"/>
    <x v="0"/>
    <x v="61"/>
    <n v="982"/>
    <n v="30.372699999999998"/>
  </r>
  <r>
    <x v="4"/>
    <x v="4"/>
    <s v="Нерезидент"/>
    <x v="0"/>
    <x v="62"/>
    <n v="996"/>
    <n v="30.372699999999998"/>
  </r>
  <r>
    <x v="4"/>
    <x v="0"/>
    <s v="Резидент"/>
    <x v="1"/>
    <x v="12"/>
    <n v="35430"/>
    <n v="30.372699999999998"/>
  </r>
  <r>
    <x v="4"/>
    <x v="1"/>
    <s v="Резидент"/>
    <x v="1"/>
    <x v="63"/>
    <n v="36683"/>
    <n v="30.372699999999998"/>
  </r>
  <r>
    <x v="4"/>
    <x v="2"/>
    <s v="Резидент"/>
    <x v="1"/>
    <x v="64"/>
    <n v="36500"/>
    <n v="30.372699999999998"/>
  </r>
  <r>
    <x v="4"/>
    <x v="3"/>
    <s v="Нерезидент"/>
    <x v="1"/>
    <x v="65"/>
    <n v="967"/>
    <n v="30.372699999999998"/>
  </r>
  <r>
    <x v="4"/>
    <x v="4"/>
    <s v="Нерезидент"/>
    <x v="1"/>
    <x v="66"/>
    <n v="979"/>
    <n v="30.372699999999998"/>
  </r>
  <r>
    <x v="4"/>
    <x v="0"/>
    <s v="Резидент"/>
    <x v="2"/>
    <x v="67"/>
    <n v="35510"/>
    <n v="30.372699999999998"/>
  </r>
  <r>
    <x v="4"/>
    <x v="1"/>
    <s v="Резидент"/>
    <x v="2"/>
    <x v="68"/>
    <n v="35866"/>
    <n v="30.372699999999998"/>
  </r>
  <r>
    <x v="4"/>
    <x v="2"/>
    <s v="Резидент"/>
    <x v="2"/>
    <x v="69"/>
    <n v="35813"/>
    <n v="30.372699999999998"/>
  </r>
  <r>
    <x v="4"/>
    <x v="3"/>
    <s v="Нерезидент"/>
    <x v="2"/>
    <x v="70"/>
    <n v="996"/>
    <n v="30.372699999999998"/>
  </r>
  <r>
    <x v="4"/>
    <x v="4"/>
    <s v="Нерезидент"/>
    <x v="2"/>
    <x v="71"/>
    <n v="997"/>
    <n v="30.372699999999998"/>
  </r>
  <r>
    <x v="5"/>
    <x v="0"/>
    <s v="Резидент"/>
    <x v="0"/>
    <x v="72"/>
    <n v="35845"/>
    <n v="30.372699999999998"/>
  </r>
  <r>
    <x v="5"/>
    <x v="1"/>
    <s v="Резидент"/>
    <x v="0"/>
    <x v="73"/>
    <n v="36217"/>
    <n v="30.372699999999998"/>
  </r>
  <r>
    <x v="5"/>
    <x v="2"/>
    <s v="Резидент"/>
    <x v="0"/>
    <x v="74"/>
    <n v="35304"/>
    <n v="30.372699999999998"/>
  </r>
  <r>
    <x v="5"/>
    <x v="3"/>
    <s v="Нерезидент"/>
    <x v="0"/>
    <x v="75"/>
    <n v="982"/>
    <n v="30.372699999999998"/>
  </r>
  <r>
    <x v="5"/>
    <x v="4"/>
    <s v="Нерезидент"/>
    <x v="0"/>
    <x v="76"/>
    <n v="996"/>
    <n v="30.372699999999998"/>
  </r>
  <r>
    <x v="5"/>
    <x v="0"/>
    <s v="Резидент"/>
    <x v="1"/>
    <x v="77"/>
    <n v="35430"/>
    <n v="30.372699999999998"/>
  </r>
  <r>
    <x v="5"/>
    <x v="1"/>
    <s v="Резидент"/>
    <x v="1"/>
    <x v="78"/>
    <n v="36683"/>
    <n v="30.372699999999998"/>
  </r>
  <r>
    <x v="5"/>
    <x v="2"/>
    <s v="Резидент"/>
    <x v="1"/>
    <x v="79"/>
    <n v="36500"/>
    <n v="30.372699999999998"/>
  </r>
  <r>
    <x v="5"/>
    <x v="3"/>
    <s v="Нерезидент"/>
    <x v="1"/>
    <x v="80"/>
    <n v="967"/>
    <n v="30.372699999999998"/>
  </r>
  <r>
    <x v="5"/>
    <x v="4"/>
    <s v="Нерезидент"/>
    <x v="1"/>
    <x v="81"/>
    <n v="979"/>
    <n v="30.372699999999998"/>
  </r>
  <r>
    <x v="5"/>
    <x v="0"/>
    <s v="Резидент"/>
    <x v="2"/>
    <x v="1"/>
    <n v="35510"/>
    <n v="30.372699999999998"/>
  </r>
  <r>
    <x v="5"/>
    <x v="1"/>
    <s v="Резидент"/>
    <x v="2"/>
    <x v="82"/>
    <n v="35866"/>
    <n v="30.372699999999998"/>
  </r>
  <r>
    <x v="5"/>
    <x v="2"/>
    <s v="Резидент"/>
    <x v="2"/>
    <x v="83"/>
    <n v="35813"/>
    <n v="30.372699999999998"/>
  </r>
  <r>
    <x v="5"/>
    <x v="3"/>
    <s v="Нерезидент"/>
    <x v="2"/>
    <x v="84"/>
    <n v="996"/>
    <n v="30.372699999999998"/>
  </r>
  <r>
    <x v="5"/>
    <x v="4"/>
    <s v="Нерезидент"/>
    <x v="2"/>
    <x v="85"/>
    <n v="997"/>
    <n v="30.372699999999998"/>
  </r>
  <r>
    <x v="6"/>
    <x v="0"/>
    <s v="Резидент"/>
    <x v="0"/>
    <x v="16"/>
    <n v="35845"/>
    <n v="30.372699999999998"/>
  </r>
  <r>
    <x v="6"/>
    <x v="1"/>
    <s v="Резидент"/>
    <x v="0"/>
    <x v="86"/>
    <n v="36217"/>
    <n v="30.372699999999998"/>
  </r>
  <r>
    <x v="6"/>
    <x v="2"/>
    <s v="Резидент"/>
    <x v="0"/>
    <x v="87"/>
    <n v="35304"/>
    <n v="30.372699999999998"/>
  </r>
  <r>
    <x v="6"/>
    <x v="3"/>
    <s v="Нерезидент"/>
    <x v="0"/>
    <x v="88"/>
    <n v="982"/>
    <n v="30.372699999999998"/>
  </r>
  <r>
    <x v="6"/>
    <x v="4"/>
    <s v="Нерезидент"/>
    <x v="0"/>
    <x v="89"/>
    <n v="996"/>
    <n v="30.372699999999998"/>
  </r>
  <r>
    <x v="6"/>
    <x v="0"/>
    <s v="Резидент"/>
    <x v="1"/>
    <x v="90"/>
    <n v="35430"/>
    <n v="30.372699999999998"/>
  </r>
  <r>
    <x v="6"/>
    <x v="1"/>
    <s v="Резидент"/>
    <x v="1"/>
    <x v="91"/>
    <n v="36683"/>
    <n v="30.372699999999998"/>
  </r>
  <r>
    <x v="6"/>
    <x v="2"/>
    <s v="Резидент"/>
    <x v="1"/>
    <x v="92"/>
    <n v="36500"/>
    <n v="30.372699999999998"/>
  </r>
  <r>
    <x v="6"/>
    <x v="3"/>
    <s v="Нерезидент"/>
    <x v="1"/>
    <x v="93"/>
    <n v="967"/>
    <n v="30.372699999999998"/>
  </r>
  <r>
    <x v="6"/>
    <x v="4"/>
    <s v="Нерезидент"/>
    <x v="1"/>
    <x v="94"/>
    <n v="979"/>
    <n v="30.372699999999998"/>
  </r>
  <r>
    <x v="6"/>
    <x v="0"/>
    <s v="Резидент"/>
    <x v="2"/>
    <x v="95"/>
    <n v="35510"/>
    <n v="30.372699999999998"/>
  </r>
  <r>
    <x v="6"/>
    <x v="1"/>
    <s v="Резидент"/>
    <x v="2"/>
    <x v="41"/>
    <n v="35866"/>
    <n v="30.372699999999998"/>
  </r>
  <r>
    <x v="6"/>
    <x v="2"/>
    <s v="Резидент"/>
    <x v="2"/>
    <x v="96"/>
    <n v="35813"/>
    <n v="30.372699999999998"/>
  </r>
  <r>
    <x v="6"/>
    <x v="3"/>
    <s v="Нерезидент"/>
    <x v="2"/>
    <x v="85"/>
    <n v="996"/>
    <n v="30.372699999999998"/>
  </r>
  <r>
    <x v="6"/>
    <x v="4"/>
    <s v="Нерезидент"/>
    <x v="2"/>
    <x v="97"/>
    <n v="997"/>
    <n v="30.372699999999998"/>
  </r>
  <r>
    <x v="7"/>
    <x v="0"/>
    <s v="Резидент"/>
    <x v="0"/>
    <x v="98"/>
    <n v="35845"/>
    <n v="30.372699999999998"/>
  </r>
  <r>
    <x v="7"/>
    <x v="1"/>
    <s v="Резидент"/>
    <x v="0"/>
    <x v="99"/>
    <n v="36217"/>
    <n v="30.372699999999998"/>
  </r>
  <r>
    <x v="7"/>
    <x v="2"/>
    <s v="Резидент"/>
    <x v="0"/>
    <x v="100"/>
    <n v="35304"/>
    <n v="30.372699999999998"/>
  </r>
  <r>
    <x v="7"/>
    <x v="3"/>
    <s v="Нерезидент"/>
    <x v="0"/>
    <x v="73"/>
    <n v="982"/>
    <n v="30.372699999999998"/>
  </r>
  <r>
    <x v="7"/>
    <x v="4"/>
    <s v="Нерезидент"/>
    <x v="0"/>
    <x v="101"/>
    <n v="996"/>
    <n v="30.372699999999998"/>
  </r>
  <r>
    <x v="7"/>
    <x v="0"/>
    <s v="Резидент"/>
    <x v="1"/>
    <x v="102"/>
    <n v="35430"/>
    <n v="30.372699999999998"/>
  </r>
  <r>
    <x v="7"/>
    <x v="1"/>
    <s v="Резидент"/>
    <x v="1"/>
    <x v="103"/>
    <n v="36683"/>
    <n v="30.372699999999998"/>
  </r>
  <r>
    <x v="7"/>
    <x v="2"/>
    <s v="Резидент"/>
    <x v="1"/>
    <x v="104"/>
    <n v="36500"/>
    <n v="30.372699999999998"/>
  </r>
  <r>
    <x v="7"/>
    <x v="3"/>
    <s v="Нерезидент"/>
    <x v="1"/>
    <x v="105"/>
    <n v="967"/>
    <n v="30.372699999999998"/>
  </r>
  <r>
    <x v="7"/>
    <x v="4"/>
    <s v="Нерезидент"/>
    <x v="1"/>
    <x v="106"/>
    <n v="979"/>
    <n v="30.372699999999998"/>
  </r>
  <r>
    <x v="7"/>
    <x v="0"/>
    <s v="Резидент"/>
    <x v="2"/>
    <x v="107"/>
    <n v="35510"/>
    <n v="30.372699999999998"/>
  </r>
  <r>
    <x v="7"/>
    <x v="1"/>
    <s v="Резидент"/>
    <x v="2"/>
    <x v="108"/>
    <n v="35866"/>
    <n v="30.372699999999998"/>
  </r>
  <r>
    <x v="7"/>
    <x v="2"/>
    <s v="Резидент"/>
    <x v="2"/>
    <x v="109"/>
    <n v="35813"/>
    <n v="30.372699999999998"/>
  </r>
  <r>
    <x v="7"/>
    <x v="3"/>
    <s v="Нерезидент"/>
    <x v="2"/>
    <x v="110"/>
    <n v="996"/>
    <n v="30.372699999999998"/>
  </r>
  <r>
    <x v="7"/>
    <x v="4"/>
    <s v="Нерезидент"/>
    <x v="2"/>
    <x v="111"/>
    <n v="997"/>
    <n v="30.372699999999998"/>
  </r>
  <r>
    <x v="8"/>
    <x v="0"/>
    <s v="Резидент"/>
    <x v="0"/>
    <x v="112"/>
    <n v="35845"/>
    <n v="30.372699999999998"/>
  </r>
  <r>
    <x v="8"/>
    <x v="1"/>
    <s v="Резидент"/>
    <x v="0"/>
    <x v="32"/>
    <n v="36217"/>
    <n v="30.372699999999998"/>
  </r>
  <r>
    <x v="8"/>
    <x v="2"/>
    <s v="Резидент"/>
    <x v="0"/>
    <x v="113"/>
    <n v="35304"/>
    <n v="30.372699999999998"/>
  </r>
  <r>
    <x v="8"/>
    <x v="3"/>
    <s v="Нерезидент"/>
    <x v="0"/>
    <x v="114"/>
    <n v="982"/>
    <n v="30.372699999999998"/>
  </r>
  <r>
    <x v="8"/>
    <x v="4"/>
    <s v="Нерезидент"/>
    <x v="0"/>
    <x v="58"/>
    <n v="996"/>
    <n v="30.372699999999998"/>
  </r>
  <r>
    <x v="8"/>
    <x v="0"/>
    <s v="Резидент"/>
    <x v="1"/>
    <x v="114"/>
    <n v="35430"/>
    <n v="30.372699999999998"/>
  </r>
  <r>
    <x v="8"/>
    <x v="1"/>
    <s v="Резидент"/>
    <x v="1"/>
    <x v="115"/>
    <n v="36683"/>
    <n v="30.372699999999998"/>
  </r>
  <r>
    <x v="8"/>
    <x v="2"/>
    <s v="Резидент"/>
    <x v="1"/>
    <x v="116"/>
    <n v="36500"/>
    <n v="30.372699999999998"/>
  </r>
  <r>
    <x v="8"/>
    <x v="3"/>
    <s v="Нерезидент"/>
    <x v="1"/>
    <x v="117"/>
    <n v="967"/>
    <n v="30.372699999999998"/>
  </r>
  <r>
    <x v="8"/>
    <x v="4"/>
    <s v="Нерезидент"/>
    <x v="1"/>
    <x v="118"/>
    <n v="979"/>
    <n v="30.372699999999998"/>
  </r>
  <r>
    <x v="8"/>
    <x v="0"/>
    <s v="Резидент"/>
    <x v="2"/>
    <x v="69"/>
    <n v="35510"/>
    <n v="30.372699999999998"/>
  </r>
  <r>
    <x v="8"/>
    <x v="1"/>
    <s v="Резидент"/>
    <x v="2"/>
    <x v="119"/>
    <n v="35866"/>
    <n v="30.372699999999998"/>
  </r>
  <r>
    <x v="8"/>
    <x v="2"/>
    <s v="Резидент"/>
    <x v="2"/>
    <x v="120"/>
    <n v="35813"/>
    <n v="30.372699999999998"/>
  </r>
  <r>
    <x v="8"/>
    <x v="3"/>
    <s v="Нерезидент"/>
    <x v="2"/>
    <x v="121"/>
    <n v="996"/>
    <n v="30.372699999999998"/>
  </r>
  <r>
    <x v="8"/>
    <x v="4"/>
    <s v="Нерезидент"/>
    <x v="2"/>
    <x v="122"/>
    <n v="997"/>
    <n v="30.372699999999998"/>
  </r>
  <r>
    <x v="9"/>
    <x v="0"/>
    <s v="Резидент"/>
    <x v="0"/>
    <x v="123"/>
    <n v="35845"/>
    <n v="30.421500000000002"/>
  </r>
  <r>
    <x v="9"/>
    <x v="1"/>
    <s v="Резидент"/>
    <x v="0"/>
    <x v="124"/>
    <n v="36217"/>
    <n v="30.421500000000002"/>
  </r>
  <r>
    <x v="9"/>
    <x v="2"/>
    <s v="Резидент"/>
    <x v="0"/>
    <x v="125"/>
    <n v="35304"/>
    <n v="30.421500000000002"/>
  </r>
  <r>
    <x v="9"/>
    <x v="3"/>
    <s v="Нерезидент"/>
    <x v="0"/>
    <x v="126"/>
    <n v="982"/>
    <n v="30.421500000000002"/>
  </r>
  <r>
    <x v="9"/>
    <x v="4"/>
    <s v="Нерезидент"/>
    <x v="0"/>
    <x v="127"/>
    <n v="996"/>
    <n v="30.421500000000002"/>
  </r>
  <r>
    <x v="9"/>
    <x v="0"/>
    <s v="Резидент"/>
    <x v="1"/>
    <x v="128"/>
    <n v="35430"/>
    <n v="30.421500000000002"/>
  </r>
  <r>
    <x v="9"/>
    <x v="1"/>
    <s v="Резидент"/>
    <x v="1"/>
    <x v="129"/>
    <n v="36683"/>
    <n v="30.421500000000002"/>
  </r>
  <r>
    <x v="9"/>
    <x v="2"/>
    <s v="Резидент"/>
    <x v="1"/>
    <x v="130"/>
    <n v="36500"/>
    <n v="30.421500000000002"/>
  </r>
  <r>
    <x v="9"/>
    <x v="3"/>
    <s v="Нерезидент"/>
    <x v="1"/>
    <x v="104"/>
    <n v="967"/>
    <n v="30.421500000000002"/>
  </r>
  <r>
    <x v="9"/>
    <x v="4"/>
    <s v="Нерезидент"/>
    <x v="1"/>
    <x v="131"/>
    <n v="979"/>
    <n v="30.421500000000002"/>
  </r>
  <r>
    <x v="9"/>
    <x v="0"/>
    <s v="Резидент"/>
    <x v="2"/>
    <x v="132"/>
    <n v="35510"/>
    <n v="30.421500000000002"/>
  </r>
  <r>
    <x v="9"/>
    <x v="1"/>
    <s v="Резидент"/>
    <x v="2"/>
    <x v="133"/>
    <n v="35866"/>
    <n v="30.421500000000002"/>
  </r>
  <r>
    <x v="9"/>
    <x v="2"/>
    <s v="Резидент"/>
    <x v="2"/>
    <x v="134"/>
    <n v="35813"/>
    <n v="30.421500000000002"/>
  </r>
  <r>
    <x v="9"/>
    <x v="3"/>
    <s v="Нерезидент"/>
    <x v="2"/>
    <x v="135"/>
    <n v="996"/>
    <n v="30.421500000000002"/>
  </r>
  <r>
    <x v="9"/>
    <x v="4"/>
    <s v="Нерезидент"/>
    <x v="2"/>
    <x v="136"/>
    <n v="997"/>
    <n v="30.421500000000002"/>
  </r>
  <r>
    <x v="10"/>
    <x v="0"/>
    <s v="Резидент"/>
    <x v="0"/>
    <x v="137"/>
    <n v="35845"/>
    <n v="30.364999999999998"/>
  </r>
  <r>
    <x v="10"/>
    <x v="1"/>
    <s v="Резидент"/>
    <x v="0"/>
    <x v="138"/>
    <n v="36217"/>
    <n v="30.364999999999998"/>
  </r>
  <r>
    <x v="10"/>
    <x v="2"/>
    <s v="Резидент"/>
    <x v="0"/>
    <x v="139"/>
    <n v="35304"/>
    <n v="30.364999999999998"/>
  </r>
  <r>
    <x v="10"/>
    <x v="3"/>
    <s v="Нерезидент"/>
    <x v="0"/>
    <x v="140"/>
    <n v="982"/>
    <n v="30.364999999999998"/>
  </r>
  <r>
    <x v="10"/>
    <x v="4"/>
    <s v="Нерезидент"/>
    <x v="0"/>
    <x v="141"/>
    <n v="996"/>
    <n v="30.364999999999998"/>
  </r>
  <r>
    <x v="10"/>
    <x v="0"/>
    <s v="Резидент"/>
    <x v="1"/>
    <x v="142"/>
    <n v="35430"/>
    <n v="30.364999999999998"/>
  </r>
  <r>
    <x v="10"/>
    <x v="1"/>
    <s v="Резидент"/>
    <x v="1"/>
    <x v="143"/>
    <n v="36683"/>
    <n v="30.364999999999998"/>
  </r>
  <r>
    <x v="10"/>
    <x v="2"/>
    <s v="Резидент"/>
    <x v="1"/>
    <x v="98"/>
    <n v="36500"/>
    <n v="30.364999999999998"/>
  </r>
  <r>
    <x v="10"/>
    <x v="3"/>
    <s v="Нерезидент"/>
    <x v="1"/>
    <x v="144"/>
    <n v="967"/>
    <n v="30.364999999999998"/>
  </r>
  <r>
    <x v="10"/>
    <x v="4"/>
    <s v="Нерезидент"/>
    <x v="1"/>
    <x v="145"/>
    <n v="979"/>
    <n v="30.364999999999998"/>
  </r>
  <r>
    <x v="10"/>
    <x v="0"/>
    <s v="Резидент"/>
    <x v="2"/>
    <x v="76"/>
    <n v="35510"/>
    <n v="30.364999999999998"/>
  </r>
  <r>
    <x v="10"/>
    <x v="1"/>
    <s v="Резидент"/>
    <x v="2"/>
    <x v="146"/>
    <n v="35866"/>
    <n v="30.364999999999998"/>
  </r>
  <r>
    <x v="10"/>
    <x v="2"/>
    <s v="Резидент"/>
    <x v="2"/>
    <x v="147"/>
    <n v="35813"/>
    <n v="30.364999999999998"/>
  </r>
  <r>
    <x v="10"/>
    <x v="3"/>
    <s v="Нерезидент"/>
    <x v="2"/>
    <x v="9"/>
    <n v="996"/>
    <n v="30.364999999999998"/>
  </r>
  <r>
    <x v="10"/>
    <x v="4"/>
    <s v="Нерезидент"/>
    <x v="2"/>
    <x v="148"/>
    <n v="997"/>
    <n v="30.364999999999998"/>
  </r>
  <r>
    <x v="11"/>
    <x v="0"/>
    <s v="Резидент"/>
    <x v="0"/>
    <x v="149"/>
    <n v="35845"/>
    <n v="30.253699999999998"/>
  </r>
  <r>
    <x v="11"/>
    <x v="1"/>
    <s v="Резидент"/>
    <x v="0"/>
    <x v="150"/>
    <n v="36217"/>
    <n v="30.253699999999998"/>
  </r>
  <r>
    <x v="11"/>
    <x v="2"/>
    <s v="Резидент"/>
    <x v="0"/>
    <x v="84"/>
    <n v="35304"/>
    <n v="30.253699999999998"/>
  </r>
  <r>
    <x v="11"/>
    <x v="3"/>
    <s v="Нерезидент"/>
    <x v="0"/>
    <x v="151"/>
    <n v="982"/>
    <n v="30.253699999999998"/>
  </r>
  <r>
    <x v="11"/>
    <x v="4"/>
    <s v="Нерезидент"/>
    <x v="0"/>
    <x v="152"/>
    <n v="996"/>
    <n v="30.253699999999998"/>
  </r>
  <r>
    <x v="11"/>
    <x v="0"/>
    <s v="Резидент"/>
    <x v="1"/>
    <x v="153"/>
    <n v="35430"/>
    <n v="30.253699999999998"/>
  </r>
  <r>
    <x v="11"/>
    <x v="1"/>
    <s v="Резидент"/>
    <x v="1"/>
    <x v="154"/>
    <n v="36683"/>
    <n v="30.253699999999998"/>
  </r>
  <r>
    <x v="11"/>
    <x v="2"/>
    <s v="Резидент"/>
    <x v="1"/>
    <x v="155"/>
    <n v="36500"/>
    <n v="30.253699999999998"/>
  </r>
  <r>
    <x v="11"/>
    <x v="3"/>
    <s v="Нерезидент"/>
    <x v="1"/>
    <x v="156"/>
    <n v="967"/>
    <n v="30.253699999999998"/>
  </r>
  <r>
    <x v="11"/>
    <x v="4"/>
    <s v="Нерезидент"/>
    <x v="1"/>
    <x v="157"/>
    <n v="979"/>
    <n v="30.253699999999998"/>
  </r>
  <r>
    <x v="11"/>
    <x v="0"/>
    <s v="Резидент"/>
    <x v="2"/>
    <x v="158"/>
    <n v="35510"/>
    <n v="30.253699999999998"/>
  </r>
  <r>
    <x v="11"/>
    <x v="1"/>
    <s v="Резидент"/>
    <x v="2"/>
    <x v="159"/>
    <n v="35866"/>
    <n v="30.253699999999998"/>
  </r>
  <r>
    <x v="11"/>
    <x v="2"/>
    <s v="Резидент"/>
    <x v="2"/>
    <x v="160"/>
    <n v="35813"/>
    <n v="30.253699999999998"/>
  </r>
  <r>
    <x v="11"/>
    <x v="3"/>
    <s v="Нерезидент"/>
    <x v="2"/>
    <x v="161"/>
    <n v="996"/>
    <n v="30.253699999999998"/>
  </r>
  <r>
    <x v="11"/>
    <x v="4"/>
    <s v="Нерезидент"/>
    <x v="2"/>
    <x v="146"/>
    <n v="997"/>
    <n v="30.253699999999998"/>
  </r>
  <r>
    <x v="12"/>
    <x v="0"/>
    <s v="Резидент"/>
    <x v="0"/>
    <x v="162"/>
    <n v="35845"/>
    <n v="30.253699999999998"/>
  </r>
  <r>
    <x v="12"/>
    <x v="1"/>
    <s v="Резидент"/>
    <x v="0"/>
    <x v="163"/>
    <n v="36217"/>
    <n v="30.253699999999998"/>
  </r>
  <r>
    <x v="12"/>
    <x v="2"/>
    <s v="Резидент"/>
    <x v="0"/>
    <x v="164"/>
    <n v="35304"/>
    <n v="30.253699999999998"/>
  </r>
  <r>
    <x v="12"/>
    <x v="3"/>
    <s v="Нерезидент"/>
    <x v="0"/>
    <x v="14"/>
    <n v="982"/>
    <n v="30.253699999999998"/>
  </r>
  <r>
    <x v="12"/>
    <x v="4"/>
    <s v="Нерезидент"/>
    <x v="0"/>
    <x v="165"/>
    <n v="996"/>
    <n v="30.253699999999998"/>
  </r>
  <r>
    <x v="12"/>
    <x v="0"/>
    <s v="Резидент"/>
    <x v="1"/>
    <x v="70"/>
    <n v="35430"/>
    <n v="30.253699999999998"/>
  </r>
  <r>
    <x v="12"/>
    <x v="1"/>
    <s v="Резидент"/>
    <x v="1"/>
    <x v="166"/>
    <n v="36683"/>
    <n v="30.253699999999998"/>
  </r>
  <r>
    <x v="12"/>
    <x v="2"/>
    <s v="Резидент"/>
    <x v="1"/>
    <x v="167"/>
    <n v="36500"/>
    <n v="30.253699999999998"/>
  </r>
  <r>
    <x v="12"/>
    <x v="3"/>
    <s v="Нерезидент"/>
    <x v="1"/>
    <x v="168"/>
    <n v="967"/>
    <n v="30.253699999999998"/>
  </r>
  <r>
    <x v="12"/>
    <x v="4"/>
    <s v="Нерезидент"/>
    <x v="1"/>
    <x v="35"/>
    <n v="979"/>
    <n v="30.253699999999998"/>
  </r>
  <r>
    <x v="12"/>
    <x v="0"/>
    <s v="Резидент"/>
    <x v="2"/>
    <x v="169"/>
    <n v="35510"/>
    <n v="30.253699999999998"/>
  </r>
  <r>
    <x v="12"/>
    <x v="1"/>
    <s v="Резидент"/>
    <x v="2"/>
    <x v="170"/>
    <n v="35866"/>
    <n v="30.253699999999998"/>
  </r>
  <r>
    <x v="12"/>
    <x v="2"/>
    <s v="Резидент"/>
    <x v="2"/>
    <x v="61"/>
    <n v="35813"/>
    <n v="30.253699999999998"/>
  </r>
  <r>
    <x v="12"/>
    <x v="3"/>
    <s v="Нерезидент"/>
    <x v="2"/>
    <x v="171"/>
    <n v="996"/>
    <n v="30.253699999999998"/>
  </r>
  <r>
    <x v="12"/>
    <x v="4"/>
    <s v="Нерезидент"/>
    <x v="2"/>
    <x v="172"/>
    <n v="997"/>
    <n v="30.253699999999998"/>
  </r>
  <r>
    <x v="13"/>
    <x v="0"/>
    <s v="Резидент"/>
    <x v="0"/>
    <x v="173"/>
    <n v="35845"/>
    <n v="30.253699999999998"/>
  </r>
  <r>
    <x v="13"/>
    <x v="1"/>
    <s v="Резидент"/>
    <x v="0"/>
    <x v="174"/>
    <n v="36217"/>
    <n v="30.253699999999998"/>
  </r>
  <r>
    <x v="13"/>
    <x v="2"/>
    <s v="Резидент"/>
    <x v="0"/>
    <x v="175"/>
    <n v="35304"/>
    <n v="30.253699999999998"/>
  </r>
  <r>
    <x v="13"/>
    <x v="3"/>
    <s v="Нерезидент"/>
    <x v="0"/>
    <x v="99"/>
    <n v="982"/>
    <n v="30.253699999999998"/>
  </r>
  <r>
    <x v="13"/>
    <x v="4"/>
    <s v="Нерезидент"/>
    <x v="0"/>
    <x v="176"/>
    <n v="996"/>
    <n v="30.253699999999998"/>
  </r>
  <r>
    <x v="13"/>
    <x v="0"/>
    <s v="Резидент"/>
    <x v="1"/>
    <x v="177"/>
    <n v="35430"/>
    <n v="30.253699999999998"/>
  </r>
  <r>
    <x v="13"/>
    <x v="1"/>
    <s v="Резидент"/>
    <x v="1"/>
    <x v="178"/>
    <n v="36683"/>
    <n v="30.253699999999998"/>
  </r>
  <r>
    <x v="13"/>
    <x v="2"/>
    <s v="Резидент"/>
    <x v="1"/>
    <x v="100"/>
    <n v="36500"/>
    <n v="30.253699999999998"/>
  </r>
  <r>
    <x v="13"/>
    <x v="3"/>
    <s v="Нерезидент"/>
    <x v="1"/>
    <x v="179"/>
    <n v="967"/>
    <n v="30.253699999999998"/>
  </r>
  <r>
    <x v="13"/>
    <x v="4"/>
    <s v="Нерезидент"/>
    <x v="1"/>
    <x v="180"/>
    <n v="979"/>
    <n v="30.253699999999998"/>
  </r>
  <r>
    <x v="13"/>
    <x v="0"/>
    <s v="Резидент"/>
    <x v="2"/>
    <x v="181"/>
    <n v="35510"/>
    <n v="30.253699999999998"/>
  </r>
  <r>
    <x v="13"/>
    <x v="1"/>
    <s v="Резидент"/>
    <x v="2"/>
    <x v="182"/>
    <n v="35866"/>
    <n v="30.253699999999998"/>
  </r>
  <r>
    <x v="13"/>
    <x v="2"/>
    <s v="Резидент"/>
    <x v="2"/>
    <x v="118"/>
    <n v="35813"/>
    <n v="30.253699999999998"/>
  </r>
  <r>
    <x v="13"/>
    <x v="3"/>
    <s v="Нерезидент"/>
    <x v="2"/>
    <x v="183"/>
    <n v="996"/>
    <n v="30.253699999999998"/>
  </r>
  <r>
    <x v="13"/>
    <x v="4"/>
    <s v="Нерезидент"/>
    <x v="2"/>
    <x v="184"/>
    <n v="997"/>
    <n v="30.253699999999998"/>
  </r>
  <r>
    <x v="14"/>
    <x v="0"/>
    <s v="Резидент"/>
    <x v="0"/>
    <x v="185"/>
    <n v="35845"/>
    <n v="30.2607"/>
  </r>
  <r>
    <x v="14"/>
    <x v="1"/>
    <s v="Резидент"/>
    <x v="0"/>
    <x v="186"/>
    <n v="36217"/>
    <n v="30.2607"/>
  </r>
  <r>
    <x v="14"/>
    <x v="2"/>
    <s v="Резидент"/>
    <x v="0"/>
    <x v="8"/>
    <n v="35304"/>
    <n v="30.2607"/>
  </r>
  <r>
    <x v="14"/>
    <x v="3"/>
    <s v="Нерезидент"/>
    <x v="0"/>
    <x v="187"/>
    <n v="982"/>
    <n v="30.2607"/>
  </r>
  <r>
    <x v="14"/>
    <x v="4"/>
    <s v="Нерезидент"/>
    <x v="0"/>
    <x v="2"/>
    <n v="996"/>
    <n v="30.2607"/>
  </r>
  <r>
    <x v="14"/>
    <x v="0"/>
    <s v="Резидент"/>
    <x v="1"/>
    <x v="169"/>
    <n v="35430"/>
    <n v="30.2607"/>
  </r>
  <r>
    <x v="14"/>
    <x v="1"/>
    <s v="Резидент"/>
    <x v="1"/>
    <x v="188"/>
    <n v="36683"/>
    <n v="30.2607"/>
  </r>
  <r>
    <x v="14"/>
    <x v="2"/>
    <s v="Резидент"/>
    <x v="1"/>
    <x v="189"/>
    <n v="36500"/>
    <n v="30.2607"/>
  </r>
  <r>
    <x v="14"/>
    <x v="3"/>
    <s v="Нерезидент"/>
    <x v="1"/>
    <x v="190"/>
    <n v="967"/>
    <n v="30.2607"/>
  </r>
  <r>
    <x v="14"/>
    <x v="4"/>
    <s v="Нерезидент"/>
    <x v="1"/>
    <x v="191"/>
    <n v="979"/>
    <n v="30.2607"/>
  </r>
  <r>
    <x v="14"/>
    <x v="0"/>
    <s v="Резидент"/>
    <x v="2"/>
    <x v="165"/>
    <n v="35510"/>
    <n v="30.2607"/>
  </r>
  <r>
    <x v="14"/>
    <x v="1"/>
    <s v="Резидент"/>
    <x v="2"/>
    <x v="192"/>
    <n v="35866"/>
    <n v="30.2607"/>
  </r>
  <r>
    <x v="14"/>
    <x v="2"/>
    <s v="Резидент"/>
    <x v="2"/>
    <x v="193"/>
    <n v="35813"/>
    <n v="30.2607"/>
  </r>
  <r>
    <x v="14"/>
    <x v="3"/>
    <s v="Нерезидент"/>
    <x v="2"/>
    <x v="194"/>
    <n v="996"/>
    <n v="30.2607"/>
  </r>
  <r>
    <x v="14"/>
    <x v="4"/>
    <s v="Нерезидент"/>
    <x v="2"/>
    <x v="195"/>
    <n v="997"/>
    <n v="30.2607"/>
  </r>
  <r>
    <x v="15"/>
    <x v="0"/>
    <s v="Резидент"/>
    <x v="0"/>
    <x v="196"/>
    <n v="35845"/>
    <n v="30.255600000000001"/>
  </r>
  <r>
    <x v="15"/>
    <x v="1"/>
    <s v="Резидент"/>
    <x v="0"/>
    <x v="197"/>
    <n v="36217"/>
    <n v="30.255600000000001"/>
  </r>
  <r>
    <x v="15"/>
    <x v="2"/>
    <s v="Резидент"/>
    <x v="0"/>
    <x v="198"/>
    <n v="35304"/>
    <n v="30.255600000000001"/>
  </r>
  <r>
    <x v="15"/>
    <x v="3"/>
    <s v="Нерезидент"/>
    <x v="0"/>
    <x v="199"/>
    <n v="982"/>
    <n v="30.255600000000001"/>
  </r>
  <r>
    <x v="15"/>
    <x v="4"/>
    <s v="Нерезидент"/>
    <x v="0"/>
    <x v="200"/>
    <n v="996"/>
    <n v="30.255600000000001"/>
  </r>
  <r>
    <x v="15"/>
    <x v="0"/>
    <s v="Резидент"/>
    <x v="1"/>
    <x v="97"/>
    <n v="35430"/>
    <n v="30.255600000000001"/>
  </r>
  <r>
    <x v="15"/>
    <x v="1"/>
    <s v="Резидент"/>
    <x v="1"/>
    <x v="201"/>
    <n v="36683"/>
    <n v="30.255600000000001"/>
  </r>
  <r>
    <x v="15"/>
    <x v="2"/>
    <s v="Резидент"/>
    <x v="1"/>
    <x v="202"/>
    <n v="36500"/>
    <n v="30.255600000000001"/>
  </r>
  <r>
    <x v="15"/>
    <x v="3"/>
    <s v="Нерезидент"/>
    <x v="1"/>
    <x v="203"/>
    <n v="967"/>
    <n v="30.255600000000001"/>
  </r>
  <r>
    <x v="15"/>
    <x v="4"/>
    <s v="Нерезидент"/>
    <x v="1"/>
    <x v="204"/>
    <n v="979"/>
    <n v="30.255600000000001"/>
  </r>
  <r>
    <x v="15"/>
    <x v="0"/>
    <s v="Резидент"/>
    <x v="2"/>
    <x v="187"/>
    <n v="35510"/>
    <n v="30.255600000000001"/>
  </r>
  <r>
    <x v="15"/>
    <x v="1"/>
    <s v="Резидент"/>
    <x v="2"/>
    <x v="205"/>
    <n v="35866"/>
    <n v="30.255600000000001"/>
  </r>
  <r>
    <x v="15"/>
    <x v="2"/>
    <s v="Резидент"/>
    <x v="2"/>
    <x v="206"/>
    <n v="35813"/>
    <n v="30.255600000000001"/>
  </r>
  <r>
    <x v="15"/>
    <x v="3"/>
    <s v="Нерезидент"/>
    <x v="2"/>
    <x v="207"/>
    <n v="996"/>
    <n v="30.255600000000001"/>
  </r>
  <r>
    <x v="15"/>
    <x v="4"/>
    <s v="Нерезидент"/>
    <x v="2"/>
    <x v="208"/>
    <n v="997"/>
    <n v="30.255600000000001"/>
  </r>
  <r>
    <x v="16"/>
    <x v="0"/>
    <s v="Резидент"/>
    <x v="0"/>
    <x v="157"/>
    <n v="35845"/>
    <n v="30.3399"/>
  </r>
  <r>
    <x v="16"/>
    <x v="1"/>
    <s v="Резидент"/>
    <x v="0"/>
    <x v="209"/>
    <n v="36217"/>
    <n v="30.3399"/>
  </r>
  <r>
    <x v="16"/>
    <x v="2"/>
    <s v="Резидент"/>
    <x v="0"/>
    <x v="210"/>
    <n v="35304"/>
    <n v="30.3399"/>
  </r>
  <r>
    <x v="16"/>
    <x v="3"/>
    <s v="Нерезидент"/>
    <x v="0"/>
    <x v="211"/>
    <n v="982"/>
    <n v="30.3399"/>
  </r>
  <r>
    <x v="16"/>
    <x v="4"/>
    <s v="Нерезидент"/>
    <x v="0"/>
    <x v="212"/>
    <n v="996"/>
    <n v="30.3399"/>
  </r>
  <r>
    <x v="16"/>
    <x v="0"/>
    <s v="Резидент"/>
    <x v="1"/>
    <x v="213"/>
    <n v="35430"/>
    <n v="30.3399"/>
  </r>
  <r>
    <x v="16"/>
    <x v="1"/>
    <s v="Резидент"/>
    <x v="1"/>
    <x v="214"/>
    <n v="36683"/>
    <n v="30.3399"/>
  </r>
  <r>
    <x v="16"/>
    <x v="2"/>
    <s v="Резидент"/>
    <x v="1"/>
    <x v="189"/>
    <n v="36500"/>
    <n v="30.3399"/>
  </r>
  <r>
    <x v="16"/>
    <x v="3"/>
    <s v="Нерезидент"/>
    <x v="1"/>
    <x v="215"/>
    <n v="967"/>
    <n v="30.3399"/>
  </r>
  <r>
    <x v="16"/>
    <x v="4"/>
    <s v="Нерезидент"/>
    <x v="1"/>
    <x v="216"/>
    <n v="979"/>
    <n v="30.3399"/>
  </r>
  <r>
    <x v="16"/>
    <x v="0"/>
    <s v="Резидент"/>
    <x v="2"/>
    <x v="112"/>
    <n v="35510"/>
    <n v="30.3399"/>
  </r>
  <r>
    <x v="16"/>
    <x v="1"/>
    <s v="Резидент"/>
    <x v="2"/>
    <x v="217"/>
    <n v="35866"/>
    <n v="30.3399"/>
  </r>
  <r>
    <x v="16"/>
    <x v="2"/>
    <s v="Резидент"/>
    <x v="2"/>
    <x v="199"/>
    <n v="35813"/>
    <n v="30.3399"/>
  </r>
  <r>
    <x v="16"/>
    <x v="3"/>
    <s v="Нерезидент"/>
    <x v="2"/>
    <x v="218"/>
    <n v="996"/>
    <n v="30.3399"/>
  </r>
  <r>
    <x v="16"/>
    <x v="4"/>
    <s v="Нерезидент"/>
    <x v="2"/>
    <x v="43"/>
    <n v="997"/>
    <n v="30.3399"/>
  </r>
  <r>
    <x v="17"/>
    <x v="0"/>
    <s v="Резидент"/>
    <x v="0"/>
    <x v="219"/>
    <n v="35845"/>
    <n v="30.3431"/>
  </r>
  <r>
    <x v="17"/>
    <x v="1"/>
    <s v="Резидент"/>
    <x v="0"/>
    <x v="220"/>
    <n v="36217"/>
    <n v="30.3431"/>
  </r>
  <r>
    <x v="17"/>
    <x v="2"/>
    <s v="Резидент"/>
    <x v="0"/>
    <x v="34"/>
    <n v="35304"/>
    <n v="30.3431"/>
  </r>
  <r>
    <x v="17"/>
    <x v="3"/>
    <s v="Нерезидент"/>
    <x v="0"/>
    <x v="221"/>
    <n v="982"/>
    <n v="30.3431"/>
  </r>
  <r>
    <x v="17"/>
    <x v="4"/>
    <s v="Нерезидент"/>
    <x v="0"/>
    <x v="222"/>
    <n v="996"/>
    <n v="30.3431"/>
  </r>
  <r>
    <x v="17"/>
    <x v="0"/>
    <s v="Резидент"/>
    <x v="1"/>
    <x v="223"/>
    <n v="35430"/>
    <n v="30.3431"/>
  </r>
  <r>
    <x v="17"/>
    <x v="1"/>
    <s v="Резидент"/>
    <x v="1"/>
    <x v="224"/>
    <n v="36683"/>
    <n v="30.3431"/>
  </r>
  <r>
    <x v="17"/>
    <x v="2"/>
    <s v="Резидент"/>
    <x v="1"/>
    <x v="225"/>
    <n v="36500"/>
    <n v="30.3431"/>
  </r>
  <r>
    <x v="17"/>
    <x v="3"/>
    <s v="Нерезидент"/>
    <x v="1"/>
    <x v="226"/>
    <n v="967"/>
    <n v="30.3431"/>
  </r>
  <r>
    <x v="17"/>
    <x v="4"/>
    <s v="Нерезидент"/>
    <x v="1"/>
    <x v="191"/>
    <n v="979"/>
    <n v="30.3431"/>
  </r>
  <r>
    <x v="17"/>
    <x v="0"/>
    <s v="Резидент"/>
    <x v="2"/>
    <x v="227"/>
    <n v="35510"/>
    <n v="30.3431"/>
  </r>
  <r>
    <x v="17"/>
    <x v="1"/>
    <s v="Резидент"/>
    <x v="2"/>
    <x v="228"/>
    <n v="35866"/>
    <n v="30.3431"/>
  </r>
  <r>
    <x v="17"/>
    <x v="2"/>
    <s v="Резидент"/>
    <x v="2"/>
    <x v="229"/>
    <n v="35813"/>
    <n v="30.3431"/>
  </r>
  <r>
    <x v="17"/>
    <x v="3"/>
    <s v="Нерезидент"/>
    <x v="2"/>
    <x v="230"/>
    <n v="996"/>
    <n v="30.3431"/>
  </r>
  <r>
    <x v="17"/>
    <x v="4"/>
    <s v="Нерезидент"/>
    <x v="2"/>
    <x v="231"/>
    <n v="997"/>
    <n v="30.3431"/>
  </r>
  <r>
    <x v="18"/>
    <x v="0"/>
    <s v="Резидент"/>
    <x v="0"/>
    <x v="56"/>
    <n v="35845"/>
    <n v="30.206499999999998"/>
  </r>
  <r>
    <x v="18"/>
    <x v="1"/>
    <s v="Резидент"/>
    <x v="0"/>
    <x v="147"/>
    <n v="36217"/>
    <n v="30.206499999999998"/>
  </r>
  <r>
    <x v="18"/>
    <x v="2"/>
    <s v="Резидент"/>
    <x v="0"/>
    <x v="122"/>
    <n v="35304"/>
    <n v="30.206499999999998"/>
  </r>
  <r>
    <x v="18"/>
    <x v="3"/>
    <s v="Нерезидент"/>
    <x v="0"/>
    <x v="232"/>
    <n v="982"/>
    <n v="30.206499999999998"/>
  </r>
  <r>
    <x v="18"/>
    <x v="4"/>
    <s v="Нерезидент"/>
    <x v="0"/>
    <x v="233"/>
    <n v="996"/>
    <n v="30.206499999999998"/>
  </r>
  <r>
    <x v="18"/>
    <x v="0"/>
    <s v="Резидент"/>
    <x v="1"/>
    <x v="234"/>
    <n v="35430"/>
    <n v="30.206499999999998"/>
  </r>
  <r>
    <x v="18"/>
    <x v="1"/>
    <s v="Резидент"/>
    <x v="1"/>
    <x v="235"/>
    <n v="36683"/>
    <n v="30.206499999999998"/>
  </r>
  <r>
    <x v="18"/>
    <x v="2"/>
    <s v="Резидент"/>
    <x v="1"/>
    <x v="236"/>
    <n v="36500"/>
    <n v="30.206499999999998"/>
  </r>
  <r>
    <x v="18"/>
    <x v="3"/>
    <s v="Нерезидент"/>
    <x v="1"/>
    <x v="237"/>
    <n v="967"/>
    <n v="30.206499999999998"/>
  </r>
  <r>
    <x v="18"/>
    <x v="4"/>
    <s v="Нерезидент"/>
    <x v="1"/>
    <x v="238"/>
    <n v="979"/>
    <n v="30.206499999999998"/>
  </r>
  <r>
    <x v="18"/>
    <x v="0"/>
    <s v="Резидент"/>
    <x v="2"/>
    <x v="239"/>
    <n v="35510"/>
    <n v="30.206499999999998"/>
  </r>
  <r>
    <x v="18"/>
    <x v="1"/>
    <s v="Резидент"/>
    <x v="2"/>
    <x v="240"/>
    <n v="35866"/>
    <n v="30.206499999999998"/>
  </r>
  <r>
    <x v="18"/>
    <x v="2"/>
    <s v="Резидент"/>
    <x v="2"/>
    <x v="241"/>
    <n v="35813"/>
    <n v="30.206499999999998"/>
  </r>
  <r>
    <x v="18"/>
    <x v="3"/>
    <s v="Нерезидент"/>
    <x v="2"/>
    <x v="242"/>
    <n v="996"/>
    <n v="30.206499999999998"/>
  </r>
  <r>
    <x v="18"/>
    <x v="4"/>
    <s v="Нерезидент"/>
    <x v="2"/>
    <x v="243"/>
    <n v="997"/>
    <n v="30.206499999999998"/>
  </r>
  <r>
    <x v="19"/>
    <x v="0"/>
    <s v="Резидент"/>
    <x v="0"/>
    <x v="244"/>
    <n v="35845"/>
    <n v="30.206499999999998"/>
  </r>
  <r>
    <x v="19"/>
    <x v="1"/>
    <s v="Резидент"/>
    <x v="0"/>
    <x v="245"/>
    <n v="36217"/>
    <n v="30.206499999999998"/>
  </r>
  <r>
    <x v="19"/>
    <x v="2"/>
    <s v="Резидент"/>
    <x v="0"/>
    <x v="246"/>
    <n v="35304"/>
    <n v="30.206499999999998"/>
  </r>
  <r>
    <x v="19"/>
    <x v="3"/>
    <s v="Нерезидент"/>
    <x v="0"/>
    <x v="247"/>
    <n v="982"/>
    <n v="30.206499999999998"/>
  </r>
  <r>
    <x v="19"/>
    <x v="4"/>
    <s v="Нерезидент"/>
    <x v="0"/>
    <x v="150"/>
    <n v="996"/>
    <n v="30.206499999999998"/>
  </r>
  <r>
    <x v="19"/>
    <x v="0"/>
    <s v="Резидент"/>
    <x v="1"/>
    <x v="248"/>
    <n v="35430"/>
    <n v="30.206499999999998"/>
  </r>
  <r>
    <x v="19"/>
    <x v="1"/>
    <s v="Резидент"/>
    <x v="1"/>
    <x v="249"/>
    <n v="36683"/>
    <n v="30.206499999999998"/>
  </r>
  <r>
    <x v="19"/>
    <x v="2"/>
    <s v="Резидент"/>
    <x v="1"/>
    <x v="86"/>
    <n v="36500"/>
    <n v="30.206499999999998"/>
  </r>
  <r>
    <x v="19"/>
    <x v="3"/>
    <s v="Нерезидент"/>
    <x v="1"/>
    <x v="250"/>
    <n v="967"/>
    <n v="30.206499999999998"/>
  </r>
  <r>
    <x v="19"/>
    <x v="4"/>
    <s v="Нерезидент"/>
    <x v="1"/>
    <x v="251"/>
    <n v="979"/>
    <n v="30.206499999999998"/>
  </r>
  <r>
    <x v="19"/>
    <x v="0"/>
    <s v="Резидент"/>
    <x v="2"/>
    <x v="252"/>
    <n v="35510"/>
    <n v="30.206499999999998"/>
  </r>
  <r>
    <x v="19"/>
    <x v="1"/>
    <s v="Резидент"/>
    <x v="2"/>
    <x v="253"/>
    <n v="35866"/>
    <n v="30.206499999999998"/>
  </r>
  <r>
    <x v="19"/>
    <x v="2"/>
    <s v="Резидент"/>
    <x v="2"/>
    <x v="254"/>
    <n v="35813"/>
    <n v="30.206499999999998"/>
  </r>
  <r>
    <x v="19"/>
    <x v="3"/>
    <s v="Нерезидент"/>
    <x v="2"/>
    <x v="255"/>
    <n v="996"/>
    <n v="30.206499999999998"/>
  </r>
  <r>
    <x v="19"/>
    <x v="4"/>
    <s v="Нерезидент"/>
    <x v="2"/>
    <x v="256"/>
    <n v="997"/>
    <n v="30.206499999999998"/>
  </r>
  <r>
    <x v="20"/>
    <x v="0"/>
    <s v="Резидент"/>
    <x v="0"/>
    <x v="257"/>
    <n v="35845"/>
    <n v="30.206499999999998"/>
  </r>
  <r>
    <x v="20"/>
    <x v="1"/>
    <s v="Резидент"/>
    <x v="0"/>
    <x v="258"/>
    <n v="36217"/>
    <n v="30.206499999999998"/>
  </r>
  <r>
    <x v="20"/>
    <x v="2"/>
    <s v="Резидент"/>
    <x v="0"/>
    <x v="163"/>
    <n v="35304"/>
    <n v="30.206499999999998"/>
  </r>
  <r>
    <x v="20"/>
    <x v="3"/>
    <s v="Нерезидент"/>
    <x v="0"/>
    <x v="19"/>
    <n v="982"/>
    <n v="30.206499999999998"/>
  </r>
  <r>
    <x v="20"/>
    <x v="4"/>
    <s v="Нерезидент"/>
    <x v="0"/>
    <x v="17"/>
    <n v="996"/>
    <n v="30.206499999999998"/>
  </r>
  <r>
    <x v="20"/>
    <x v="0"/>
    <s v="Резидент"/>
    <x v="1"/>
    <x v="259"/>
    <n v="35430"/>
    <n v="30.206499999999998"/>
  </r>
  <r>
    <x v="20"/>
    <x v="1"/>
    <s v="Резидент"/>
    <x v="1"/>
    <x v="47"/>
    <n v="36683"/>
    <n v="30.206499999999998"/>
  </r>
  <r>
    <x v="20"/>
    <x v="2"/>
    <s v="Резидент"/>
    <x v="1"/>
    <x v="185"/>
    <n v="36500"/>
    <n v="30.206499999999998"/>
  </r>
  <r>
    <x v="20"/>
    <x v="3"/>
    <s v="Нерезидент"/>
    <x v="1"/>
    <x v="260"/>
    <n v="967"/>
    <n v="30.206499999999998"/>
  </r>
  <r>
    <x v="20"/>
    <x v="4"/>
    <s v="Нерезидент"/>
    <x v="1"/>
    <x v="261"/>
    <n v="979"/>
    <n v="30.206499999999998"/>
  </r>
  <r>
    <x v="20"/>
    <x v="0"/>
    <s v="Резидент"/>
    <x v="2"/>
    <x v="157"/>
    <n v="35510"/>
    <n v="30.206499999999998"/>
  </r>
  <r>
    <x v="20"/>
    <x v="1"/>
    <s v="Резидент"/>
    <x v="2"/>
    <x v="262"/>
    <n v="35866"/>
    <n v="30.206499999999998"/>
  </r>
  <r>
    <x v="20"/>
    <x v="2"/>
    <s v="Резидент"/>
    <x v="2"/>
    <x v="263"/>
    <n v="35813"/>
    <n v="30.206499999999998"/>
  </r>
  <r>
    <x v="20"/>
    <x v="3"/>
    <s v="Нерезидент"/>
    <x v="2"/>
    <x v="264"/>
    <n v="996"/>
    <n v="30.206499999999998"/>
  </r>
  <r>
    <x v="20"/>
    <x v="4"/>
    <s v="Нерезидент"/>
    <x v="2"/>
    <x v="85"/>
    <n v="997"/>
    <n v="30.206499999999998"/>
  </r>
  <r>
    <x v="21"/>
    <x v="0"/>
    <s v="Резидент"/>
    <x v="0"/>
    <x v="265"/>
    <n v="35845"/>
    <n v="30.297000000000001"/>
  </r>
  <r>
    <x v="21"/>
    <x v="1"/>
    <s v="Резидент"/>
    <x v="0"/>
    <x v="166"/>
    <n v="36217"/>
    <n v="30.297000000000001"/>
  </r>
  <r>
    <x v="21"/>
    <x v="2"/>
    <s v="Резидент"/>
    <x v="0"/>
    <x v="266"/>
    <n v="35304"/>
    <n v="30.297000000000001"/>
  </r>
  <r>
    <x v="21"/>
    <x v="3"/>
    <s v="Нерезидент"/>
    <x v="0"/>
    <x v="267"/>
    <n v="982"/>
    <n v="30.297000000000001"/>
  </r>
  <r>
    <x v="21"/>
    <x v="4"/>
    <s v="Нерезидент"/>
    <x v="0"/>
    <x v="268"/>
    <n v="996"/>
    <n v="30.297000000000001"/>
  </r>
  <r>
    <x v="21"/>
    <x v="0"/>
    <s v="Резидент"/>
    <x v="1"/>
    <x v="110"/>
    <n v="35430"/>
    <n v="30.297000000000001"/>
  </r>
  <r>
    <x v="21"/>
    <x v="1"/>
    <s v="Резидент"/>
    <x v="1"/>
    <x v="269"/>
    <n v="36683"/>
    <n v="30.297000000000001"/>
  </r>
  <r>
    <x v="21"/>
    <x v="2"/>
    <s v="Резидент"/>
    <x v="1"/>
    <x v="270"/>
    <n v="36500"/>
    <n v="30.297000000000001"/>
  </r>
  <r>
    <x v="21"/>
    <x v="3"/>
    <s v="Нерезидент"/>
    <x v="1"/>
    <x v="271"/>
    <n v="967"/>
    <n v="30.297000000000001"/>
  </r>
  <r>
    <x v="21"/>
    <x v="4"/>
    <s v="Нерезидент"/>
    <x v="1"/>
    <x v="31"/>
    <n v="979"/>
    <n v="30.297000000000001"/>
  </r>
  <r>
    <x v="21"/>
    <x v="0"/>
    <s v="Резидент"/>
    <x v="2"/>
    <x v="272"/>
    <n v="35510"/>
    <n v="30.297000000000001"/>
  </r>
  <r>
    <x v="21"/>
    <x v="1"/>
    <s v="Резидент"/>
    <x v="2"/>
    <x v="273"/>
    <n v="35866"/>
    <n v="30.297000000000001"/>
  </r>
  <r>
    <x v="21"/>
    <x v="2"/>
    <s v="Резидент"/>
    <x v="2"/>
    <x v="71"/>
    <n v="35813"/>
    <n v="30.297000000000001"/>
  </r>
  <r>
    <x v="21"/>
    <x v="3"/>
    <s v="Нерезидент"/>
    <x v="2"/>
    <x v="91"/>
    <n v="996"/>
    <n v="30.297000000000001"/>
  </r>
  <r>
    <x v="21"/>
    <x v="4"/>
    <s v="Нерезидент"/>
    <x v="2"/>
    <x v="274"/>
    <n v="997"/>
    <n v="30.297000000000001"/>
  </r>
  <r>
    <x v="22"/>
    <x v="0"/>
    <s v="Резидент"/>
    <x v="0"/>
    <x v="275"/>
    <n v="35845"/>
    <n v="30.195"/>
  </r>
  <r>
    <x v="22"/>
    <x v="1"/>
    <s v="Резидент"/>
    <x v="0"/>
    <x v="228"/>
    <n v="36217"/>
    <n v="30.195"/>
  </r>
  <r>
    <x v="22"/>
    <x v="2"/>
    <s v="Резидент"/>
    <x v="0"/>
    <x v="276"/>
    <n v="35304"/>
    <n v="30.195"/>
  </r>
  <r>
    <x v="22"/>
    <x v="3"/>
    <s v="Нерезидент"/>
    <x v="0"/>
    <x v="277"/>
    <n v="982"/>
    <n v="30.195"/>
  </r>
  <r>
    <x v="22"/>
    <x v="4"/>
    <s v="Нерезидент"/>
    <x v="0"/>
    <x v="278"/>
    <n v="996"/>
    <n v="30.195"/>
  </r>
  <r>
    <x v="22"/>
    <x v="0"/>
    <s v="Резидент"/>
    <x v="1"/>
    <x v="256"/>
    <n v="35430"/>
    <n v="30.195"/>
  </r>
  <r>
    <x v="22"/>
    <x v="1"/>
    <s v="Резидент"/>
    <x v="1"/>
    <x v="279"/>
    <n v="36683"/>
    <n v="30.195"/>
  </r>
  <r>
    <x v="22"/>
    <x v="2"/>
    <s v="Резидент"/>
    <x v="1"/>
    <x v="280"/>
    <n v="36500"/>
    <n v="30.195"/>
  </r>
  <r>
    <x v="22"/>
    <x v="3"/>
    <s v="Нерезидент"/>
    <x v="1"/>
    <x v="281"/>
    <n v="967"/>
    <n v="30.195"/>
  </r>
  <r>
    <x v="22"/>
    <x v="4"/>
    <s v="Нерезидент"/>
    <x v="1"/>
    <x v="282"/>
    <n v="979"/>
    <n v="30.195"/>
  </r>
  <r>
    <x v="22"/>
    <x v="0"/>
    <s v="Резидент"/>
    <x v="2"/>
    <x v="55"/>
    <n v="35510"/>
    <n v="30.195"/>
  </r>
  <r>
    <x v="22"/>
    <x v="1"/>
    <s v="Резидент"/>
    <x v="2"/>
    <x v="283"/>
    <n v="35866"/>
    <n v="30.195"/>
  </r>
  <r>
    <x v="22"/>
    <x v="2"/>
    <s v="Резидент"/>
    <x v="2"/>
    <x v="179"/>
    <n v="35813"/>
    <n v="30.195"/>
  </r>
  <r>
    <x v="22"/>
    <x v="3"/>
    <s v="Нерезидент"/>
    <x v="2"/>
    <x v="284"/>
    <n v="996"/>
    <n v="30.195"/>
  </r>
  <r>
    <x v="22"/>
    <x v="4"/>
    <s v="Нерезидент"/>
    <x v="2"/>
    <x v="279"/>
    <n v="997"/>
    <n v="30.195"/>
  </r>
  <r>
    <x v="23"/>
    <x v="0"/>
    <s v="Резидент"/>
    <x v="0"/>
    <x v="285"/>
    <n v="35845"/>
    <n v="30.229199999999999"/>
  </r>
  <r>
    <x v="23"/>
    <x v="1"/>
    <s v="Резидент"/>
    <x v="0"/>
    <x v="286"/>
    <n v="36217"/>
    <n v="30.229199999999999"/>
  </r>
  <r>
    <x v="23"/>
    <x v="2"/>
    <s v="Резидент"/>
    <x v="0"/>
    <x v="287"/>
    <n v="35304"/>
    <n v="30.229199999999999"/>
  </r>
  <r>
    <x v="23"/>
    <x v="3"/>
    <s v="Нерезидент"/>
    <x v="0"/>
    <x v="132"/>
    <n v="982"/>
    <n v="30.229199999999999"/>
  </r>
  <r>
    <x v="23"/>
    <x v="4"/>
    <s v="Нерезидент"/>
    <x v="0"/>
    <x v="288"/>
    <n v="996"/>
    <n v="30.229199999999999"/>
  </r>
  <r>
    <x v="23"/>
    <x v="0"/>
    <s v="Резидент"/>
    <x v="1"/>
    <x v="289"/>
    <n v="35430"/>
    <n v="30.229199999999999"/>
  </r>
  <r>
    <x v="23"/>
    <x v="1"/>
    <s v="Резидент"/>
    <x v="1"/>
    <x v="290"/>
    <n v="36683"/>
    <n v="30.229199999999999"/>
  </r>
  <r>
    <x v="23"/>
    <x v="2"/>
    <s v="Резидент"/>
    <x v="1"/>
    <x v="205"/>
    <n v="36500"/>
    <n v="30.229199999999999"/>
  </r>
  <r>
    <x v="23"/>
    <x v="3"/>
    <s v="Нерезидент"/>
    <x v="1"/>
    <x v="291"/>
    <n v="967"/>
    <n v="30.229199999999999"/>
  </r>
  <r>
    <x v="23"/>
    <x v="4"/>
    <s v="Нерезидент"/>
    <x v="1"/>
    <x v="292"/>
    <n v="979"/>
    <n v="30.229199999999999"/>
  </r>
  <r>
    <x v="23"/>
    <x v="0"/>
    <s v="Резидент"/>
    <x v="2"/>
    <x v="293"/>
    <n v="35510"/>
    <n v="30.229199999999999"/>
  </r>
  <r>
    <x v="23"/>
    <x v="1"/>
    <s v="Резидент"/>
    <x v="2"/>
    <x v="294"/>
    <n v="35866"/>
    <n v="30.229199999999999"/>
  </r>
  <r>
    <x v="23"/>
    <x v="2"/>
    <s v="Резидент"/>
    <x v="2"/>
    <x v="295"/>
    <n v="35813"/>
    <n v="30.229199999999999"/>
  </r>
  <r>
    <x v="23"/>
    <x v="3"/>
    <s v="Нерезидент"/>
    <x v="2"/>
    <x v="162"/>
    <n v="996"/>
    <n v="30.229199999999999"/>
  </r>
  <r>
    <x v="23"/>
    <x v="4"/>
    <s v="Нерезидент"/>
    <x v="2"/>
    <x v="296"/>
    <n v="997"/>
    <n v="30.229199999999999"/>
  </r>
  <r>
    <x v="24"/>
    <x v="0"/>
    <s v="Резидент"/>
    <x v="0"/>
    <x v="231"/>
    <n v="35845"/>
    <n v="30.1648"/>
  </r>
  <r>
    <x v="24"/>
    <x v="1"/>
    <s v="Резидент"/>
    <x v="0"/>
    <x v="297"/>
    <n v="36217"/>
    <n v="30.1648"/>
  </r>
  <r>
    <x v="24"/>
    <x v="2"/>
    <s v="Резидент"/>
    <x v="0"/>
    <x v="298"/>
    <n v="35304"/>
    <n v="30.1648"/>
  </r>
  <r>
    <x v="24"/>
    <x v="3"/>
    <s v="Нерезидент"/>
    <x v="0"/>
    <x v="173"/>
    <n v="982"/>
    <n v="30.1648"/>
  </r>
  <r>
    <x v="24"/>
    <x v="4"/>
    <s v="Нерезидент"/>
    <x v="0"/>
    <x v="146"/>
    <n v="996"/>
    <n v="30.1648"/>
  </r>
  <r>
    <x v="24"/>
    <x v="0"/>
    <s v="Резидент"/>
    <x v="1"/>
    <x v="299"/>
    <n v="35430"/>
    <n v="30.1648"/>
  </r>
  <r>
    <x v="24"/>
    <x v="1"/>
    <s v="Резидент"/>
    <x v="1"/>
    <x v="94"/>
    <n v="36683"/>
    <n v="30.1648"/>
  </r>
  <r>
    <x v="24"/>
    <x v="2"/>
    <s v="Резидент"/>
    <x v="1"/>
    <x v="115"/>
    <n v="36500"/>
    <n v="30.1648"/>
  </r>
  <r>
    <x v="24"/>
    <x v="3"/>
    <s v="Нерезидент"/>
    <x v="1"/>
    <x v="20"/>
    <n v="967"/>
    <n v="30.1648"/>
  </r>
  <r>
    <x v="24"/>
    <x v="4"/>
    <s v="Нерезидент"/>
    <x v="1"/>
    <x v="300"/>
    <n v="979"/>
    <n v="30.1648"/>
  </r>
  <r>
    <x v="24"/>
    <x v="0"/>
    <s v="Резидент"/>
    <x v="2"/>
    <x v="301"/>
    <n v="35510"/>
    <n v="30.1648"/>
  </r>
  <r>
    <x v="24"/>
    <x v="1"/>
    <s v="Резидент"/>
    <x v="2"/>
    <x v="175"/>
    <n v="35866"/>
    <n v="30.1648"/>
  </r>
  <r>
    <x v="24"/>
    <x v="2"/>
    <s v="Резидент"/>
    <x v="2"/>
    <x v="44"/>
    <n v="35813"/>
    <n v="30.1648"/>
  </r>
  <r>
    <x v="24"/>
    <x v="3"/>
    <s v="Нерезидент"/>
    <x v="2"/>
    <x v="302"/>
    <n v="996"/>
    <n v="30.1648"/>
  </r>
  <r>
    <x v="24"/>
    <x v="4"/>
    <s v="Нерезидент"/>
    <x v="2"/>
    <x v="75"/>
    <n v="997"/>
    <n v="30.1648"/>
  </r>
  <r>
    <x v="25"/>
    <x v="0"/>
    <s v="Резидент"/>
    <x v="0"/>
    <x v="303"/>
    <n v="35845"/>
    <n v="30.045100000000001"/>
  </r>
  <r>
    <x v="25"/>
    <x v="1"/>
    <s v="Резидент"/>
    <x v="0"/>
    <x v="304"/>
    <n v="36217"/>
    <n v="30.045100000000001"/>
  </r>
  <r>
    <x v="25"/>
    <x v="2"/>
    <s v="Резидент"/>
    <x v="0"/>
    <x v="305"/>
    <n v="35304"/>
    <n v="30.045100000000001"/>
  </r>
  <r>
    <x v="25"/>
    <x v="3"/>
    <s v="Нерезидент"/>
    <x v="0"/>
    <x v="292"/>
    <n v="982"/>
    <n v="30.045100000000001"/>
  </r>
  <r>
    <x v="25"/>
    <x v="4"/>
    <s v="Нерезидент"/>
    <x v="0"/>
    <x v="306"/>
    <n v="996"/>
    <n v="30.045100000000001"/>
  </r>
  <r>
    <x v="25"/>
    <x v="0"/>
    <s v="Резидент"/>
    <x v="1"/>
    <x v="249"/>
    <n v="35430"/>
    <n v="30.045100000000001"/>
  </r>
  <r>
    <x v="25"/>
    <x v="1"/>
    <s v="Резидент"/>
    <x v="1"/>
    <x v="114"/>
    <n v="36683"/>
    <n v="30.045100000000001"/>
  </r>
  <r>
    <x v="25"/>
    <x v="2"/>
    <s v="Резидент"/>
    <x v="1"/>
    <x v="307"/>
    <n v="36500"/>
    <n v="30.045100000000001"/>
  </r>
  <r>
    <x v="25"/>
    <x v="3"/>
    <s v="Нерезидент"/>
    <x v="1"/>
    <x v="103"/>
    <n v="967"/>
    <n v="30.045100000000001"/>
  </r>
  <r>
    <x v="25"/>
    <x v="4"/>
    <s v="Нерезидент"/>
    <x v="1"/>
    <x v="184"/>
    <n v="979"/>
    <n v="30.045100000000001"/>
  </r>
  <r>
    <x v="25"/>
    <x v="0"/>
    <s v="Резидент"/>
    <x v="2"/>
    <x v="308"/>
    <n v="35510"/>
    <n v="30.045100000000001"/>
  </r>
  <r>
    <x v="25"/>
    <x v="1"/>
    <s v="Резидент"/>
    <x v="2"/>
    <x v="187"/>
    <n v="35866"/>
    <n v="30.045100000000001"/>
  </r>
  <r>
    <x v="25"/>
    <x v="2"/>
    <s v="Резидент"/>
    <x v="2"/>
    <x v="224"/>
    <n v="35813"/>
    <n v="30.045100000000001"/>
  </r>
  <r>
    <x v="25"/>
    <x v="3"/>
    <s v="Нерезидент"/>
    <x v="2"/>
    <x v="281"/>
    <n v="996"/>
    <n v="30.045100000000001"/>
  </r>
  <r>
    <x v="25"/>
    <x v="4"/>
    <s v="Нерезидент"/>
    <x v="2"/>
    <x v="309"/>
    <n v="997"/>
    <n v="30.045100000000001"/>
  </r>
  <r>
    <x v="26"/>
    <x v="0"/>
    <s v="Резидент"/>
    <x v="0"/>
    <x v="310"/>
    <n v="35845"/>
    <n v="30.045100000000001"/>
  </r>
  <r>
    <x v="26"/>
    <x v="1"/>
    <s v="Резидент"/>
    <x v="0"/>
    <x v="311"/>
    <n v="36217"/>
    <n v="30.045100000000001"/>
  </r>
  <r>
    <x v="26"/>
    <x v="2"/>
    <s v="Резидент"/>
    <x v="0"/>
    <x v="64"/>
    <n v="35304"/>
    <n v="30.045100000000001"/>
  </r>
  <r>
    <x v="26"/>
    <x v="3"/>
    <s v="Нерезидент"/>
    <x v="0"/>
    <x v="312"/>
    <n v="982"/>
    <n v="30.045100000000001"/>
  </r>
  <r>
    <x v="26"/>
    <x v="4"/>
    <s v="Нерезидент"/>
    <x v="0"/>
    <x v="313"/>
    <n v="996"/>
    <n v="30.045100000000001"/>
  </r>
  <r>
    <x v="26"/>
    <x v="0"/>
    <s v="Резидент"/>
    <x v="1"/>
    <x v="139"/>
    <n v="35430"/>
    <n v="30.045100000000001"/>
  </r>
  <r>
    <x v="26"/>
    <x v="1"/>
    <s v="Резидент"/>
    <x v="1"/>
    <x v="268"/>
    <n v="36683"/>
    <n v="30.045100000000001"/>
  </r>
  <r>
    <x v="26"/>
    <x v="2"/>
    <s v="Резидент"/>
    <x v="1"/>
    <x v="314"/>
    <n v="36500"/>
    <n v="30.045100000000001"/>
  </r>
  <r>
    <x v="26"/>
    <x v="3"/>
    <s v="Нерезидент"/>
    <x v="1"/>
    <x v="315"/>
    <n v="967"/>
    <n v="30.045100000000001"/>
  </r>
  <r>
    <x v="26"/>
    <x v="4"/>
    <s v="Нерезидент"/>
    <x v="1"/>
    <x v="316"/>
    <n v="979"/>
    <n v="30.045100000000001"/>
  </r>
  <r>
    <x v="26"/>
    <x v="0"/>
    <s v="Резидент"/>
    <x v="2"/>
    <x v="317"/>
    <n v="35510"/>
    <n v="30.045100000000001"/>
  </r>
  <r>
    <x v="26"/>
    <x v="1"/>
    <s v="Резидент"/>
    <x v="2"/>
    <x v="318"/>
    <n v="35866"/>
    <n v="30.045100000000001"/>
  </r>
  <r>
    <x v="26"/>
    <x v="2"/>
    <s v="Резидент"/>
    <x v="2"/>
    <x v="319"/>
    <n v="35813"/>
    <n v="30.045100000000001"/>
  </r>
  <r>
    <x v="26"/>
    <x v="3"/>
    <s v="Нерезидент"/>
    <x v="2"/>
    <x v="320"/>
    <n v="996"/>
    <n v="30.045100000000001"/>
  </r>
  <r>
    <x v="26"/>
    <x v="4"/>
    <s v="Нерезидент"/>
    <x v="2"/>
    <x v="321"/>
    <n v="997"/>
    <n v="30.045100000000001"/>
  </r>
  <r>
    <x v="27"/>
    <x v="0"/>
    <s v="Резидент"/>
    <x v="0"/>
    <x v="120"/>
    <n v="35845"/>
    <n v="30.045100000000001"/>
  </r>
  <r>
    <x v="27"/>
    <x v="1"/>
    <s v="Резидент"/>
    <x v="0"/>
    <x v="322"/>
    <n v="36217"/>
    <n v="30.045100000000001"/>
  </r>
  <r>
    <x v="27"/>
    <x v="2"/>
    <s v="Резидент"/>
    <x v="0"/>
    <x v="323"/>
    <n v="35304"/>
    <n v="30.045100000000001"/>
  </r>
  <r>
    <x v="27"/>
    <x v="3"/>
    <s v="Нерезидент"/>
    <x v="0"/>
    <x v="324"/>
    <n v="982"/>
    <n v="30.045100000000001"/>
  </r>
  <r>
    <x v="27"/>
    <x v="4"/>
    <s v="Нерезидент"/>
    <x v="0"/>
    <x v="250"/>
    <n v="996"/>
    <n v="30.045100000000001"/>
  </r>
  <r>
    <x v="27"/>
    <x v="0"/>
    <s v="Резидент"/>
    <x v="1"/>
    <x v="325"/>
    <n v="35430"/>
    <n v="30.045100000000001"/>
  </r>
  <r>
    <x v="27"/>
    <x v="1"/>
    <s v="Резидент"/>
    <x v="1"/>
    <x v="326"/>
    <n v="36683"/>
    <n v="30.045100000000001"/>
  </r>
  <r>
    <x v="27"/>
    <x v="2"/>
    <s v="Резидент"/>
    <x v="1"/>
    <x v="125"/>
    <n v="36500"/>
    <n v="30.045100000000001"/>
  </r>
  <r>
    <x v="27"/>
    <x v="3"/>
    <s v="Нерезидент"/>
    <x v="1"/>
    <x v="113"/>
    <n v="967"/>
    <n v="30.045100000000001"/>
  </r>
  <r>
    <x v="27"/>
    <x v="4"/>
    <s v="Нерезидент"/>
    <x v="1"/>
    <x v="137"/>
    <n v="979"/>
    <n v="30.045100000000001"/>
  </r>
  <r>
    <x v="27"/>
    <x v="0"/>
    <s v="Резидент"/>
    <x v="2"/>
    <x v="327"/>
    <n v="35510"/>
    <n v="30.045100000000001"/>
  </r>
  <r>
    <x v="27"/>
    <x v="1"/>
    <s v="Резидент"/>
    <x v="2"/>
    <x v="206"/>
    <n v="35866"/>
    <n v="30.045100000000001"/>
  </r>
  <r>
    <x v="27"/>
    <x v="2"/>
    <s v="Резидент"/>
    <x v="2"/>
    <x v="328"/>
    <n v="35813"/>
    <n v="30.045100000000001"/>
  </r>
  <r>
    <x v="27"/>
    <x v="3"/>
    <s v="Нерезидент"/>
    <x v="2"/>
    <x v="329"/>
    <n v="996"/>
    <n v="30.045100000000001"/>
  </r>
  <r>
    <x v="27"/>
    <x v="4"/>
    <s v="Нерезидент"/>
    <x v="2"/>
    <x v="330"/>
    <n v="997"/>
    <n v="30.045100000000001"/>
  </r>
  <r>
    <x v="28"/>
    <x v="0"/>
    <s v="Резидент"/>
    <x v="0"/>
    <x v="331"/>
    <n v="35845"/>
    <n v="30.078199999999999"/>
  </r>
  <r>
    <x v="28"/>
    <x v="1"/>
    <s v="Резидент"/>
    <x v="0"/>
    <x v="164"/>
    <n v="36217"/>
    <n v="30.078199999999999"/>
  </r>
  <r>
    <x v="28"/>
    <x v="2"/>
    <s v="Резидент"/>
    <x v="0"/>
    <x v="78"/>
    <n v="35304"/>
    <n v="30.078199999999999"/>
  </r>
  <r>
    <x v="28"/>
    <x v="3"/>
    <s v="Нерезидент"/>
    <x v="0"/>
    <x v="332"/>
    <n v="982"/>
    <n v="30.078199999999999"/>
  </r>
  <r>
    <x v="28"/>
    <x v="4"/>
    <s v="Нерезидент"/>
    <x v="0"/>
    <x v="333"/>
    <n v="996"/>
    <n v="30.078199999999999"/>
  </r>
  <r>
    <x v="28"/>
    <x v="0"/>
    <s v="Резидент"/>
    <x v="1"/>
    <x v="334"/>
    <n v="35430"/>
    <n v="30.078199999999999"/>
  </r>
  <r>
    <x v="28"/>
    <x v="1"/>
    <s v="Резидент"/>
    <x v="1"/>
    <x v="335"/>
    <n v="36683"/>
    <n v="30.078199999999999"/>
  </r>
  <r>
    <x v="28"/>
    <x v="2"/>
    <s v="Резидент"/>
    <x v="1"/>
    <x v="313"/>
    <n v="36500"/>
    <n v="30.078199999999999"/>
  </r>
  <r>
    <x v="28"/>
    <x v="3"/>
    <s v="Нерезидент"/>
    <x v="1"/>
    <x v="336"/>
    <n v="967"/>
    <n v="30.078199999999999"/>
  </r>
  <r>
    <x v="28"/>
    <x v="4"/>
    <s v="Нерезидент"/>
    <x v="1"/>
    <x v="337"/>
    <n v="979"/>
    <n v="30.078199999999999"/>
  </r>
  <r>
    <x v="28"/>
    <x v="0"/>
    <s v="Резидент"/>
    <x v="2"/>
    <x v="338"/>
    <n v="35510"/>
    <n v="30.078199999999999"/>
  </r>
  <r>
    <x v="28"/>
    <x v="1"/>
    <s v="Резидент"/>
    <x v="2"/>
    <x v="339"/>
    <n v="35866"/>
    <n v="30.078199999999999"/>
  </r>
  <r>
    <x v="28"/>
    <x v="2"/>
    <s v="Резидент"/>
    <x v="2"/>
    <x v="173"/>
    <n v="35813"/>
    <n v="30.078199999999999"/>
  </r>
  <r>
    <x v="28"/>
    <x v="3"/>
    <s v="Нерезидент"/>
    <x v="2"/>
    <x v="340"/>
    <n v="996"/>
    <n v="30.078199999999999"/>
  </r>
  <r>
    <x v="28"/>
    <x v="4"/>
    <s v="Нерезидент"/>
    <x v="2"/>
    <x v="341"/>
    <n v="997"/>
    <n v="30.078199999999999"/>
  </r>
  <r>
    <x v="29"/>
    <x v="0"/>
    <s v="Резидент"/>
    <x v="0"/>
    <x v="342"/>
    <n v="35845"/>
    <n v="30.151299999999999"/>
  </r>
  <r>
    <x v="29"/>
    <x v="1"/>
    <s v="Резидент"/>
    <x v="0"/>
    <x v="343"/>
    <n v="36217"/>
    <n v="30.151299999999999"/>
  </r>
  <r>
    <x v="29"/>
    <x v="2"/>
    <s v="Резидент"/>
    <x v="0"/>
    <x v="344"/>
    <n v="35304"/>
    <n v="30.151299999999999"/>
  </r>
  <r>
    <x v="29"/>
    <x v="3"/>
    <s v="Нерезидент"/>
    <x v="0"/>
    <x v="345"/>
    <n v="982"/>
    <n v="30.151299999999999"/>
  </r>
  <r>
    <x v="29"/>
    <x v="4"/>
    <s v="Нерезидент"/>
    <x v="0"/>
    <x v="82"/>
    <n v="996"/>
    <n v="30.151299999999999"/>
  </r>
  <r>
    <x v="29"/>
    <x v="0"/>
    <s v="Резидент"/>
    <x v="1"/>
    <x v="346"/>
    <n v="35430"/>
    <n v="30.151299999999999"/>
  </r>
  <r>
    <x v="29"/>
    <x v="1"/>
    <s v="Резидент"/>
    <x v="1"/>
    <x v="347"/>
    <n v="36683"/>
    <n v="30.151299999999999"/>
  </r>
  <r>
    <x v="29"/>
    <x v="2"/>
    <s v="Резидент"/>
    <x v="1"/>
    <x v="2"/>
    <n v="36500"/>
    <n v="30.151299999999999"/>
  </r>
  <r>
    <x v="29"/>
    <x v="3"/>
    <s v="Нерезидент"/>
    <x v="1"/>
    <x v="348"/>
    <n v="967"/>
    <n v="30.151299999999999"/>
  </r>
  <r>
    <x v="29"/>
    <x v="4"/>
    <s v="Нерезидент"/>
    <x v="1"/>
    <x v="349"/>
    <n v="979"/>
    <n v="30.151299999999999"/>
  </r>
  <r>
    <x v="29"/>
    <x v="0"/>
    <s v="Резидент"/>
    <x v="2"/>
    <x v="350"/>
    <n v="35510"/>
    <n v="30.151299999999999"/>
  </r>
  <r>
    <x v="29"/>
    <x v="1"/>
    <s v="Резидент"/>
    <x v="2"/>
    <x v="3"/>
    <n v="35866"/>
    <n v="30.151299999999999"/>
  </r>
  <r>
    <x v="29"/>
    <x v="2"/>
    <s v="Резидент"/>
    <x v="2"/>
    <x v="351"/>
    <n v="35813"/>
    <n v="30.151299999999999"/>
  </r>
  <r>
    <x v="29"/>
    <x v="3"/>
    <s v="Нерезидент"/>
    <x v="2"/>
    <x v="352"/>
    <n v="996"/>
    <n v="30.151299999999999"/>
  </r>
  <r>
    <x v="29"/>
    <x v="4"/>
    <s v="Нерезидент"/>
    <x v="2"/>
    <x v="330"/>
    <n v="997"/>
    <n v="30.151299999999999"/>
  </r>
  <r>
    <x v="30"/>
    <x v="0"/>
    <s v="Резидент"/>
    <x v="0"/>
    <x v="353"/>
    <n v="35845"/>
    <n v="30.027699999999999"/>
  </r>
  <r>
    <x v="30"/>
    <x v="1"/>
    <s v="Резидент"/>
    <x v="0"/>
    <x v="354"/>
    <n v="36217"/>
    <n v="30.027699999999999"/>
  </r>
  <r>
    <x v="30"/>
    <x v="2"/>
    <s v="Резидент"/>
    <x v="0"/>
    <x v="355"/>
    <n v="35304"/>
    <n v="30.027699999999999"/>
  </r>
  <r>
    <x v="30"/>
    <x v="3"/>
    <s v="Нерезидент"/>
    <x v="0"/>
    <x v="356"/>
    <n v="982"/>
    <n v="30.027699999999999"/>
  </r>
  <r>
    <x v="30"/>
    <x v="4"/>
    <s v="Нерезидент"/>
    <x v="0"/>
    <x v="294"/>
    <n v="996"/>
    <n v="30.027699999999999"/>
  </r>
  <r>
    <x v="30"/>
    <x v="0"/>
    <s v="Резидент"/>
    <x v="1"/>
    <x v="139"/>
    <n v="35430"/>
    <n v="30.027699999999999"/>
  </r>
  <r>
    <x v="30"/>
    <x v="1"/>
    <s v="Резидент"/>
    <x v="1"/>
    <x v="357"/>
    <n v="36683"/>
    <n v="30.027699999999999"/>
  </r>
  <r>
    <x v="30"/>
    <x v="2"/>
    <s v="Резидент"/>
    <x v="1"/>
    <x v="358"/>
    <n v="36500"/>
    <n v="30.027699999999999"/>
  </r>
  <r>
    <x v="30"/>
    <x v="3"/>
    <s v="Нерезидент"/>
    <x v="1"/>
    <x v="105"/>
    <n v="967"/>
    <n v="30.027699999999999"/>
  </r>
  <r>
    <x v="30"/>
    <x v="4"/>
    <s v="Нерезидент"/>
    <x v="1"/>
    <x v="359"/>
    <n v="979"/>
    <n v="30.027699999999999"/>
  </r>
  <r>
    <x v="30"/>
    <x v="0"/>
    <s v="Резидент"/>
    <x v="2"/>
    <x v="360"/>
    <n v="35510"/>
    <n v="30.027699999999999"/>
  </r>
  <r>
    <x v="30"/>
    <x v="1"/>
    <s v="Резидент"/>
    <x v="2"/>
    <x v="189"/>
    <n v="35866"/>
    <n v="30.027699999999999"/>
  </r>
  <r>
    <x v="30"/>
    <x v="2"/>
    <s v="Резидент"/>
    <x v="2"/>
    <x v="126"/>
    <n v="35813"/>
    <n v="30.027699999999999"/>
  </r>
  <r>
    <x v="30"/>
    <x v="3"/>
    <s v="Нерезидент"/>
    <x v="2"/>
    <x v="361"/>
    <n v="996"/>
    <n v="30.027699999999999"/>
  </r>
  <r>
    <x v="30"/>
    <x v="4"/>
    <s v="Нерезидент"/>
    <x v="2"/>
    <x v="362"/>
    <n v="997"/>
    <n v="30.027699999999999"/>
  </r>
  <r>
    <x v="31"/>
    <x v="0"/>
    <s v="Резидент"/>
    <x v="0"/>
    <x v="363"/>
    <n v="35219"/>
    <n v="32.816899999999997"/>
  </r>
  <r>
    <x v="31"/>
    <x v="1"/>
    <s v="Резидент"/>
    <x v="0"/>
    <x v="364"/>
    <n v="36958"/>
    <n v="32.816899999999997"/>
  </r>
  <r>
    <x v="31"/>
    <x v="2"/>
    <s v="Резидент"/>
    <x v="0"/>
    <x v="271"/>
    <n v="36109"/>
    <n v="32.816899999999997"/>
  </r>
  <r>
    <x v="31"/>
    <x v="3"/>
    <s v="Нерезидент"/>
    <x v="0"/>
    <x v="304"/>
    <n v="984"/>
    <n v="32.816899999999997"/>
  </r>
  <r>
    <x v="31"/>
    <x v="4"/>
    <s v="Нерезидент"/>
    <x v="0"/>
    <x v="365"/>
    <n v="977"/>
    <n v="32.816899999999997"/>
  </r>
  <r>
    <x v="31"/>
    <x v="0"/>
    <s v="Резидент"/>
    <x v="1"/>
    <x v="366"/>
    <n v="35982"/>
    <n v="32.816899999999997"/>
  </r>
  <r>
    <x v="31"/>
    <x v="1"/>
    <s v="Резидент"/>
    <x v="1"/>
    <x v="367"/>
    <n v="35442"/>
    <n v="32.816899999999997"/>
  </r>
  <r>
    <x v="31"/>
    <x v="2"/>
    <s v="Резидент"/>
    <x v="1"/>
    <x v="368"/>
    <n v="35968"/>
    <n v="32.816899999999997"/>
  </r>
  <r>
    <x v="31"/>
    <x v="3"/>
    <s v="Нерезидент"/>
    <x v="1"/>
    <x v="369"/>
    <n v="974"/>
    <n v="32.816899999999997"/>
  </r>
  <r>
    <x v="31"/>
    <x v="4"/>
    <s v="Нерезидент"/>
    <x v="1"/>
    <x v="191"/>
    <n v="983"/>
    <n v="32.816899999999997"/>
  </r>
  <r>
    <x v="31"/>
    <x v="0"/>
    <s v="Резидент"/>
    <x v="2"/>
    <x v="370"/>
    <n v="36177"/>
    <n v="32.816899999999997"/>
  </r>
  <r>
    <x v="31"/>
    <x v="1"/>
    <s v="Резидент"/>
    <x v="2"/>
    <x v="371"/>
    <n v="36433"/>
    <n v="32.816899999999997"/>
  </r>
  <r>
    <x v="31"/>
    <x v="2"/>
    <s v="Резидент"/>
    <x v="2"/>
    <x v="372"/>
    <n v="35921"/>
    <n v="32.816899999999997"/>
  </r>
  <r>
    <x v="31"/>
    <x v="3"/>
    <s v="Нерезидент"/>
    <x v="2"/>
    <x v="343"/>
    <n v="956"/>
    <n v="32.816899999999997"/>
  </r>
  <r>
    <x v="31"/>
    <x v="4"/>
    <s v="Нерезидент"/>
    <x v="2"/>
    <x v="373"/>
    <n v="950"/>
    <n v="32.816899999999997"/>
  </r>
  <r>
    <x v="32"/>
    <x v="0"/>
    <s v="Резидент"/>
    <x v="0"/>
    <x v="374"/>
    <n v="35219"/>
    <n v="32.851700000000001"/>
  </r>
  <r>
    <x v="32"/>
    <x v="1"/>
    <s v="Резидент"/>
    <x v="0"/>
    <x v="375"/>
    <n v="36958"/>
    <n v="32.851700000000001"/>
  </r>
  <r>
    <x v="32"/>
    <x v="2"/>
    <s v="Резидент"/>
    <x v="0"/>
    <x v="376"/>
    <n v="36109"/>
    <n v="32.851700000000001"/>
  </r>
  <r>
    <x v="32"/>
    <x v="3"/>
    <s v="Нерезидент"/>
    <x v="0"/>
    <x v="377"/>
    <n v="984"/>
    <n v="32.851700000000001"/>
  </r>
  <r>
    <x v="32"/>
    <x v="4"/>
    <s v="Нерезидент"/>
    <x v="0"/>
    <x v="49"/>
    <n v="977"/>
    <n v="32.851700000000001"/>
  </r>
  <r>
    <x v="32"/>
    <x v="0"/>
    <s v="Резидент"/>
    <x v="1"/>
    <x v="378"/>
    <n v="35982"/>
    <n v="32.851700000000001"/>
  </r>
  <r>
    <x v="32"/>
    <x v="1"/>
    <s v="Резидент"/>
    <x v="1"/>
    <x v="161"/>
    <n v="35442"/>
    <n v="32.851700000000001"/>
  </r>
  <r>
    <x v="32"/>
    <x v="2"/>
    <s v="Резидент"/>
    <x v="1"/>
    <x v="379"/>
    <n v="35968"/>
    <n v="32.851700000000001"/>
  </r>
  <r>
    <x v="32"/>
    <x v="3"/>
    <s v="Нерезидент"/>
    <x v="1"/>
    <x v="380"/>
    <n v="974"/>
    <n v="32.851700000000001"/>
  </r>
  <r>
    <x v="32"/>
    <x v="4"/>
    <s v="Нерезидент"/>
    <x v="1"/>
    <x v="20"/>
    <n v="983"/>
    <n v="32.851700000000001"/>
  </r>
  <r>
    <x v="32"/>
    <x v="0"/>
    <s v="Резидент"/>
    <x v="2"/>
    <x v="381"/>
    <n v="36177"/>
    <n v="32.851700000000001"/>
  </r>
  <r>
    <x v="32"/>
    <x v="1"/>
    <s v="Резидент"/>
    <x v="2"/>
    <x v="237"/>
    <n v="36433"/>
    <n v="32.851700000000001"/>
  </r>
  <r>
    <x v="32"/>
    <x v="2"/>
    <s v="Резидент"/>
    <x v="2"/>
    <x v="382"/>
    <n v="35921"/>
    <n v="32.851700000000001"/>
  </r>
  <r>
    <x v="32"/>
    <x v="3"/>
    <s v="Нерезидент"/>
    <x v="2"/>
    <x v="383"/>
    <n v="956"/>
    <n v="32.851700000000001"/>
  </r>
  <r>
    <x v="32"/>
    <x v="4"/>
    <s v="Нерезидент"/>
    <x v="2"/>
    <x v="384"/>
    <n v="950"/>
    <n v="32.851700000000001"/>
  </r>
  <r>
    <x v="33"/>
    <x v="0"/>
    <s v="Резидент"/>
    <x v="0"/>
    <x v="45"/>
    <n v="35219"/>
    <n v="32.947499999999998"/>
  </r>
  <r>
    <x v="33"/>
    <x v="1"/>
    <s v="Резидент"/>
    <x v="0"/>
    <x v="277"/>
    <n v="36958"/>
    <n v="32.947499999999998"/>
  </r>
  <r>
    <x v="33"/>
    <x v="2"/>
    <s v="Резидент"/>
    <x v="0"/>
    <x v="385"/>
    <n v="36109"/>
    <n v="32.947499999999998"/>
  </r>
  <r>
    <x v="33"/>
    <x v="3"/>
    <s v="Нерезидент"/>
    <x v="0"/>
    <x v="386"/>
    <n v="984"/>
    <n v="32.947499999999998"/>
  </r>
  <r>
    <x v="33"/>
    <x v="4"/>
    <s v="Нерезидент"/>
    <x v="0"/>
    <x v="387"/>
    <n v="977"/>
    <n v="32.947499999999998"/>
  </r>
  <r>
    <x v="33"/>
    <x v="0"/>
    <s v="Резидент"/>
    <x v="1"/>
    <x v="388"/>
    <n v="35982"/>
    <n v="32.947499999999998"/>
  </r>
  <r>
    <x v="33"/>
    <x v="1"/>
    <s v="Резидент"/>
    <x v="1"/>
    <x v="389"/>
    <n v="35442"/>
    <n v="32.947499999999998"/>
  </r>
  <r>
    <x v="33"/>
    <x v="2"/>
    <s v="Резидент"/>
    <x v="1"/>
    <x v="150"/>
    <n v="35968"/>
    <n v="32.947499999999998"/>
  </r>
  <r>
    <x v="33"/>
    <x v="3"/>
    <s v="Нерезидент"/>
    <x v="1"/>
    <x v="390"/>
    <n v="974"/>
    <n v="32.947499999999998"/>
  </r>
  <r>
    <x v="33"/>
    <x v="4"/>
    <s v="Нерезидент"/>
    <x v="1"/>
    <x v="391"/>
    <n v="983"/>
    <n v="32.947499999999998"/>
  </r>
  <r>
    <x v="33"/>
    <x v="0"/>
    <s v="Резидент"/>
    <x v="2"/>
    <x v="392"/>
    <n v="36177"/>
    <n v="32.947499999999998"/>
  </r>
  <r>
    <x v="33"/>
    <x v="1"/>
    <s v="Резидент"/>
    <x v="2"/>
    <x v="393"/>
    <n v="36433"/>
    <n v="32.947499999999998"/>
  </r>
  <r>
    <x v="33"/>
    <x v="2"/>
    <s v="Резидент"/>
    <x v="2"/>
    <x v="242"/>
    <n v="35921"/>
    <n v="32.947499999999998"/>
  </r>
  <r>
    <x v="33"/>
    <x v="3"/>
    <s v="Нерезидент"/>
    <x v="2"/>
    <x v="89"/>
    <n v="956"/>
    <n v="32.947499999999998"/>
  </r>
  <r>
    <x v="33"/>
    <x v="4"/>
    <s v="Нерезидент"/>
    <x v="2"/>
    <x v="394"/>
    <n v="950"/>
    <n v="32.947499999999998"/>
  </r>
  <r>
    <x v="34"/>
    <x v="0"/>
    <s v="Резидент"/>
    <x v="0"/>
    <x v="228"/>
    <n v="35219"/>
    <n v="33.220399999999998"/>
  </r>
  <r>
    <x v="34"/>
    <x v="1"/>
    <s v="Резидент"/>
    <x v="0"/>
    <x v="279"/>
    <n v="36958"/>
    <n v="33.220399999999998"/>
  </r>
  <r>
    <x v="34"/>
    <x v="2"/>
    <s v="Резидент"/>
    <x v="0"/>
    <x v="395"/>
    <n v="36109"/>
    <n v="33.220399999999998"/>
  </r>
  <r>
    <x v="34"/>
    <x v="3"/>
    <s v="Нерезидент"/>
    <x v="0"/>
    <x v="396"/>
    <n v="984"/>
    <n v="33.220399999999998"/>
  </r>
  <r>
    <x v="34"/>
    <x v="4"/>
    <s v="Нерезидент"/>
    <x v="0"/>
    <x v="397"/>
    <n v="977"/>
    <n v="33.220399999999998"/>
  </r>
  <r>
    <x v="34"/>
    <x v="0"/>
    <s v="Резидент"/>
    <x v="1"/>
    <x v="398"/>
    <n v="35982"/>
    <n v="33.220399999999998"/>
  </r>
  <r>
    <x v="34"/>
    <x v="1"/>
    <s v="Резидент"/>
    <x v="1"/>
    <x v="399"/>
    <n v="35442"/>
    <n v="33.220399999999998"/>
  </r>
  <r>
    <x v="34"/>
    <x v="2"/>
    <s v="Резидент"/>
    <x v="1"/>
    <x v="400"/>
    <n v="35968"/>
    <n v="33.220399999999998"/>
  </r>
  <r>
    <x v="34"/>
    <x v="3"/>
    <s v="Нерезидент"/>
    <x v="1"/>
    <x v="401"/>
    <n v="974"/>
    <n v="33.220399999999998"/>
  </r>
  <r>
    <x v="34"/>
    <x v="4"/>
    <s v="Нерезидент"/>
    <x v="1"/>
    <x v="402"/>
    <n v="983"/>
    <n v="33.220399999999998"/>
  </r>
  <r>
    <x v="34"/>
    <x v="0"/>
    <s v="Резидент"/>
    <x v="2"/>
    <x v="403"/>
    <n v="36177"/>
    <n v="33.220399999999998"/>
  </r>
  <r>
    <x v="34"/>
    <x v="1"/>
    <s v="Резидент"/>
    <x v="2"/>
    <x v="404"/>
    <n v="36433"/>
    <n v="33.220399999999998"/>
  </r>
  <r>
    <x v="34"/>
    <x v="2"/>
    <s v="Резидент"/>
    <x v="2"/>
    <x v="405"/>
    <n v="35921"/>
    <n v="33.220399999999998"/>
  </r>
  <r>
    <x v="34"/>
    <x v="3"/>
    <s v="Нерезидент"/>
    <x v="2"/>
    <x v="406"/>
    <n v="956"/>
    <n v="33.220399999999998"/>
  </r>
  <r>
    <x v="34"/>
    <x v="4"/>
    <s v="Нерезидент"/>
    <x v="2"/>
    <x v="407"/>
    <n v="950"/>
    <n v="33.220399999999998"/>
  </r>
  <r>
    <x v="35"/>
    <x v="0"/>
    <s v="Резидент"/>
    <x v="0"/>
    <x v="408"/>
    <n v="35219"/>
    <n v="33.160499999999999"/>
  </r>
  <r>
    <x v="35"/>
    <x v="1"/>
    <s v="Резидент"/>
    <x v="0"/>
    <x v="45"/>
    <n v="36958"/>
    <n v="33.160499999999999"/>
  </r>
  <r>
    <x v="35"/>
    <x v="2"/>
    <s v="Резидент"/>
    <x v="0"/>
    <x v="409"/>
    <n v="36109"/>
    <n v="33.160499999999999"/>
  </r>
  <r>
    <x v="35"/>
    <x v="3"/>
    <s v="Нерезидент"/>
    <x v="0"/>
    <x v="410"/>
    <n v="984"/>
    <n v="33.160499999999999"/>
  </r>
  <r>
    <x v="35"/>
    <x v="4"/>
    <s v="Нерезидент"/>
    <x v="0"/>
    <x v="411"/>
    <n v="977"/>
    <n v="33.160499999999999"/>
  </r>
  <r>
    <x v="35"/>
    <x v="0"/>
    <s v="Резидент"/>
    <x v="1"/>
    <x v="412"/>
    <n v="35982"/>
    <n v="33.160499999999999"/>
  </r>
  <r>
    <x v="35"/>
    <x v="1"/>
    <s v="Резидент"/>
    <x v="1"/>
    <x v="413"/>
    <n v="35442"/>
    <n v="33.160499999999999"/>
  </r>
  <r>
    <x v="35"/>
    <x v="2"/>
    <s v="Резидент"/>
    <x v="1"/>
    <x v="414"/>
    <n v="35968"/>
    <n v="33.160499999999999"/>
  </r>
  <r>
    <x v="35"/>
    <x v="3"/>
    <s v="Нерезидент"/>
    <x v="1"/>
    <x v="275"/>
    <n v="974"/>
    <n v="33.160499999999999"/>
  </r>
  <r>
    <x v="35"/>
    <x v="4"/>
    <s v="Нерезидент"/>
    <x v="1"/>
    <x v="183"/>
    <n v="983"/>
    <n v="33.160499999999999"/>
  </r>
  <r>
    <x v="35"/>
    <x v="0"/>
    <s v="Резидент"/>
    <x v="2"/>
    <x v="260"/>
    <n v="36177"/>
    <n v="33.160499999999999"/>
  </r>
  <r>
    <x v="35"/>
    <x v="1"/>
    <s v="Резидент"/>
    <x v="2"/>
    <x v="415"/>
    <n v="36433"/>
    <n v="33.160499999999999"/>
  </r>
  <r>
    <x v="35"/>
    <x v="2"/>
    <s v="Резидент"/>
    <x v="2"/>
    <x v="180"/>
    <n v="35921"/>
    <n v="33.160499999999999"/>
  </r>
  <r>
    <x v="35"/>
    <x v="3"/>
    <s v="Нерезидент"/>
    <x v="2"/>
    <x v="0"/>
    <n v="956"/>
    <n v="33.160499999999999"/>
  </r>
  <r>
    <x v="35"/>
    <x v="4"/>
    <s v="Нерезидент"/>
    <x v="2"/>
    <x v="286"/>
    <n v="950"/>
    <n v="33.160499999999999"/>
  </r>
  <r>
    <x v="36"/>
    <x v="0"/>
    <s v="Резидент"/>
    <x v="0"/>
    <x v="416"/>
    <n v="35219"/>
    <n v="33.224699999999999"/>
  </r>
  <r>
    <x v="36"/>
    <x v="1"/>
    <s v="Резидент"/>
    <x v="0"/>
    <x v="237"/>
    <n v="36958"/>
    <n v="33.224699999999999"/>
  </r>
  <r>
    <x v="36"/>
    <x v="2"/>
    <s v="Резидент"/>
    <x v="0"/>
    <x v="219"/>
    <n v="36109"/>
    <n v="33.224699999999999"/>
  </r>
  <r>
    <x v="36"/>
    <x v="3"/>
    <s v="Нерезидент"/>
    <x v="0"/>
    <x v="417"/>
    <n v="984"/>
    <n v="33.224699999999999"/>
  </r>
  <r>
    <x v="36"/>
    <x v="4"/>
    <s v="Нерезидент"/>
    <x v="0"/>
    <x v="83"/>
    <n v="977"/>
    <n v="33.224699999999999"/>
  </r>
  <r>
    <x v="36"/>
    <x v="0"/>
    <s v="Резидент"/>
    <x v="1"/>
    <x v="92"/>
    <n v="35982"/>
    <n v="33.224699999999999"/>
  </r>
  <r>
    <x v="36"/>
    <x v="1"/>
    <s v="Резидент"/>
    <x v="1"/>
    <x v="418"/>
    <n v="35442"/>
    <n v="33.224699999999999"/>
  </r>
  <r>
    <x v="36"/>
    <x v="2"/>
    <s v="Резидент"/>
    <x v="1"/>
    <x v="419"/>
    <n v="35968"/>
    <n v="33.224699999999999"/>
  </r>
  <r>
    <x v="36"/>
    <x v="3"/>
    <s v="Нерезидент"/>
    <x v="1"/>
    <x v="420"/>
    <n v="974"/>
    <n v="33.224699999999999"/>
  </r>
  <r>
    <x v="36"/>
    <x v="4"/>
    <s v="Нерезидент"/>
    <x v="1"/>
    <x v="421"/>
    <n v="983"/>
    <n v="33.224699999999999"/>
  </r>
  <r>
    <x v="36"/>
    <x v="0"/>
    <s v="Резидент"/>
    <x v="2"/>
    <x v="231"/>
    <n v="36177"/>
    <n v="33.224699999999999"/>
  </r>
  <r>
    <x v="36"/>
    <x v="1"/>
    <s v="Резидент"/>
    <x v="2"/>
    <x v="321"/>
    <n v="36433"/>
    <n v="33.224699999999999"/>
  </r>
  <r>
    <x v="36"/>
    <x v="2"/>
    <s v="Резидент"/>
    <x v="2"/>
    <x v="422"/>
    <n v="35921"/>
    <n v="33.224699999999999"/>
  </r>
  <r>
    <x v="36"/>
    <x v="3"/>
    <s v="Нерезидент"/>
    <x v="2"/>
    <x v="423"/>
    <n v="956"/>
    <n v="33.224699999999999"/>
  </r>
  <r>
    <x v="36"/>
    <x v="4"/>
    <s v="Нерезидент"/>
    <x v="2"/>
    <x v="424"/>
    <n v="950"/>
    <n v="33.224699999999999"/>
  </r>
  <r>
    <x v="37"/>
    <x v="0"/>
    <s v="Резидент"/>
    <x v="0"/>
    <x v="425"/>
    <n v="35219"/>
    <n v="33.224699999999999"/>
  </r>
  <r>
    <x v="37"/>
    <x v="1"/>
    <s v="Резидент"/>
    <x v="0"/>
    <x v="147"/>
    <n v="36958"/>
    <n v="33.224699999999999"/>
  </r>
  <r>
    <x v="37"/>
    <x v="2"/>
    <s v="Резидент"/>
    <x v="0"/>
    <x v="283"/>
    <n v="36109"/>
    <n v="33.224699999999999"/>
  </r>
  <r>
    <x v="37"/>
    <x v="3"/>
    <s v="Нерезидент"/>
    <x v="0"/>
    <x v="103"/>
    <n v="984"/>
    <n v="33.224699999999999"/>
  </r>
  <r>
    <x v="37"/>
    <x v="4"/>
    <s v="Нерезидент"/>
    <x v="0"/>
    <x v="75"/>
    <n v="977"/>
    <n v="33.224699999999999"/>
  </r>
  <r>
    <x v="37"/>
    <x v="0"/>
    <s v="Резидент"/>
    <x v="1"/>
    <x v="80"/>
    <n v="35982"/>
    <n v="33.224699999999999"/>
  </r>
  <r>
    <x v="37"/>
    <x v="1"/>
    <s v="Резидент"/>
    <x v="1"/>
    <x v="426"/>
    <n v="35442"/>
    <n v="33.224699999999999"/>
  </r>
  <r>
    <x v="37"/>
    <x v="2"/>
    <s v="Резидент"/>
    <x v="1"/>
    <x v="427"/>
    <n v="35968"/>
    <n v="33.224699999999999"/>
  </r>
  <r>
    <x v="37"/>
    <x v="3"/>
    <s v="Нерезидент"/>
    <x v="1"/>
    <x v="414"/>
    <n v="974"/>
    <n v="33.224699999999999"/>
  </r>
  <r>
    <x v="37"/>
    <x v="4"/>
    <s v="Нерезидент"/>
    <x v="1"/>
    <x v="428"/>
    <n v="983"/>
    <n v="33.224699999999999"/>
  </r>
  <r>
    <x v="37"/>
    <x v="0"/>
    <s v="Резидент"/>
    <x v="2"/>
    <x v="429"/>
    <n v="36177"/>
    <n v="33.224699999999999"/>
  </r>
  <r>
    <x v="37"/>
    <x v="1"/>
    <s v="Резидент"/>
    <x v="2"/>
    <x v="167"/>
    <n v="36433"/>
    <n v="33.224699999999999"/>
  </r>
  <r>
    <x v="37"/>
    <x v="2"/>
    <s v="Резидент"/>
    <x v="2"/>
    <x v="329"/>
    <n v="35921"/>
    <n v="33.224699999999999"/>
  </r>
  <r>
    <x v="37"/>
    <x v="3"/>
    <s v="Нерезидент"/>
    <x v="2"/>
    <x v="1"/>
    <n v="956"/>
    <n v="33.224699999999999"/>
  </r>
  <r>
    <x v="37"/>
    <x v="4"/>
    <s v="Нерезидент"/>
    <x v="2"/>
    <x v="316"/>
    <n v="950"/>
    <n v="33.224699999999999"/>
  </r>
  <r>
    <x v="38"/>
    <x v="0"/>
    <s v="Резидент"/>
    <x v="0"/>
    <x v="430"/>
    <n v="35219"/>
    <n v="33.224699999999999"/>
  </r>
  <r>
    <x v="38"/>
    <x v="1"/>
    <s v="Резидент"/>
    <x v="0"/>
    <x v="9"/>
    <n v="36958"/>
    <n v="33.224699999999999"/>
  </r>
  <r>
    <x v="38"/>
    <x v="2"/>
    <s v="Резидент"/>
    <x v="0"/>
    <x v="431"/>
    <n v="36109"/>
    <n v="33.224699999999999"/>
  </r>
  <r>
    <x v="38"/>
    <x v="3"/>
    <s v="Нерезидент"/>
    <x v="0"/>
    <x v="239"/>
    <n v="984"/>
    <n v="33.224699999999999"/>
  </r>
  <r>
    <x v="38"/>
    <x v="4"/>
    <s v="Нерезидент"/>
    <x v="0"/>
    <x v="284"/>
    <n v="977"/>
    <n v="33.224699999999999"/>
  </r>
  <r>
    <x v="38"/>
    <x v="0"/>
    <s v="Резидент"/>
    <x v="1"/>
    <x v="432"/>
    <n v="35982"/>
    <n v="33.224699999999999"/>
  </r>
  <r>
    <x v="38"/>
    <x v="1"/>
    <s v="Резидент"/>
    <x v="1"/>
    <x v="433"/>
    <n v="35442"/>
    <n v="33.224699999999999"/>
  </r>
  <r>
    <x v="38"/>
    <x v="2"/>
    <s v="Резидент"/>
    <x v="1"/>
    <x v="434"/>
    <n v="35968"/>
    <n v="33.224699999999999"/>
  </r>
  <r>
    <x v="38"/>
    <x v="3"/>
    <s v="Нерезидент"/>
    <x v="1"/>
    <x v="435"/>
    <n v="974"/>
    <n v="33.224699999999999"/>
  </r>
  <r>
    <x v="38"/>
    <x v="4"/>
    <s v="Нерезидент"/>
    <x v="1"/>
    <x v="436"/>
    <n v="983"/>
    <n v="33.224699999999999"/>
  </r>
  <r>
    <x v="38"/>
    <x v="0"/>
    <s v="Резидент"/>
    <x v="2"/>
    <x v="437"/>
    <n v="36177"/>
    <n v="33.224699999999999"/>
  </r>
  <r>
    <x v="38"/>
    <x v="1"/>
    <s v="Резидент"/>
    <x v="2"/>
    <x v="438"/>
    <n v="36433"/>
    <n v="33.224699999999999"/>
  </r>
  <r>
    <x v="38"/>
    <x v="2"/>
    <s v="Резидент"/>
    <x v="2"/>
    <x v="419"/>
    <n v="35921"/>
    <n v="33.224699999999999"/>
  </r>
  <r>
    <x v="38"/>
    <x v="3"/>
    <s v="Нерезидент"/>
    <x v="2"/>
    <x v="439"/>
    <n v="956"/>
    <n v="33.224699999999999"/>
  </r>
  <r>
    <x v="38"/>
    <x v="4"/>
    <s v="Нерезидент"/>
    <x v="2"/>
    <x v="172"/>
    <n v="950"/>
    <n v="33.224699999999999"/>
  </r>
  <r>
    <x v="39"/>
    <x v="0"/>
    <s v="Резидент"/>
    <x v="0"/>
    <x v="356"/>
    <n v="35219"/>
    <n v="33.320999999999998"/>
  </r>
  <r>
    <x v="39"/>
    <x v="1"/>
    <s v="Резидент"/>
    <x v="0"/>
    <x v="440"/>
    <n v="36958"/>
    <n v="33.320999999999998"/>
  </r>
  <r>
    <x v="39"/>
    <x v="2"/>
    <s v="Резидент"/>
    <x v="0"/>
    <x v="441"/>
    <n v="36109"/>
    <n v="33.320999999999998"/>
  </r>
  <r>
    <x v="39"/>
    <x v="3"/>
    <s v="Нерезидент"/>
    <x v="0"/>
    <x v="442"/>
    <n v="984"/>
    <n v="33.320999999999998"/>
  </r>
  <r>
    <x v="39"/>
    <x v="4"/>
    <s v="Нерезидент"/>
    <x v="0"/>
    <x v="140"/>
    <n v="977"/>
    <n v="33.320999999999998"/>
  </r>
  <r>
    <x v="39"/>
    <x v="0"/>
    <s v="Резидент"/>
    <x v="1"/>
    <x v="443"/>
    <n v="35982"/>
    <n v="33.320999999999998"/>
  </r>
  <r>
    <x v="39"/>
    <x v="1"/>
    <s v="Резидент"/>
    <x v="1"/>
    <x v="444"/>
    <n v="35442"/>
    <n v="33.320999999999998"/>
  </r>
  <r>
    <x v="39"/>
    <x v="2"/>
    <s v="Резидент"/>
    <x v="1"/>
    <x v="445"/>
    <n v="35968"/>
    <n v="33.320999999999998"/>
  </r>
  <r>
    <x v="39"/>
    <x v="3"/>
    <s v="Нерезидент"/>
    <x v="1"/>
    <x v="305"/>
    <n v="974"/>
    <n v="33.320999999999998"/>
  </r>
  <r>
    <x v="39"/>
    <x v="4"/>
    <s v="Нерезидент"/>
    <x v="1"/>
    <x v="11"/>
    <n v="983"/>
    <n v="33.320999999999998"/>
  </r>
  <r>
    <x v="39"/>
    <x v="0"/>
    <s v="Резидент"/>
    <x v="2"/>
    <x v="446"/>
    <n v="36177"/>
    <n v="33.320999999999998"/>
  </r>
  <r>
    <x v="39"/>
    <x v="1"/>
    <s v="Резидент"/>
    <x v="2"/>
    <x v="447"/>
    <n v="36433"/>
    <n v="33.320999999999998"/>
  </r>
  <r>
    <x v="39"/>
    <x v="2"/>
    <s v="Резидент"/>
    <x v="2"/>
    <x v="70"/>
    <n v="35921"/>
    <n v="33.320999999999998"/>
  </r>
  <r>
    <x v="39"/>
    <x v="3"/>
    <s v="Нерезидент"/>
    <x v="2"/>
    <x v="29"/>
    <n v="956"/>
    <n v="33.320999999999998"/>
  </r>
  <r>
    <x v="39"/>
    <x v="4"/>
    <s v="Нерезидент"/>
    <x v="2"/>
    <x v="178"/>
    <n v="950"/>
    <n v="33.320999999999998"/>
  </r>
  <r>
    <x v="40"/>
    <x v="0"/>
    <s v="Резидент"/>
    <x v="0"/>
    <x v="448"/>
    <n v="35219"/>
    <n v="33.084200000000003"/>
  </r>
  <r>
    <x v="40"/>
    <x v="1"/>
    <s v="Резидент"/>
    <x v="0"/>
    <x v="438"/>
    <n v="36958"/>
    <n v="33.084200000000003"/>
  </r>
  <r>
    <x v="40"/>
    <x v="2"/>
    <s v="Резидент"/>
    <x v="0"/>
    <x v="449"/>
    <n v="36109"/>
    <n v="33.084200000000003"/>
  </r>
  <r>
    <x v="40"/>
    <x v="3"/>
    <s v="Нерезидент"/>
    <x v="0"/>
    <x v="450"/>
    <n v="984"/>
    <n v="33.084200000000003"/>
  </r>
  <r>
    <x v="40"/>
    <x v="4"/>
    <s v="Нерезидент"/>
    <x v="0"/>
    <x v="451"/>
    <n v="977"/>
    <n v="33.084200000000003"/>
  </r>
  <r>
    <x v="40"/>
    <x v="0"/>
    <s v="Резидент"/>
    <x v="1"/>
    <x v="452"/>
    <n v="35982"/>
    <n v="33.084200000000003"/>
  </r>
  <r>
    <x v="40"/>
    <x v="1"/>
    <s v="Резидент"/>
    <x v="1"/>
    <x v="425"/>
    <n v="35442"/>
    <n v="33.084200000000003"/>
  </r>
  <r>
    <x v="40"/>
    <x v="2"/>
    <s v="Резидент"/>
    <x v="1"/>
    <x v="173"/>
    <n v="35968"/>
    <n v="33.084200000000003"/>
  </r>
  <r>
    <x v="40"/>
    <x v="3"/>
    <s v="Нерезидент"/>
    <x v="1"/>
    <x v="453"/>
    <n v="974"/>
    <n v="33.084200000000003"/>
  </r>
  <r>
    <x v="40"/>
    <x v="4"/>
    <s v="Нерезидент"/>
    <x v="1"/>
    <x v="454"/>
    <n v="983"/>
    <n v="33.084200000000003"/>
  </r>
  <r>
    <x v="40"/>
    <x v="0"/>
    <s v="Резидент"/>
    <x v="2"/>
    <x v="423"/>
    <n v="36177"/>
    <n v="33.084200000000003"/>
  </r>
  <r>
    <x v="40"/>
    <x v="1"/>
    <s v="Резидент"/>
    <x v="2"/>
    <x v="197"/>
    <n v="36433"/>
    <n v="33.084200000000003"/>
  </r>
  <r>
    <x v="40"/>
    <x v="2"/>
    <s v="Резидент"/>
    <x v="2"/>
    <x v="333"/>
    <n v="35921"/>
    <n v="33.084200000000003"/>
  </r>
  <r>
    <x v="40"/>
    <x v="3"/>
    <s v="Нерезидент"/>
    <x v="2"/>
    <x v="338"/>
    <n v="956"/>
    <n v="33.084200000000003"/>
  </r>
  <r>
    <x v="40"/>
    <x v="4"/>
    <s v="Нерезидент"/>
    <x v="2"/>
    <x v="455"/>
    <n v="950"/>
    <n v="33.084200000000003"/>
  </r>
  <r>
    <x v="41"/>
    <x v="0"/>
    <s v="Резидент"/>
    <x v="0"/>
    <x v="456"/>
    <n v="35219"/>
    <n v="32.911200000000001"/>
  </r>
  <r>
    <x v="41"/>
    <x v="1"/>
    <s v="Резидент"/>
    <x v="0"/>
    <x v="90"/>
    <n v="36958"/>
    <n v="32.911200000000001"/>
  </r>
  <r>
    <x v="41"/>
    <x v="2"/>
    <s v="Резидент"/>
    <x v="0"/>
    <x v="103"/>
    <n v="36109"/>
    <n v="32.911200000000001"/>
  </r>
  <r>
    <x v="41"/>
    <x v="3"/>
    <s v="Нерезидент"/>
    <x v="0"/>
    <x v="34"/>
    <n v="984"/>
    <n v="32.911200000000001"/>
  </r>
  <r>
    <x v="41"/>
    <x v="4"/>
    <s v="Нерезидент"/>
    <x v="0"/>
    <x v="93"/>
    <n v="977"/>
    <n v="32.911200000000001"/>
  </r>
  <r>
    <x v="41"/>
    <x v="0"/>
    <s v="Резидент"/>
    <x v="1"/>
    <x v="457"/>
    <n v="35982"/>
    <n v="32.911200000000001"/>
  </r>
  <r>
    <x v="41"/>
    <x v="1"/>
    <s v="Резидент"/>
    <x v="1"/>
    <x v="458"/>
    <n v="35442"/>
    <n v="32.911200000000001"/>
  </r>
  <r>
    <x v="41"/>
    <x v="2"/>
    <s v="Резидент"/>
    <x v="1"/>
    <x v="75"/>
    <n v="35968"/>
    <n v="32.911200000000001"/>
  </r>
  <r>
    <x v="41"/>
    <x v="3"/>
    <s v="Нерезидент"/>
    <x v="1"/>
    <x v="459"/>
    <n v="974"/>
    <n v="32.911200000000001"/>
  </r>
  <r>
    <x v="41"/>
    <x v="4"/>
    <s v="Нерезидент"/>
    <x v="1"/>
    <x v="460"/>
    <n v="983"/>
    <n v="32.911200000000001"/>
  </r>
  <r>
    <x v="41"/>
    <x v="0"/>
    <s v="Резидент"/>
    <x v="2"/>
    <x v="58"/>
    <n v="36177"/>
    <n v="32.911200000000001"/>
  </r>
  <r>
    <x v="41"/>
    <x v="1"/>
    <s v="Резидент"/>
    <x v="2"/>
    <x v="440"/>
    <n v="36433"/>
    <n v="32.911200000000001"/>
  </r>
  <r>
    <x v="41"/>
    <x v="2"/>
    <s v="Резидент"/>
    <x v="2"/>
    <x v="461"/>
    <n v="35921"/>
    <n v="32.911200000000001"/>
  </r>
  <r>
    <x v="41"/>
    <x v="3"/>
    <s v="Нерезидент"/>
    <x v="2"/>
    <x v="462"/>
    <n v="956"/>
    <n v="32.911200000000001"/>
  </r>
  <r>
    <x v="41"/>
    <x v="4"/>
    <s v="Нерезидент"/>
    <x v="2"/>
    <x v="364"/>
    <n v="950"/>
    <n v="32.911200000000001"/>
  </r>
  <r>
    <x v="42"/>
    <x v="0"/>
    <s v="Резидент"/>
    <x v="0"/>
    <x v="172"/>
    <n v="35219"/>
    <n v="32.5867"/>
  </r>
  <r>
    <x v="42"/>
    <x v="1"/>
    <s v="Резидент"/>
    <x v="0"/>
    <x v="463"/>
    <n v="36958"/>
    <n v="32.5867"/>
  </r>
  <r>
    <x v="42"/>
    <x v="2"/>
    <s v="Резидент"/>
    <x v="0"/>
    <x v="464"/>
    <n v="36109"/>
    <n v="32.5867"/>
  </r>
  <r>
    <x v="42"/>
    <x v="3"/>
    <s v="Нерезидент"/>
    <x v="0"/>
    <x v="465"/>
    <n v="984"/>
    <n v="32.5867"/>
  </r>
  <r>
    <x v="42"/>
    <x v="4"/>
    <s v="Нерезидент"/>
    <x v="0"/>
    <x v="243"/>
    <n v="977"/>
    <n v="32.5867"/>
  </r>
  <r>
    <x v="42"/>
    <x v="0"/>
    <s v="Резидент"/>
    <x v="1"/>
    <x v="466"/>
    <n v="35982"/>
    <n v="32.5867"/>
  </r>
  <r>
    <x v="42"/>
    <x v="1"/>
    <s v="Резидент"/>
    <x v="1"/>
    <x v="467"/>
    <n v="35442"/>
    <n v="32.5867"/>
  </r>
  <r>
    <x v="42"/>
    <x v="2"/>
    <s v="Резидент"/>
    <x v="1"/>
    <x v="93"/>
    <n v="35968"/>
    <n v="32.5867"/>
  </r>
  <r>
    <x v="42"/>
    <x v="3"/>
    <s v="Нерезидент"/>
    <x v="1"/>
    <x v="447"/>
    <n v="974"/>
    <n v="32.5867"/>
  </r>
  <r>
    <x v="42"/>
    <x v="4"/>
    <s v="Нерезидент"/>
    <x v="1"/>
    <x v="177"/>
    <n v="983"/>
    <n v="32.5867"/>
  </r>
  <r>
    <x v="42"/>
    <x v="0"/>
    <s v="Резидент"/>
    <x v="2"/>
    <x v="11"/>
    <n v="36177"/>
    <n v="32.5867"/>
  </r>
  <r>
    <x v="42"/>
    <x v="1"/>
    <s v="Резидент"/>
    <x v="2"/>
    <x v="468"/>
    <n v="36433"/>
    <n v="32.5867"/>
  </r>
  <r>
    <x v="42"/>
    <x v="2"/>
    <s v="Резидент"/>
    <x v="2"/>
    <x v="50"/>
    <n v="35921"/>
    <n v="32.5867"/>
  </r>
  <r>
    <x v="42"/>
    <x v="3"/>
    <s v="Нерезидент"/>
    <x v="2"/>
    <x v="469"/>
    <n v="956"/>
    <n v="32.5867"/>
  </r>
  <r>
    <x v="42"/>
    <x v="4"/>
    <s v="Нерезидент"/>
    <x v="2"/>
    <x v="405"/>
    <n v="950"/>
    <n v="32.5867"/>
  </r>
  <r>
    <x v="43"/>
    <x v="0"/>
    <s v="Резидент"/>
    <x v="0"/>
    <x v="470"/>
    <n v="35219"/>
    <n v="32.642899999999997"/>
  </r>
  <r>
    <x v="43"/>
    <x v="1"/>
    <s v="Резидент"/>
    <x v="0"/>
    <x v="22"/>
    <n v="36958"/>
    <n v="32.642899999999997"/>
  </r>
  <r>
    <x v="43"/>
    <x v="2"/>
    <s v="Резидент"/>
    <x v="0"/>
    <x v="471"/>
    <n v="36109"/>
    <n v="32.642899999999997"/>
  </r>
  <r>
    <x v="43"/>
    <x v="3"/>
    <s v="Нерезидент"/>
    <x v="0"/>
    <x v="472"/>
    <n v="984"/>
    <n v="32.642899999999997"/>
  </r>
  <r>
    <x v="43"/>
    <x v="4"/>
    <s v="Нерезидент"/>
    <x v="0"/>
    <x v="244"/>
    <n v="977"/>
    <n v="32.642899999999997"/>
  </r>
  <r>
    <x v="43"/>
    <x v="0"/>
    <s v="Резидент"/>
    <x v="1"/>
    <x v="473"/>
    <n v="35982"/>
    <n v="32.642899999999997"/>
  </r>
  <r>
    <x v="43"/>
    <x v="1"/>
    <s v="Резидент"/>
    <x v="1"/>
    <x v="270"/>
    <n v="35442"/>
    <n v="32.642899999999997"/>
  </r>
  <r>
    <x v="43"/>
    <x v="2"/>
    <s v="Резидент"/>
    <x v="1"/>
    <x v="159"/>
    <n v="35968"/>
    <n v="32.642899999999997"/>
  </r>
  <r>
    <x v="43"/>
    <x v="3"/>
    <s v="Нерезидент"/>
    <x v="1"/>
    <x v="428"/>
    <n v="974"/>
    <n v="32.642899999999997"/>
  </r>
  <r>
    <x v="43"/>
    <x v="4"/>
    <s v="Нерезидент"/>
    <x v="1"/>
    <x v="474"/>
    <n v="983"/>
    <n v="32.642899999999997"/>
  </r>
  <r>
    <x v="43"/>
    <x v="0"/>
    <s v="Резидент"/>
    <x v="2"/>
    <x v="475"/>
    <n v="36177"/>
    <n v="32.642899999999997"/>
  </r>
  <r>
    <x v="43"/>
    <x v="1"/>
    <s v="Резидент"/>
    <x v="2"/>
    <x v="476"/>
    <n v="36433"/>
    <n v="32.642899999999997"/>
  </r>
  <r>
    <x v="43"/>
    <x v="2"/>
    <s v="Резидент"/>
    <x v="2"/>
    <x v="362"/>
    <n v="35921"/>
    <n v="32.642899999999997"/>
  </r>
  <r>
    <x v="43"/>
    <x v="3"/>
    <s v="Нерезидент"/>
    <x v="2"/>
    <x v="263"/>
    <n v="956"/>
    <n v="32.642899999999997"/>
  </r>
  <r>
    <x v="43"/>
    <x v="4"/>
    <s v="Нерезидент"/>
    <x v="2"/>
    <x v="477"/>
    <n v="950"/>
    <n v="32.642899999999997"/>
  </r>
  <r>
    <x v="44"/>
    <x v="0"/>
    <s v="Резидент"/>
    <x v="0"/>
    <x v="478"/>
    <n v="35219"/>
    <n v="32.642899999999997"/>
  </r>
  <r>
    <x v="44"/>
    <x v="1"/>
    <s v="Резидент"/>
    <x v="0"/>
    <x v="440"/>
    <n v="36958"/>
    <n v="32.642899999999997"/>
  </r>
  <r>
    <x v="44"/>
    <x v="2"/>
    <s v="Резидент"/>
    <x v="0"/>
    <x v="181"/>
    <n v="36109"/>
    <n v="32.642899999999997"/>
  </r>
  <r>
    <x v="44"/>
    <x v="3"/>
    <s v="Нерезидент"/>
    <x v="0"/>
    <x v="479"/>
    <n v="984"/>
    <n v="32.642899999999997"/>
  </r>
  <r>
    <x v="44"/>
    <x v="4"/>
    <s v="Нерезидент"/>
    <x v="0"/>
    <x v="338"/>
    <n v="977"/>
    <n v="32.642899999999997"/>
  </r>
  <r>
    <x v="44"/>
    <x v="0"/>
    <s v="Резидент"/>
    <x v="1"/>
    <x v="480"/>
    <n v="35982"/>
    <n v="32.642899999999997"/>
  </r>
  <r>
    <x v="44"/>
    <x v="1"/>
    <s v="Резидент"/>
    <x v="1"/>
    <x v="481"/>
    <n v="35442"/>
    <n v="32.642899999999997"/>
  </r>
  <r>
    <x v="44"/>
    <x v="2"/>
    <s v="Резидент"/>
    <x v="1"/>
    <x v="266"/>
    <n v="35968"/>
    <n v="32.642899999999997"/>
  </r>
  <r>
    <x v="44"/>
    <x v="3"/>
    <s v="Нерезидент"/>
    <x v="1"/>
    <x v="399"/>
    <n v="974"/>
    <n v="32.642899999999997"/>
  </r>
  <r>
    <x v="44"/>
    <x v="4"/>
    <s v="Нерезидент"/>
    <x v="1"/>
    <x v="482"/>
    <n v="983"/>
    <n v="32.642899999999997"/>
  </r>
  <r>
    <x v="44"/>
    <x v="0"/>
    <s v="Резидент"/>
    <x v="2"/>
    <x v="293"/>
    <n v="36177"/>
    <n v="32.642899999999997"/>
  </r>
  <r>
    <x v="44"/>
    <x v="1"/>
    <s v="Резидент"/>
    <x v="2"/>
    <x v="126"/>
    <n v="36433"/>
    <n v="32.642899999999997"/>
  </r>
  <r>
    <x v="44"/>
    <x v="2"/>
    <s v="Резидент"/>
    <x v="2"/>
    <x v="303"/>
    <n v="35921"/>
    <n v="32.642899999999997"/>
  </r>
  <r>
    <x v="44"/>
    <x v="3"/>
    <s v="Нерезидент"/>
    <x v="2"/>
    <x v="424"/>
    <n v="956"/>
    <n v="32.642899999999997"/>
  </r>
  <r>
    <x v="44"/>
    <x v="4"/>
    <s v="Нерезидент"/>
    <x v="2"/>
    <x v="483"/>
    <n v="950"/>
    <n v="32.642899999999997"/>
  </r>
  <r>
    <x v="45"/>
    <x v="0"/>
    <s v="Резидент"/>
    <x v="0"/>
    <x v="484"/>
    <n v="35219"/>
    <n v="32.642899999999997"/>
  </r>
  <r>
    <x v="45"/>
    <x v="1"/>
    <s v="Резидент"/>
    <x v="0"/>
    <x v="485"/>
    <n v="36958"/>
    <n v="32.642899999999997"/>
  </r>
  <r>
    <x v="45"/>
    <x v="2"/>
    <s v="Резидент"/>
    <x v="0"/>
    <x v="486"/>
    <n v="36109"/>
    <n v="32.642899999999997"/>
  </r>
  <r>
    <x v="45"/>
    <x v="3"/>
    <s v="Нерезидент"/>
    <x v="0"/>
    <x v="487"/>
    <n v="984"/>
    <n v="32.642899999999997"/>
  </r>
  <r>
    <x v="45"/>
    <x v="4"/>
    <s v="Нерезидент"/>
    <x v="0"/>
    <x v="488"/>
    <n v="977"/>
    <n v="32.642899999999997"/>
  </r>
  <r>
    <x v="45"/>
    <x v="0"/>
    <s v="Резидент"/>
    <x v="1"/>
    <x v="489"/>
    <n v="35982"/>
    <n v="32.642899999999997"/>
  </r>
  <r>
    <x v="45"/>
    <x v="1"/>
    <s v="Резидент"/>
    <x v="1"/>
    <x v="490"/>
    <n v="35442"/>
    <n v="32.642899999999997"/>
  </r>
  <r>
    <x v="45"/>
    <x v="2"/>
    <s v="Резидент"/>
    <x v="1"/>
    <x v="491"/>
    <n v="35968"/>
    <n v="32.642899999999997"/>
  </r>
  <r>
    <x v="45"/>
    <x v="3"/>
    <s v="Нерезидент"/>
    <x v="1"/>
    <x v="486"/>
    <n v="974"/>
    <n v="32.642899999999997"/>
  </r>
  <r>
    <x v="45"/>
    <x v="4"/>
    <s v="Нерезидент"/>
    <x v="1"/>
    <x v="492"/>
    <n v="983"/>
    <n v="32.642899999999997"/>
  </r>
  <r>
    <x v="45"/>
    <x v="0"/>
    <s v="Резидент"/>
    <x v="2"/>
    <x v="493"/>
    <n v="36177"/>
    <n v="32.642899999999997"/>
  </r>
  <r>
    <x v="45"/>
    <x v="1"/>
    <s v="Резидент"/>
    <x v="2"/>
    <x v="494"/>
    <n v="36433"/>
    <n v="32.642899999999997"/>
  </r>
  <r>
    <x v="45"/>
    <x v="2"/>
    <s v="Резидент"/>
    <x v="2"/>
    <x v="495"/>
    <n v="35921"/>
    <n v="32.642899999999997"/>
  </r>
  <r>
    <x v="45"/>
    <x v="3"/>
    <s v="Нерезидент"/>
    <x v="2"/>
    <x v="496"/>
    <n v="956"/>
    <n v="32.642899999999997"/>
  </r>
  <r>
    <x v="45"/>
    <x v="4"/>
    <s v="Нерезидент"/>
    <x v="2"/>
    <x v="497"/>
    <n v="950"/>
    <n v="32.642899999999997"/>
  </r>
  <r>
    <x v="46"/>
    <x v="0"/>
    <s v="Резидент"/>
    <x v="0"/>
    <x v="86"/>
    <n v="35219"/>
    <n v="32.622"/>
  </r>
  <r>
    <x v="46"/>
    <x v="1"/>
    <s v="Резидент"/>
    <x v="0"/>
    <x v="429"/>
    <n v="36958"/>
    <n v="32.622"/>
  </r>
  <r>
    <x v="46"/>
    <x v="2"/>
    <s v="Резидент"/>
    <x v="0"/>
    <x v="49"/>
    <n v="36109"/>
    <n v="32.622"/>
  </r>
  <r>
    <x v="46"/>
    <x v="3"/>
    <s v="Нерезидент"/>
    <x v="0"/>
    <x v="498"/>
    <n v="984"/>
    <n v="32.622"/>
  </r>
  <r>
    <x v="46"/>
    <x v="4"/>
    <s v="Нерезидент"/>
    <x v="0"/>
    <x v="16"/>
    <n v="977"/>
    <n v="32.622"/>
  </r>
  <r>
    <x v="46"/>
    <x v="0"/>
    <s v="Резидент"/>
    <x v="1"/>
    <x v="279"/>
    <n v="35982"/>
    <n v="32.622"/>
  </r>
  <r>
    <x v="46"/>
    <x v="1"/>
    <s v="Резидент"/>
    <x v="1"/>
    <x v="499"/>
    <n v="35442"/>
    <n v="32.622"/>
  </r>
  <r>
    <x v="46"/>
    <x v="2"/>
    <s v="Резидент"/>
    <x v="1"/>
    <x v="500"/>
    <n v="35968"/>
    <n v="32.622"/>
  </r>
  <r>
    <x v="46"/>
    <x v="3"/>
    <s v="Нерезидент"/>
    <x v="1"/>
    <x v="501"/>
    <n v="974"/>
    <n v="32.622"/>
  </r>
  <r>
    <x v="46"/>
    <x v="4"/>
    <s v="Нерезидент"/>
    <x v="1"/>
    <x v="170"/>
    <n v="983"/>
    <n v="32.622"/>
  </r>
  <r>
    <x v="46"/>
    <x v="0"/>
    <s v="Резидент"/>
    <x v="2"/>
    <x v="402"/>
    <n v="36177"/>
    <n v="32.622"/>
  </r>
  <r>
    <x v="46"/>
    <x v="1"/>
    <s v="Резидент"/>
    <x v="2"/>
    <x v="502"/>
    <n v="36433"/>
    <n v="32.622"/>
  </r>
  <r>
    <x v="46"/>
    <x v="2"/>
    <s v="Резидент"/>
    <x v="2"/>
    <x v="69"/>
    <n v="35921"/>
    <n v="32.622"/>
  </r>
  <r>
    <x v="46"/>
    <x v="3"/>
    <s v="Нерезидент"/>
    <x v="2"/>
    <x v="503"/>
    <n v="956"/>
    <n v="32.622"/>
  </r>
  <r>
    <x v="46"/>
    <x v="4"/>
    <s v="Нерезидент"/>
    <x v="2"/>
    <x v="317"/>
    <n v="950"/>
    <n v="32.622"/>
  </r>
  <r>
    <x v="47"/>
    <x v="0"/>
    <s v="Резидент"/>
    <x v="0"/>
    <x v="504"/>
    <n v="35219"/>
    <n v="32.541699999999999"/>
  </r>
  <r>
    <x v="47"/>
    <x v="1"/>
    <s v="Резидент"/>
    <x v="0"/>
    <x v="505"/>
    <n v="36958"/>
    <n v="32.541699999999999"/>
  </r>
  <r>
    <x v="47"/>
    <x v="2"/>
    <s v="Резидент"/>
    <x v="0"/>
    <x v="506"/>
    <n v="36109"/>
    <n v="32.541699999999999"/>
  </r>
  <r>
    <x v="47"/>
    <x v="3"/>
    <s v="Нерезидент"/>
    <x v="0"/>
    <x v="507"/>
    <n v="984"/>
    <n v="32.541699999999999"/>
  </r>
  <r>
    <x v="47"/>
    <x v="4"/>
    <s v="Нерезидент"/>
    <x v="0"/>
    <x v="508"/>
    <n v="977"/>
    <n v="32.541699999999999"/>
  </r>
  <r>
    <x v="47"/>
    <x v="0"/>
    <s v="Резидент"/>
    <x v="1"/>
    <x v="327"/>
    <n v="35982"/>
    <n v="32.541699999999999"/>
  </r>
  <r>
    <x v="47"/>
    <x v="1"/>
    <s v="Резидент"/>
    <x v="1"/>
    <x v="508"/>
    <n v="35442"/>
    <n v="32.541699999999999"/>
  </r>
  <r>
    <x v="47"/>
    <x v="2"/>
    <s v="Резидент"/>
    <x v="1"/>
    <x v="509"/>
    <n v="35968"/>
    <n v="32.541699999999999"/>
  </r>
  <r>
    <x v="47"/>
    <x v="3"/>
    <s v="Нерезидент"/>
    <x v="1"/>
    <x v="168"/>
    <n v="974"/>
    <n v="32.541699999999999"/>
  </r>
  <r>
    <x v="47"/>
    <x v="4"/>
    <s v="Нерезидент"/>
    <x v="1"/>
    <x v="73"/>
    <n v="983"/>
    <n v="32.541699999999999"/>
  </r>
  <r>
    <x v="47"/>
    <x v="0"/>
    <s v="Резидент"/>
    <x v="2"/>
    <x v="510"/>
    <n v="36177"/>
    <n v="32.541699999999999"/>
  </r>
  <r>
    <x v="47"/>
    <x v="1"/>
    <s v="Резидент"/>
    <x v="2"/>
    <x v="113"/>
    <n v="36433"/>
    <n v="32.541699999999999"/>
  </r>
  <r>
    <x v="47"/>
    <x v="2"/>
    <s v="Резидент"/>
    <x v="2"/>
    <x v="511"/>
    <n v="35921"/>
    <n v="32.541699999999999"/>
  </r>
  <r>
    <x v="47"/>
    <x v="3"/>
    <s v="Нерезидент"/>
    <x v="2"/>
    <x v="512"/>
    <n v="956"/>
    <n v="32.541699999999999"/>
  </r>
  <r>
    <x v="47"/>
    <x v="4"/>
    <s v="Нерезидент"/>
    <x v="2"/>
    <x v="500"/>
    <n v="950"/>
    <n v="32.541699999999999"/>
  </r>
  <r>
    <x v="48"/>
    <x v="0"/>
    <s v="Резидент"/>
    <x v="0"/>
    <x v="272"/>
    <n v="35219"/>
    <n v="32.452599999999997"/>
  </r>
  <r>
    <x v="48"/>
    <x v="1"/>
    <s v="Резидент"/>
    <x v="0"/>
    <x v="513"/>
    <n v="36958"/>
    <n v="32.452599999999997"/>
  </r>
  <r>
    <x v="48"/>
    <x v="2"/>
    <s v="Резидент"/>
    <x v="0"/>
    <x v="312"/>
    <n v="36109"/>
    <n v="32.452599999999997"/>
  </r>
  <r>
    <x v="48"/>
    <x v="3"/>
    <s v="Нерезидент"/>
    <x v="0"/>
    <x v="102"/>
    <n v="984"/>
    <n v="32.452599999999997"/>
  </r>
  <r>
    <x v="48"/>
    <x v="4"/>
    <s v="Нерезидент"/>
    <x v="0"/>
    <x v="514"/>
    <n v="977"/>
    <n v="32.452599999999997"/>
  </r>
  <r>
    <x v="48"/>
    <x v="0"/>
    <s v="Резидент"/>
    <x v="1"/>
    <x v="191"/>
    <n v="35982"/>
    <n v="32.452599999999997"/>
  </r>
  <r>
    <x v="48"/>
    <x v="1"/>
    <s v="Резидент"/>
    <x v="1"/>
    <x v="233"/>
    <n v="35442"/>
    <n v="32.452599999999997"/>
  </r>
  <r>
    <x v="48"/>
    <x v="2"/>
    <s v="Резидент"/>
    <x v="1"/>
    <x v="236"/>
    <n v="35968"/>
    <n v="32.452599999999997"/>
  </r>
  <r>
    <x v="48"/>
    <x v="3"/>
    <s v="Нерезидент"/>
    <x v="1"/>
    <x v="515"/>
    <n v="974"/>
    <n v="32.452599999999997"/>
  </r>
  <r>
    <x v="48"/>
    <x v="4"/>
    <s v="Нерезидент"/>
    <x v="1"/>
    <x v="509"/>
    <n v="983"/>
    <n v="32.452599999999997"/>
  </r>
  <r>
    <x v="48"/>
    <x v="0"/>
    <s v="Резидент"/>
    <x v="2"/>
    <x v="0"/>
    <n v="36177"/>
    <n v="32.452599999999997"/>
  </r>
  <r>
    <x v="48"/>
    <x v="1"/>
    <s v="Резидент"/>
    <x v="2"/>
    <x v="57"/>
    <n v="36433"/>
    <n v="32.452599999999997"/>
  </r>
  <r>
    <x v="48"/>
    <x v="2"/>
    <s v="Резидент"/>
    <x v="2"/>
    <x v="516"/>
    <n v="35921"/>
    <n v="32.452599999999997"/>
  </r>
  <r>
    <x v="48"/>
    <x v="3"/>
    <s v="Нерезидент"/>
    <x v="2"/>
    <x v="391"/>
    <n v="956"/>
    <n v="32.452599999999997"/>
  </r>
  <r>
    <x v="48"/>
    <x v="4"/>
    <s v="Нерезидент"/>
    <x v="2"/>
    <x v="517"/>
    <n v="950"/>
    <n v="32.452599999999997"/>
  </r>
  <r>
    <x v="49"/>
    <x v="0"/>
    <s v="Резидент"/>
    <x v="0"/>
    <x v="518"/>
    <n v="35219"/>
    <n v="32.399799999999999"/>
  </r>
  <r>
    <x v="49"/>
    <x v="1"/>
    <s v="Резидент"/>
    <x v="0"/>
    <x v="117"/>
    <n v="36958"/>
    <n v="32.399799999999999"/>
  </r>
  <r>
    <x v="49"/>
    <x v="2"/>
    <s v="Резидент"/>
    <x v="0"/>
    <x v="519"/>
    <n v="36109"/>
    <n v="32.399799999999999"/>
  </r>
  <r>
    <x v="49"/>
    <x v="3"/>
    <s v="Нерезидент"/>
    <x v="0"/>
    <x v="520"/>
    <n v="984"/>
    <n v="32.399799999999999"/>
  </r>
  <r>
    <x v="49"/>
    <x v="4"/>
    <s v="Нерезидент"/>
    <x v="0"/>
    <x v="450"/>
    <n v="977"/>
    <n v="32.399799999999999"/>
  </r>
  <r>
    <x v="49"/>
    <x v="0"/>
    <s v="Резидент"/>
    <x v="1"/>
    <x v="520"/>
    <n v="35982"/>
    <n v="32.399799999999999"/>
  </r>
  <r>
    <x v="49"/>
    <x v="1"/>
    <s v="Резидент"/>
    <x v="1"/>
    <x v="6"/>
    <n v="35442"/>
    <n v="32.399799999999999"/>
  </r>
  <r>
    <x v="49"/>
    <x v="2"/>
    <s v="Резидент"/>
    <x v="1"/>
    <x v="364"/>
    <n v="35968"/>
    <n v="32.399799999999999"/>
  </r>
  <r>
    <x v="49"/>
    <x v="3"/>
    <s v="Нерезидент"/>
    <x v="1"/>
    <x v="119"/>
    <n v="974"/>
    <n v="32.399799999999999"/>
  </r>
  <r>
    <x v="49"/>
    <x v="4"/>
    <s v="Нерезидент"/>
    <x v="1"/>
    <x v="222"/>
    <n v="983"/>
    <n v="32.399799999999999"/>
  </r>
  <r>
    <x v="49"/>
    <x v="0"/>
    <s v="Резидент"/>
    <x v="2"/>
    <x v="521"/>
    <n v="36177"/>
    <n v="32.399799999999999"/>
  </r>
  <r>
    <x v="49"/>
    <x v="1"/>
    <s v="Резидент"/>
    <x v="2"/>
    <x v="519"/>
    <n v="36433"/>
    <n v="32.399799999999999"/>
  </r>
  <r>
    <x v="49"/>
    <x v="2"/>
    <s v="Резидент"/>
    <x v="2"/>
    <x v="4"/>
    <n v="35921"/>
    <n v="32.399799999999999"/>
  </r>
  <r>
    <x v="49"/>
    <x v="3"/>
    <s v="Нерезидент"/>
    <x v="2"/>
    <x v="381"/>
    <n v="956"/>
    <n v="32.399799999999999"/>
  </r>
  <r>
    <x v="49"/>
    <x v="4"/>
    <s v="Нерезидент"/>
    <x v="2"/>
    <x v="353"/>
    <n v="950"/>
    <n v="32.399799999999999"/>
  </r>
  <r>
    <x v="50"/>
    <x v="0"/>
    <s v="Резидент"/>
    <x v="0"/>
    <x v="515"/>
    <n v="35219"/>
    <n v="32.428800000000003"/>
  </r>
  <r>
    <x v="50"/>
    <x v="1"/>
    <s v="Резидент"/>
    <x v="0"/>
    <x v="522"/>
    <n v="36958"/>
    <n v="32.428800000000003"/>
  </r>
  <r>
    <x v="50"/>
    <x v="2"/>
    <s v="Резидент"/>
    <x v="0"/>
    <x v="311"/>
    <n v="36109"/>
    <n v="32.428800000000003"/>
  </r>
  <r>
    <x v="50"/>
    <x v="3"/>
    <s v="Нерезидент"/>
    <x v="0"/>
    <x v="523"/>
    <n v="984"/>
    <n v="32.428800000000003"/>
  </r>
  <r>
    <x v="50"/>
    <x v="4"/>
    <s v="Нерезидент"/>
    <x v="0"/>
    <x v="524"/>
    <n v="977"/>
    <n v="32.428800000000003"/>
  </r>
  <r>
    <x v="50"/>
    <x v="0"/>
    <s v="Резидент"/>
    <x v="1"/>
    <x v="344"/>
    <n v="35982"/>
    <n v="32.428800000000003"/>
  </r>
  <r>
    <x v="50"/>
    <x v="1"/>
    <s v="Резидент"/>
    <x v="1"/>
    <x v="70"/>
    <n v="35442"/>
    <n v="32.428800000000003"/>
  </r>
  <r>
    <x v="50"/>
    <x v="2"/>
    <s v="Резидент"/>
    <x v="1"/>
    <x v="9"/>
    <n v="35968"/>
    <n v="32.428800000000003"/>
  </r>
  <r>
    <x v="50"/>
    <x v="3"/>
    <s v="Нерезидент"/>
    <x v="1"/>
    <x v="525"/>
    <n v="974"/>
    <n v="32.428800000000003"/>
  </r>
  <r>
    <x v="50"/>
    <x v="4"/>
    <s v="Нерезидент"/>
    <x v="1"/>
    <x v="364"/>
    <n v="983"/>
    <n v="32.428800000000003"/>
  </r>
  <r>
    <x v="50"/>
    <x v="0"/>
    <s v="Резидент"/>
    <x v="2"/>
    <x v="82"/>
    <n v="36177"/>
    <n v="32.428800000000003"/>
  </r>
  <r>
    <x v="50"/>
    <x v="1"/>
    <s v="Резидент"/>
    <x v="2"/>
    <x v="325"/>
    <n v="36433"/>
    <n v="32.428800000000003"/>
  </r>
  <r>
    <x v="50"/>
    <x v="2"/>
    <s v="Резидент"/>
    <x v="2"/>
    <x v="504"/>
    <n v="35921"/>
    <n v="32.428800000000003"/>
  </r>
  <r>
    <x v="50"/>
    <x v="3"/>
    <s v="Нерезидент"/>
    <x v="2"/>
    <x v="526"/>
    <n v="956"/>
    <n v="32.428800000000003"/>
  </r>
  <r>
    <x v="50"/>
    <x v="4"/>
    <s v="Нерезидент"/>
    <x v="2"/>
    <x v="527"/>
    <n v="950"/>
    <n v="32.428800000000003"/>
  </r>
  <r>
    <x v="51"/>
    <x v="0"/>
    <s v="Резидент"/>
    <x v="0"/>
    <x v="366"/>
    <n v="35219"/>
    <n v="32.428800000000003"/>
  </r>
  <r>
    <x v="51"/>
    <x v="1"/>
    <s v="Резидент"/>
    <x v="0"/>
    <x v="528"/>
    <n v="36958"/>
    <n v="32.428800000000003"/>
  </r>
  <r>
    <x v="51"/>
    <x v="2"/>
    <s v="Резидент"/>
    <x v="0"/>
    <x v="529"/>
    <n v="36109"/>
    <n v="32.428800000000003"/>
  </r>
  <r>
    <x v="51"/>
    <x v="3"/>
    <s v="Нерезидент"/>
    <x v="0"/>
    <x v="530"/>
    <n v="984"/>
    <n v="32.428800000000003"/>
  </r>
  <r>
    <x v="51"/>
    <x v="4"/>
    <s v="Нерезидент"/>
    <x v="0"/>
    <x v="194"/>
    <n v="977"/>
    <n v="32.428800000000003"/>
  </r>
  <r>
    <x v="51"/>
    <x v="0"/>
    <s v="Резидент"/>
    <x v="1"/>
    <x v="531"/>
    <n v="35982"/>
    <n v="32.428800000000003"/>
  </r>
  <r>
    <x v="51"/>
    <x v="1"/>
    <s v="Резидент"/>
    <x v="1"/>
    <x v="211"/>
    <n v="35442"/>
    <n v="32.428800000000003"/>
  </r>
  <r>
    <x v="51"/>
    <x v="2"/>
    <s v="Резидент"/>
    <x v="1"/>
    <x v="239"/>
    <n v="35968"/>
    <n v="32.428800000000003"/>
  </r>
  <r>
    <x v="51"/>
    <x v="3"/>
    <s v="Нерезидент"/>
    <x v="1"/>
    <x v="26"/>
    <n v="974"/>
    <n v="32.428800000000003"/>
  </r>
  <r>
    <x v="51"/>
    <x v="4"/>
    <s v="Нерезидент"/>
    <x v="1"/>
    <x v="295"/>
    <n v="983"/>
    <n v="32.428800000000003"/>
  </r>
  <r>
    <x v="51"/>
    <x v="0"/>
    <s v="Резидент"/>
    <x v="2"/>
    <x v="532"/>
    <n v="36177"/>
    <n v="32.428800000000003"/>
  </r>
  <r>
    <x v="51"/>
    <x v="1"/>
    <s v="Резидент"/>
    <x v="2"/>
    <x v="533"/>
    <n v="36433"/>
    <n v="32.428800000000003"/>
  </r>
  <r>
    <x v="51"/>
    <x v="2"/>
    <s v="Резидент"/>
    <x v="2"/>
    <x v="432"/>
    <n v="35921"/>
    <n v="32.428800000000003"/>
  </r>
  <r>
    <x v="51"/>
    <x v="3"/>
    <s v="Нерезидент"/>
    <x v="2"/>
    <x v="534"/>
    <n v="956"/>
    <n v="32.428800000000003"/>
  </r>
  <r>
    <x v="51"/>
    <x v="4"/>
    <s v="Нерезидент"/>
    <x v="2"/>
    <x v="535"/>
    <n v="950"/>
    <n v="32.428800000000003"/>
  </r>
  <r>
    <x v="52"/>
    <x v="0"/>
    <s v="Резидент"/>
    <x v="0"/>
    <x v="536"/>
    <n v="35219"/>
    <n v="32.428800000000003"/>
  </r>
  <r>
    <x v="52"/>
    <x v="1"/>
    <s v="Резидент"/>
    <x v="0"/>
    <x v="537"/>
    <n v="36958"/>
    <n v="32.428800000000003"/>
  </r>
  <r>
    <x v="52"/>
    <x v="2"/>
    <s v="Резидент"/>
    <x v="0"/>
    <x v="50"/>
    <n v="36109"/>
    <n v="32.428800000000003"/>
  </r>
  <r>
    <x v="52"/>
    <x v="3"/>
    <s v="Нерезидент"/>
    <x v="0"/>
    <x v="538"/>
    <n v="984"/>
    <n v="32.428800000000003"/>
  </r>
  <r>
    <x v="52"/>
    <x v="4"/>
    <s v="Нерезидент"/>
    <x v="0"/>
    <x v="138"/>
    <n v="977"/>
    <n v="32.428800000000003"/>
  </r>
  <r>
    <x v="52"/>
    <x v="0"/>
    <s v="Резидент"/>
    <x v="1"/>
    <x v="539"/>
    <n v="35982"/>
    <n v="32.428800000000003"/>
  </r>
  <r>
    <x v="52"/>
    <x v="1"/>
    <s v="Резидент"/>
    <x v="1"/>
    <x v="540"/>
    <n v="35442"/>
    <n v="32.428800000000003"/>
  </r>
  <r>
    <x v="52"/>
    <x v="2"/>
    <s v="Резидент"/>
    <x v="1"/>
    <x v="541"/>
    <n v="35968"/>
    <n v="32.428800000000003"/>
  </r>
  <r>
    <x v="52"/>
    <x v="3"/>
    <s v="Нерезидент"/>
    <x v="1"/>
    <x v="312"/>
    <n v="974"/>
    <n v="32.428800000000003"/>
  </r>
  <r>
    <x v="52"/>
    <x v="4"/>
    <s v="Нерезидент"/>
    <x v="1"/>
    <x v="4"/>
    <n v="983"/>
    <n v="32.428800000000003"/>
  </r>
  <r>
    <x v="52"/>
    <x v="0"/>
    <s v="Резидент"/>
    <x v="2"/>
    <x v="362"/>
    <n v="36177"/>
    <n v="32.428800000000003"/>
  </r>
  <r>
    <x v="52"/>
    <x v="1"/>
    <s v="Резидент"/>
    <x v="2"/>
    <x v="542"/>
    <n v="36433"/>
    <n v="32.428800000000003"/>
  </r>
  <r>
    <x v="52"/>
    <x v="2"/>
    <s v="Резидент"/>
    <x v="2"/>
    <x v="543"/>
    <n v="35921"/>
    <n v="32.428800000000003"/>
  </r>
  <r>
    <x v="52"/>
    <x v="3"/>
    <s v="Нерезидент"/>
    <x v="2"/>
    <x v="544"/>
    <n v="956"/>
    <n v="32.428800000000003"/>
  </r>
  <r>
    <x v="52"/>
    <x v="4"/>
    <s v="Нерезидент"/>
    <x v="2"/>
    <x v="545"/>
    <n v="950"/>
    <n v="32.428800000000003"/>
  </r>
  <r>
    <x v="53"/>
    <x v="0"/>
    <s v="Резидент"/>
    <x v="0"/>
    <x v="546"/>
    <n v="35219"/>
    <n v="32.323599999999999"/>
  </r>
  <r>
    <x v="53"/>
    <x v="1"/>
    <s v="Резидент"/>
    <x v="0"/>
    <x v="476"/>
    <n v="36958"/>
    <n v="32.323599999999999"/>
  </r>
  <r>
    <x v="53"/>
    <x v="2"/>
    <s v="Резидент"/>
    <x v="0"/>
    <x v="547"/>
    <n v="36109"/>
    <n v="32.323599999999999"/>
  </r>
  <r>
    <x v="53"/>
    <x v="3"/>
    <s v="Нерезидент"/>
    <x v="0"/>
    <x v="548"/>
    <n v="984"/>
    <n v="32.323599999999999"/>
  </r>
  <r>
    <x v="53"/>
    <x v="4"/>
    <s v="Нерезидент"/>
    <x v="0"/>
    <x v="549"/>
    <n v="977"/>
    <n v="32.323599999999999"/>
  </r>
  <r>
    <x v="53"/>
    <x v="0"/>
    <s v="Резидент"/>
    <x v="1"/>
    <x v="330"/>
    <n v="35982"/>
    <n v="32.323599999999999"/>
  </r>
  <r>
    <x v="53"/>
    <x v="1"/>
    <s v="Резидент"/>
    <x v="1"/>
    <x v="79"/>
    <n v="35442"/>
    <n v="32.323599999999999"/>
  </r>
  <r>
    <x v="53"/>
    <x v="2"/>
    <s v="Резидент"/>
    <x v="1"/>
    <x v="550"/>
    <n v="35968"/>
    <n v="32.323599999999999"/>
  </r>
  <r>
    <x v="53"/>
    <x v="3"/>
    <s v="Нерезидент"/>
    <x v="1"/>
    <x v="550"/>
    <n v="974"/>
    <n v="32.323599999999999"/>
  </r>
  <r>
    <x v="53"/>
    <x v="4"/>
    <s v="Нерезидент"/>
    <x v="1"/>
    <x v="551"/>
    <n v="983"/>
    <n v="32.323599999999999"/>
  </r>
  <r>
    <x v="53"/>
    <x v="0"/>
    <s v="Резидент"/>
    <x v="2"/>
    <x v="552"/>
    <n v="36177"/>
    <n v="32.323599999999999"/>
  </r>
  <r>
    <x v="53"/>
    <x v="1"/>
    <s v="Резидент"/>
    <x v="2"/>
    <x v="553"/>
    <n v="36433"/>
    <n v="32.323599999999999"/>
  </r>
  <r>
    <x v="53"/>
    <x v="2"/>
    <s v="Резидент"/>
    <x v="2"/>
    <x v="385"/>
    <n v="35921"/>
    <n v="32.323599999999999"/>
  </r>
  <r>
    <x v="53"/>
    <x v="3"/>
    <s v="Нерезидент"/>
    <x v="2"/>
    <x v="59"/>
    <n v="956"/>
    <n v="32.323599999999999"/>
  </r>
  <r>
    <x v="53"/>
    <x v="4"/>
    <s v="Нерезидент"/>
    <x v="2"/>
    <x v="402"/>
    <n v="950"/>
    <n v="32.323599999999999"/>
  </r>
  <r>
    <x v="54"/>
    <x v="0"/>
    <s v="Резидент"/>
    <x v="0"/>
    <x v="59"/>
    <n v="35219"/>
    <n v="32.310600000000001"/>
  </r>
  <r>
    <x v="54"/>
    <x v="1"/>
    <s v="Резидент"/>
    <x v="0"/>
    <x v="554"/>
    <n v="36958"/>
    <n v="32.310600000000001"/>
  </r>
  <r>
    <x v="54"/>
    <x v="2"/>
    <s v="Резидент"/>
    <x v="0"/>
    <x v="555"/>
    <n v="36109"/>
    <n v="32.310600000000001"/>
  </r>
  <r>
    <x v="54"/>
    <x v="3"/>
    <s v="Нерезидент"/>
    <x v="0"/>
    <x v="556"/>
    <n v="984"/>
    <n v="32.310600000000001"/>
  </r>
  <r>
    <x v="54"/>
    <x v="4"/>
    <s v="Нерезидент"/>
    <x v="0"/>
    <x v="231"/>
    <n v="977"/>
    <n v="32.310600000000001"/>
  </r>
  <r>
    <x v="54"/>
    <x v="0"/>
    <s v="Резидент"/>
    <x v="1"/>
    <x v="329"/>
    <n v="35982"/>
    <n v="32.310600000000001"/>
  </r>
  <r>
    <x v="54"/>
    <x v="1"/>
    <s v="Резидент"/>
    <x v="1"/>
    <x v="406"/>
    <n v="35442"/>
    <n v="32.310600000000001"/>
  </r>
  <r>
    <x v="54"/>
    <x v="2"/>
    <s v="Резидент"/>
    <x v="1"/>
    <x v="207"/>
    <n v="35968"/>
    <n v="32.310600000000001"/>
  </r>
  <r>
    <x v="54"/>
    <x v="3"/>
    <s v="Нерезидент"/>
    <x v="1"/>
    <x v="557"/>
    <n v="974"/>
    <n v="32.310600000000001"/>
  </r>
  <r>
    <x v="54"/>
    <x v="4"/>
    <s v="Нерезидент"/>
    <x v="1"/>
    <x v="558"/>
    <n v="983"/>
    <n v="32.310600000000001"/>
  </r>
  <r>
    <x v="54"/>
    <x v="0"/>
    <s v="Резидент"/>
    <x v="2"/>
    <x v="559"/>
    <n v="36177"/>
    <n v="32.310600000000001"/>
  </r>
  <r>
    <x v="54"/>
    <x v="1"/>
    <s v="Резидент"/>
    <x v="2"/>
    <x v="560"/>
    <n v="36433"/>
    <n v="32.310600000000001"/>
  </r>
  <r>
    <x v="54"/>
    <x v="2"/>
    <s v="Резидент"/>
    <x v="2"/>
    <x v="379"/>
    <n v="35921"/>
    <n v="32.310600000000001"/>
  </r>
  <r>
    <x v="54"/>
    <x v="3"/>
    <s v="Нерезидент"/>
    <x v="2"/>
    <x v="561"/>
    <n v="956"/>
    <n v="32.310600000000001"/>
  </r>
  <r>
    <x v="54"/>
    <x v="4"/>
    <s v="Нерезидент"/>
    <x v="2"/>
    <x v="562"/>
    <n v="950"/>
    <n v="32.310600000000001"/>
  </r>
  <r>
    <x v="55"/>
    <x v="0"/>
    <s v="Резидент"/>
    <x v="0"/>
    <x v="541"/>
    <n v="35219"/>
    <n v="32.346200000000003"/>
  </r>
  <r>
    <x v="55"/>
    <x v="1"/>
    <s v="Резидент"/>
    <x v="0"/>
    <x v="563"/>
    <n v="36958"/>
    <n v="32.346200000000003"/>
  </r>
  <r>
    <x v="55"/>
    <x v="2"/>
    <s v="Резидент"/>
    <x v="0"/>
    <x v="289"/>
    <n v="36109"/>
    <n v="32.346200000000003"/>
  </r>
  <r>
    <x v="55"/>
    <x v="3"/>
    <s v="Нерезидент"/>
    <x v="0"/>
    <x v="564"/>
    <n v="984"/>
    <n v="32.346200000000003"/>
  </r>
  <r>
    <x v="55"/>
    <x v="4"/>
    <s v="Нерезидент"/>
    <x v="0"/>
    <x v="554"/>
    <n v="977"/>
    <n v="32.346200000000003"/>
  </r>
  <r>
    <x v="55"/>
    <x v="0"/>
    <s v="Резидент"/>
    <x v="1"/>
    <x v="281"/>
    <n v="35982"/>
    <n v="32.346200000000003"/>
  </r>
  <r>
    <x v="55"/>
    <x v="1"/>
    <s v="Резидент"/>
    <x v="1"/>
    <x v="565"/>
    <n v="35442"/>
    <n v="32.346200000000003"/>
  </r>
  <r>
    <x v="55"/>
    <x v="2"/>
    <s v="Резидент"/>
    <x v="1"/>
    <x v="194"/>
    <n v="35968"/>
    <n v="32.346200000000003"/>
  </r>
  <r>
    <x v="55"/>
    <x v="3"/>
    <s v="Нерезидент"/>
    <x v="1"/>
    <x v="566"/>
    <n v="974"/>
    <n v="32.346200000000003"/>
  </r>
  <r>
    <x v="55"/>
    <x v="4"/>
    <s v="Нерезидент"/>
    <x v="1"/>
    <x v="438"/>
    <n v="983"/>
    <n v="32.346200000000003"/>
  </r>
  <r>
    <x v="55"/>
    <x v="0"/>
    <s v="Резидент"/>
    <x v="2"/>
    <x v="69"/>
    <n v="36177"/>
    <n v="32.346200000000003"/>
  </r>
  <r>
    <x v="55"/>
    <x v="1"/>
    <s v="Резидент"/>
    <x v="2"/>
    <x v="424"/>
    <n v="36433"/>
    <n v="32.346200000000003"/>
  </r>
  <r>
    <x v="55"/>
    <x v="2"/>
    <s v="Резидент"/>
    <x v="2"/>
    <x v="386"/>
    <n v="35921"/>
    <n v="32.346200000000003"/>
  </r>
  <r>
    <x v="55"/>
    <x v="3"/>
    <s v="Нерезидент"/>
    <x v="2"/>
    <x v="156"/>
    <n v="956"/>
    <n v="32.346200000000003"/>
  </r>
  <r>
    <x v="55"/>
    <x v="4"/>
    <s v="Нерезидент"/>
    <x v="2"/>
    <x v="567"/>
    <n v="950"/>
    <n v="32.346200000000003"/>
  </r>
  <r>
    <x v="56"/>
    <x v="0"/>
    <s v="Резидент"/>
    <x v="0"/>
    <x v="568"/>
    <n v="35219"/>
    <n v="32.537599999999998"/>
  </r>
  <r>
    <x v="56"/>
    <x v="1"/>
    <s v="Резидент"/>
    <x v="0"/>
    <x v="567"/>
    <n v="36958"/>
    <n v="32.537599999999998"/>
  </r>
  <r>
    <x v="56"/>
    <x v="2"/>
    <s v="Резидент"/>
    <x v="0"/>
    <x v="218"/>
    <n v="36109"/>
    <n v="32.537599999999998"/>
  </r>
  <r>
    <x v="56"/>
    <x v="3"/>
    <s v="Нерезидент"/>
    <x v="0"/>
    <x v="237"/>
    <n v="984"/>
    <n v="32.537599999999998"/>
  </r>
  <r>
    <x v="56"/>
    <x v="4"/>
    <s v="Нерезидент"/>
    <x v="0"/>
    <x v="186"/>
    <n v="977"/>
    <n v="32.537599999999998"/>
  </r>
  <r>
    <x v="56"/>
    <x v="0"/>
    <s v="Резидент"/>
    <x v="1"/>
    <x v="569"/>
    <n v="35982"/>
    <n v="32.537599999999998"/>
  </r>
  <r>
    <x v="56"/>
    <x v="1"/>
    <s v="Резидент"/>
    <x v="1"/>
    <x v="570"/>
    <n v="35442"/>
    <n v="32.537599999999998"/>
  </r>
  <r>
    <x v="56"/>
    <x v="2"/>
    <s v="Резидент"/>
    <x v="1"/>
    <x v="466"/>
    <n v="35968"/>
    <n v="32.537599999999998"/>
  </r>
  <r>
    <x v="56"/>
    <x v="3"/>
    <s v="Нерезидент"/>
    <x v="1"/>
    <x v="571"/>
    <n v="974"/>
    <n v="32.537599999999998"/>
  </r>
  <r>
    <x v="56"/>
    <x v="4"/>
    <s v="Нерезидент"/>
    <x v="1"/>
    <x v="497"/>
    <n v="983"/>
    <n v="32.537599999999998"/>
  </r>
  <r>
    <x v="56"/>
    <x v="0"/>
    <s v="Резидент"/>
    <x v="2"/>
    <x v="93"/>
    <n v="36177"/>
    <n v="32.537599999999998"/>
  </r>
  <r>
    <x v="56"/>
    <x v="1"/>
    <s v="Резидент"/>
    <x v="2"/>
    <x v="49"/>
    <n v="36433"/>
    <n v="32.537599999999998"/>
  </r>
  <r>
    <x v="56"/>
    <x v="2"/>
    <s v="Резидент"/>
    <x v="2"/>
    <x v="572"/>
    <n v="35921"/>
    <n v="32.537599999999998"/>
  </r>
  <r>
    <x v="56"/>
    <x v="3"/>
    <s v="Нерезидент"/>
    <x v="2"/>
    <x v="573"/>
    <n v="956"/>
    <n v="32.537599999999998"/>
  </r>
  <r>
    <x v="56"/>
    <x v="4"/>
    <s v="Нерезидент"/>
    <x v="2"/>
    <x v="404"/>
    <n v="950"/>
    <n v="32.537599999999998"/>
  </r>
  <r>
    <x v="57"/>
    <x v="0"/>
    <s v="Резидент"/>
    <x v="0"/>
    <x v="190"/>
    <n v="35219"/>
    <n v="32.637099999999997"/>
  </r>
  <r>
    <x v="57"/>
    <x v="1"/>
    <s v="Резидент"/>
    <x v="0"/>
    <x v="574"/>
    <n v="36958"/>
    <n v="32.637099999999997"/>
  </r>
  <r>
    <x v="57"/>
    <x v="2"/>
    <s v="Резидент"/>
    <x v="0"/>
    <x v="342"/>
    <n v="36109"/>
    <n v="32.637099999999997"/>
  </r>
  <r>
    <x v="57"/>
    <x v="3"/>
    <s v="Нерезидент"/>
    <x v="0"/>
    <x v="575"/>
    <n v="984"/>
    <n v="32.637099999999997"/>
  </r>
  <r>
    <x v="57"/>
    <x v="4"/>
    <s v="Нерезидент"/>
    <x v="0"/>
    <x v="576"/>
    <n v="977"/>
    <n v="32.637099999999997"/>
  </r>
  <r>
    <x v="57"/>
    <x v="0"/>
    <s v="Резидент"/>
    <x v="1"/>
    <x v="98"/>
    <n v="35982"/>
    <n v="32.637099999999997"/>
  </r>
  <r>
    <x v="57"/>
    <x v="1"/>
    <s v="Резидент"/>
    <x v="1"/>
    <x v="74"/>
    <n v="35442"/>
    <n v="32.637099999999997"/>
  </r>
  <r>
    <x v="57"/>
    <x v="2"/>
    <s v="Резидент"/>
    <x v="1"/>
    <x v="577"/>
    <n v="35968"/>
    <n v="32.637099999999997"/>
  </r>
  <r>
    <x v="57"/>
    <x v="3"/>
    <s v="Нерезидент"/>
    <x v="1"/>
    <x v="578"/>
    <n v="974"/>
    <n v="32.637099999999997"/>
  </r>
  <r>
    <x v="57"/>
    <x v="4"/>
    <s v="Нерезидент"/>
    <x v="1"/>
    <x v="377"/>
    <n v="983"/>
    <n v="32.637099999999997"/>
  </r>
  <r>
    <x v="57"/>
    <x v="0"/>
    <s v="Резидент"/>
    <x v="2"/>
    <x v="579"/>
    <n v="36177"/>
    <n v="32.637099999999997"/>
  </r>
  <r>
    <x v="57"/>
    <x v="1"/>
    <s v="Резидент"/>
    <x v="2"/>
    <x v="580"/>
    <n v="36433"/>
    <n v="32.637099999999997"/>
  </r>
  <r>
    <x v="57"/>
    <x v="2"/>
    <s v="Резидент"/>
    <x v="2"/>
    <x v="575"/>
    <n v="35921"/>
    <n v="32.637099999999997"/>
  </r>
  <r>
    <x v="57"/>
    <x v="3"/>
    <s v="Нерезидент"/>
    <x v="2"/>
    <x v="581"/>
    <n v="956"/>
    <n v="32.637099999999997"/>
  </r>
  <r>
    <x v="57"/>
    <x v="4"/>
    <s v="Нерезидент"/>
    <x v="2"/>
    <x v="549"/>
    <n v="950"/>
    <n v="32.637099999999997"/>
  </r>
  <r>
    <x v="58"/>
    <x v="0"/>
    <s v="Резидент"/>
    <x v="0"/>
    <x v="95"/>
    <n v="35219"/>
    <n v="32.637099999999997"/>
  </r>
  <r>
    <x v="58"/>
    <x v="1"/>
    <s v="Резидент"/>
    <x v="0"/>
    <x v="397"/>
    <n v="36958"/>
    <n v="32.637099999999997"/>
  </r>
  <r>
    <x v="58"/>
    <x v="2"/>
    <s v="Резидент"/>
    <x v="0"/>
    <x v="385"/>
    <n v="36109"/>
    <n v="32.637099999999997"/>
  </r>
  <r>
    <x v="58"/>
    <x v="3"/>
    <s v="Нерезидент"/>
    <x v="0"/>
    <x v="366"/>
    <n v="984"/>
    <n v="32.637099999999997"/>
  </r>
  <r>
    <x v="58"/>
    <x v="4"/>
    <s v="Нерезидент"/>
    <x v="0"/>
    <x v="582"/>
    <n v="977"/>
    <n v="32.637099999999997"/>
  </r>
  <r>
    <x v="58"/>
    <x v="0"/>
    <s v="Резидент"/>
    <x v="1"/>
    <x v="165"/>
    <n v="35982"/>
    <n v="32.637099999999997"/>
  </r>
  <r>
    <x v="58"/>
    <x v="1"/>
    <s v="Резидент"/>
    <x v="1"/>
    <x v="583"/>
    <n v="35442"/>
    <n v="32.637099999999997"/>
  </r>
  <r>
    <x v="58"/>
    <x v="2"/>
    <s v="Резидент"/>
    <x v="1"/>
    <x v="526"/>
    <n v="35968"/>
    <n v="32.637099999999997"/>
  </r>
  <r>
    <x v="58"/>
    <x v="3"/>
    <s v="Нерезидент"/>
    <x v="1"/>
    <x v="580"/>
    <n v="974"/>
    <n v="32.637099999999997"/>
  </r>
  <r>
    <x v="58"/>
    <x v="4"/>
    <s v="Нерезидент"/>
    <x v="1"/>
    <x v="444"/>
    <n v="983"/>
    <n v="32.637099999999997"/>
  </r>
  <r>
    <x v="58"/>
    <x v="0"/>
    <s v="Резидент"/>
    <x v="2"/>
    <x v="46"/>
    <n v="36177"/>
    <n v="32.637099999999997"/>
  </r>
  <r>
    <x v="58"/>
    <x v="1"/>
    <s v="Резидент"/>
    <x v="2"/>
    <x v="380"/>
    <n v="36433"/>
    <n v="32.637099999999997"/>
  </r>
  <r>
    <x v="58"/>
    <x v="2"/>
    <s v="Резидент"/>
    <x v="2"/>
    <x v="174"/>
    <n v="35921"/>
    <n v="32.637099999999997"/>
  </r>
  <r>
    <x v="58"/>
    <x v="3"/>
    <s v="Нерезидент"/>
    <x v="2"/>
    <x v="491"/>
    <n v="956"/>
    <n v="32.637099999999997"/>
  </r>
  <r>
    <x v="58"/>
    <x v="4"/>
    <s v="Нерезидент"/>
    <x v="2"/>
    <x v="584"/>
    <n v="950"/>
    <n v="32.637099999999997"/>
  </r>
  <r>
    <x v="59"/>
    <x v="0"/>
    <s v="Резидент"/>
    <x v="0"/>
    <x v="166"/>
    <n v="35219"/>
    <n v="32.637099999999997"/>
  </r>
  <r>
    <x v="59"/>
    <x v="1"/>
    <s v="Резидент"/>
    <x v="0"/>
    <x v="585"/>
    <n v="36958"/>
    <n v="32.637099999999997"/>
  </r>
  <r>
    <x v="59"/>
    <x v="2"/>
    <s v="Резидент"/>
    <x v="0"/>
    <x v="355"/>
    <n v="36109"/>
    <n v="32.637099999999997"/>
  </r>
  <r>
    <x v="59"/>
    <x v="3"/>
    <s v="Нерезидент"/>
    <x v="0"/>
    <x v="586"/>
    <n v="984"/>
    <n v="32.637099999999997"/>
  </r>
  <r>
    <x v="59"/>
    <x v="4"/>
    <s v="Нерезидент"/>
    <x v="0"/>
    <x v="180"/>
    <n v="977"/>
    <n v="32.637099999999997"/>
  </r>
  <r>
    <x v="59"/>
    <x v="0"/>
    <s v="Резидент"/>
    <x v="1"/>
    <x v="343"/>
    <n v="35982"/>
    <n v="32.637099999999997"/>
  </r>
  <r>
    <x v="59"/>
    <x v="1"/>
    <s v="Резидент"/>
    <x v="1"/>
    <x v="587"/>
    <n v="35442"/>
    <n v="32.637099999999997"/>
  </r>
  <r>
    <x v="59"/>
    <x v="2"/>
    <s v="Резидент"/>
    <x v="1"/>
    <x v="66"/>
    <n v="35968"/>
    <n v="32.637099999999997"/>
  </r>
  <r>
    <x v="59"/>
    <x v="3"/>
    <s v="Нерезидент"/>
    <x v="1"/>
    <x v="1"/>
    <n v="974"/>
    <n v="32.637099999999997"/>
  </r>
  <r>
    <x v="59"/>
    <x v="4"/>
    <s v="Нерезидент"/>
    <x v="1"/>
    <x v="588"/>
    <n v="983"/>
    <n v="32.637099999999997"/>
  </r>
  <r>
    <x v="59"/>
    <x v="0"/>
    <s v="Резидент"/>
    <x v="2"/>
    <x v="589"/>
    <n v="36177"/>
    <n v="32.637099999999997"/>
  </r>
  <r>
    <x v="59"/>
    <x v="1"/>
    <s v="Резидент"/>
    <x v="2"/>
    <x v="295"/>
    <n v="36433"/>
    <n v="32.637099999999997"/>
  </r>
  <r>
    <x v="59"/>
    <x v="2"/>
    <s v="Резидент"/>
    <x v="2"/>
    <x v="225"/>
    <n v="35921"/>
    <n v="32.637099999999997"/>
  </r>
  <r>
    <x v="59"/>
    <x v="3"/>
    <s v="Нерезидент"/>
    <x v="2"/>
    <x v="590"/>
    <n v="956"/>
    <n v="32.637099999999997"/>
  </r>
  <r>
    <x v="59"/>
    <x v="4"/>
    <s v="Нерезидент"/>
    <x v="2"/>
    <x v="580"/>
    <n v="950"/>
    <n v="32.637099999999997"/>
  </r>
  <r>
    <x v="60"/>
    <x v="0"/>
    <s v="Резидент"/>
    <x v="0"/>
    <x v="494"/>
    <n v="35219"/>
    <n v="32.855600000000003"/>
  </r>
  <r>
    <x v="60"/>
    <x v="1"/>
    <s v="Резидент"/>
    <x v="0"/>
    <x v="146"/>
    <n v="36958"/>
    <n v="32.855600000000003"/>
  </r>
  <r>
    <x v="60"/>
    <x v="2"/>
    <s v="Резидент"/>
    <x v="0"/>
    <x v="232"/>
    <n v="36109"/>
    <n v="32.855600000000003"/>
  </r>
  <r>
    <x v="60"/>
    <x v="3"/>
    <s v="Нерезидент"/>
    <x v="0"/>
    <x v="591"/>
    <n v="984"/>
    <n v="32.855600000000003"/>
  </r>
  <r>
    <x v="60"/>
    <x v="4"/>
    <s v="Нерезидент"/>
    <x v="0"/>
    <x v="318"/>
    <n v="977"/>
    <n v="32.855600000000003"/>
  </r>
  <r>
    <x v="60"/>
    <x v="0"/>
    <s v="Резидент"/>
    <x v="1"/>
    <x v="574"/>
    <n v="35982"/>
    <n v="32.855600000000003"/>
  </r>
  <r>
    <x v="60"/>
    <x v="1"/>
    <s v="Резидент"/>
    <x v="1"/>
    <x v="592"/>
    <n v="35442"/>
    <n v="32.855600000000003"/>
  </r>
  <r>
    <x v="60"/>
    <x v="2"/>
    <s v="Резидент"/>
    <x v="1"/>
    <x v="11"/>
    <n v="35968"/>
    <n v="32.855600000000003"/>
  </r>
  <r>
    <x v="60"/>
    <x v="3"/>
    <s v="Нерезидент"/>
    <x v="1"/>
    <x v="492"/>
    <n v="974"/>
    <n v="32.855600000000003"/>
  </r>
  <r>
    <x v="60"/>
    <x v="4"/>
    <s v="Нерезидент"/>
    <x v="1"/>
    <x v="163"/>
    <n v="983"/>
    <n v="32.855600000000003"/>
  </r>
  <r>
    <x v="60"/>
    <x v="0"/>
    <s v="Резидент"/>
    <x v="2"/>
    <x v="286"/>
    <n v="36177"/>
    <n v="32.855600000000003"/>
  </r>
  <r>
    <x v="60"/>
    <x v="1"/>
    <s v="Резидент"/>
    <x v="2"/>
    <x v="14"/>
    <n v="36433"/>
    <n v="32.855600000000003"/>
  </r>
  <r>
    <x v="60"/>
    <x v="2"/>
    <s v="Резидент"/>
    <x v="2"/>
    <x v="593"/>
    <n v="35921"/>
    <n v="32.855600000000003"/>
  </r>
  <r>
    <x v="60"/>
    <x v="3"/>
    <s v="Нерезидент"/>
    <x v="2"/>
    <x v="594"/>
    <n v="956"/>
    <n v="32.855600000000003"/>
  </r>
  <r>
    <x v="60"/>
    <x v="4"/>
    <s v="Нерезидент"/>
    <x v="2"/>
    <x v="595"/>
    <n v="950"/>
    <n v="32.855600000000003"/>
  </r>
  <r>
    <x v="61"/>
    <x v="0"/>
    <s v="Резидент"/>
    <x v="0"/>
    <x v="596"/>
    <n v="35219"/>
    <n v="32.890099999999997"/>
  </r>
  <r>
    <x v="61"/>
    <x v="1"/>
    <s v="Резидент"/>
    <x v="0"/>
    <x v="597"/>
    <n v="36958"/>
    <n v="32.890099999999997"/>
  </r>
  <r>
    <x v="61"/>
    <x v="2"/>
    <s v="Резидент"/>
    <x v="0"/>
    <x v="590"/>
    <n v="36109"/>
    <n v="32.890099999999997"/>
  </r>
  <r>
    <x v="61"/>
    <x v="3"/>
    <s v="Нерезидент"/>
    <x v="0"/>
    <x v="598"/>
    <n v="984"/>
    <n v="32.890099999999997"/>
  </r>
  <r>
    <x v="61"/>
    <x v="4"/>
    <s v="Нерезидент"/>
    <x v="0"/>
    <x v="599"/>
    <n v="977"/>
    <n v="32.890099999999997"/>
  </r>
  <r>
    <x v="61"/>
    <x v="0"/>
    <s v="Резидент"/>
    <x v="1"/>
    <x v="516"/>
    <n v="35982"/>
    <n v="32.890099999999997"/>
  </r>
  <r>
    <x v="61"/>
    <x v="1"/>
    <s v="Резидент"/>
    <x v="1"/>
    <x v="282"/>
    <n v="35442"/>
    <n v="32.890099999999997"/>
  </r>
  <r>
    <x v="61"/>
    <x v="2"/>
    <s v="Резидент"/>
    <x v="1"/>
    <x v="600"/>
    <n v="35968"/>
    <n v="32.890099999999997"/>
  </r>
  <r>
    <x v="61"/>
    <x v="3"/>
    <s v="Нерезидент"/>
    <x v="1"/>
    <x v="601"/>
    <n v="974"/>
    <n v="32.890099999999997"/>
  </r>
  <r>
    <x v="61"/>
    <x v="4"/>
    <s v="Нерезидент"/>
    <x v="1"/>
    <x v="322"/>
    <n v="983"/>
    <n v="32.890099999999997"/>
  </r>
  <r>
    <x v="61"/>
    <x v="0"/>
    <s v="Резидент"/>
    <x v="2"/>
    <x v="79"/>
    <n v="36177"/>
    <n v="32.890099999999997"/>
  </r>
  <r>
    <x v="61"/>
    <x v="1"/>
    <s v="Резидент"/>
    <x v="2"/>
    <x v="348"/>
    <n v="36433"/>
    <n v="32.890099999999997"/>
  </r>
  <r>
    <x v="61"/>
    <x v="2"/>
    <s v="Резидент"/>
    <x v="2"/>
    <x v="242"/>
    <n v="35921"/>
    <n v="32.890099999999997"/>
  </r>
  <r>
    <x v="61"/>
    <x v="3"/>
    <s v="Нерезидент"/>
    <x v="2"/>
    <x v="602"/>
    <n v="956"/>
    <n v="32.890099999999997"/>
  </r>
  <r>
    <x v="61"/>
    <x v="4"/>
    <s v="Нерезидент"/>
    <x v="2"/>
    <x v="105"/>
    <n v="950"/>
    <n v="32.890099999999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CDCA7F-2027-D941-AB56-442A1ED9CB60}" name="PivotTable8" cacheId="58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4">
  <location ref="A62:C69" firstHeaderRow="1" firstDataRow="2" firstDataCol="1" rowPageCount="1" colPageCount="1"/>
  <pivotFields count="9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6">
        <item x="3"/>
        <item x="4"/>
        <item x="0"/>
        <item x="2"/>
        <item x="1"/>
        <item t="default"/>
      </items>
    </pivotField>
    <pivotField showAll="0"/>
    <pivotField axis="axisPage" multipleItemSelectionAllowed="1" showAll="0">
      <items count="4">
        <item h="1" x="2"/>
        <item x="1"/>
        <item h="1" x="0"/>
        <item t="default"/>
      </items>
    </pivotField>
    <pivotField dataField="1" numFmtId="166" showAll="0">
      <items count="604">
        <item x="434"/>
        <item x="199"/>
        <item x="290"/>
        <item x="39"/>
        <item x="81"/>
        <item x="444"/>
        <item x="178"/>
        <item x="592"/>
        <item x="147"/>
        <item x="190"/>
        <item x="118"/>
        <item x="407"/>
        <item x="115"/>
        <item x="514"/>
        <item x="263"/>
        <item x="240"/>
        <item x="573"/>
        <item x="431"/>
        <item x="362"/>
        <item x="601"/>
        <item x="413"/>
        <item x="565"/>
        <item x="418"/>
        <item x="454"/>
        <item x="549"/>
        <item x="5"/>
        <item x="441"/>
        <item x="508"/>
        <item x="365"/>
        <item x="555"/>
        <item x="269"/>
        <item x="195"/>
        <item x="471"/>
        <item x="203"/>
        <item x="37"/>
        <item x="18"/>
        <item x="328"/>
        <item x="400"/>
        <item x="271"/>
        <item x="140"/>
        <item x="77"/>
        <item x="558"/>
        <item x="177"/>
        <item x="288"/>
        <item x="92"/>
        <item x="191"/>
        <item x="472"/>
        <item x="317"/>
        <item x="393"/>
        <item x="58"/>
        <item x="359"/>
        <item x="29"/>
        <item x="0"/>
        <item x="200"/>
        <item x="168"/>
        <item x="507"/>
        <item x="110"/>
        <item x="300"/>
        <item x="262"/>
        <item x="125"/>
        <item x="526"/>
        <item x="545"/>
        <item x="440"/>
        <item x="122"/>
        <item x="99"/>
        <item x="408"/>
        <item x="304"/>
        <item x="239"/>
        <item x="479"/>
        <item x="279"/>
        <item x="2"/>
        <item x="585"/>
        <item x="131"/>
        <item x="334"/>
        <item x="419"/>
        <item x="246"/>
        <item x="371"/>
        <item x="142"/>
        <item x="19"/>
        <item x="33"/>
        <item x="426"/>
        <item x="445"/>
        <item x="17"/>
        <item x="551"/>
        <item x="503"/>
        <item x="192"/>
        <item x="50"/>
        <item x="211"/>
        <item x="204"/>
        <item x="308"/>
        <item x="321"/>
        <item x="286"/>
        <item x="438"/>
        <item x="364"/>
        <item x="480"/>
        <item x="596"/>
        <item x="265"/>
        <item x="583"/>
        <item x="222"/>
        <item x="422"/>
        <item x="499"/>
        <item x="324"/>
        <item x="171"/>
        <item x="417"/>
        <item x="311"/>
        <item x="78"/>
        <item x="154"/>
        <item x="3"/>
        <item x="310"/>
        <item x="243"/>
        <item x="517"/>
        <item x="350"/>
        <item x="510"/>
        <item x="80"/>
        <item x="414"/>
        <item x="278"/>
        <item x="170"/>
        <item x="237"/>
        <item x="399"/>
        <item x="182"/>
        <item x="476"/>
        <item x="13"/>
        <item x="309"/>
        <item x="500"/>
        <item x="208"/>
        <item x="594"/>
        <item x="138"/>
        <item x="581"/>
        <item x="544"/>
        <item x="377"/>
        <item x="91"/>
        <item x="112"/>
        <item x="215"/>
        <item x="85"/>
        <item x="236"/>
        <item x="443"/>
        <item x="392"/>
        <item x="126"/>
        <item x="106"/>
        <item x="73"/>
        <item x="59"/>
        <item x="404"/>
        <item x="144"/>
        <item x="509"/>
        <item x="212"/>
        <item x="384"/>
        <item x="148"/>
        <item x="184"/>
        <item x="383"/>
        <item x="15"/>
        <item x="485"/>
        <item x="397"/>
        <item x="116"/>
        <item x="541"/>
        <item x="420"/>
        <item x="65"/>
        <item x="410"/>
        <item x="260"/>
        <item x="588"/>
        <item x="88"/>
        <item x="83"/>
        <item x="335"/>
        <item x="574"/>
        <item x="486"/>
        <item x="224"/>
        <item x="254"/>
        <item x="302"/>
        <item x="229"/>
        <item x="287"/>
        <item x="547"/>
        <item x="530"/>
        <item x="86"/>
        <item x="372"/>
        <item x="249"/>
        <item x="216"/>
        <item x="289"/>
        <item x="132"/>
        <item x="25"/>
        <item x="70"/>
        <item x="97"/>
        <item x="194"/>
        <item x="501"/>
        <item x="8"/>
        <item x="162"/>
        <item x="319"/>
        <item x="537"/>
        <item x="493"/>
        <item x="183"/>
        <item x="245"/>
        <item x="379"/>
        <item x="458"/>
        <item x="103"/>
        <item x="273"/>
        <item x="498"/>
        <item x="24"/>
        <item x="483"/>
        <item x="228"/>
        <item x="470"/>
        <item x="453"/>
        <item x="456"/>
        <item x="554"/>
        <item x="398"/>
        <item x="291"/>
        <item x="68"/>
        <item x="4"/>
        <item x="355"/>
        <item x="10"/>
        <item x="515"/>
        <item x="502"/>
        <item x="252"/>
        <item x="349"/>
        <item x="207"/>
        <item x="60"/>
        <item x="496"/>
        <item x="217"/>
        <item x="381"/>
        <item x="534"/>
        <item x="347"/>
        <item x="312"/>
        <item x="567"/>
        <item x="43"/>
        <item x="180"/>
        <item x="489"/>
        <item x="53"/>
        <item x="90"/>
        <item x="16"/>
        <item x="367"/>
        <item x="538"/>
        <item x="72"/>
        <item x="248"/>
        <item x="293"/>
        <item x="513"/>
        <item x="306"/>
        <item x="396"/>
        <item x="463"/>
        <item x="146"/>
        <item x="340"/>
        <item x="518"/>
        <item x="363"/>
        <item x="332"/>
        <item x="519"/>
        <item x="437"/>
        <item x="320"/>
        <item x="9"/>
        <item x="221"/>
        <item x="49"/>
        <item x="467"/>
        <item x="409"/>
        <item x="166"/>
        <item x="382"/>
        <item x="576"/>
        <item x="124"/>
        <item x="531"/>
        <item x="111"/>
        <item x="542"/>
        <item x="562"/>
        <item x="123"/>
        <item x="428"/>
        <item x="338"/>
        <item x="360"/>
        <item x="257"/>
        <item x="117"/>
        <item x="548"/>
        <item x="205"/>
        <item x="276"/>
        <item x="529"/>
        <item x="247"/>
        <item x="564"/>
        <item x="566"/>
        <item x="461"/>
        <item x="256"/>
        <item x="21"/>
        <item x="82"/>
        <item x="478"/>
        <item x="157"/>
        <item x="590"/>
        <item x="387"/>
        <item x="176"/>
        <item x="402"/>
        <item x="455"/>
        <item x="430"/>
        <item x="220"/>
        <item x="468"/>
        <item x="54"/>
        <item x="264"/>
        <item x="113"/>
        <item x="128"/>
        <item x="570"/>
        <item x="12"/>
        <item x="87"/>
        <item x="342"/>
        <item x="253"/>
        <item x="540"/>
        <item x="121"/>
        <item x="282"/>
        <item x="210"/>
        <item x="474"/>
        <item x="353"/>
        <item x="64"/>
        <item x="149"/>
        <item x="259"/>
        <item x="325"/>
        <item x="494"/>
        <item x="369"/>
        <item x="280"/>
        <item x="535"/>
        <item x="358"/>
        <item x="447"/>
        <item x="351"/>
        <item x="380"/>
        <item x="459"/>
        <item x="301"/>
        <item x="386"/>
        <item x="421"/>
        <item x="373"/>
        <item x="175"/>
        <item x="315"/>
        <item x="284"/>
        <item x="165"/>
        <item x="27"/>
        <item x="546"/>
        <item x="296"/>
        <item x="275"/>
        <item x="516"/>
        <item x="156"/>
        <item x="336"/>
        <item x="331"/>
        <item x="74"/>
        <item x="602"/>
        <item x="599"/>
        <item x="522"/>
        <item x="556"/>
        <item x="38"/>
        <item x="152"/>
        <item x="28"/>
        <item x="589"/>
        <item x="305"/>
        <item x="550"/>
        <item x="98"/>
        <item x="298"/>
        <item x="133"/>
        <item x="198"/>
        <item x="160"/>
        <item x="579"/>
        <item x="569"/>
        <item x="344"/>
        <item x="36"/>
        <item x="6"/>
        <item x="378"/>
        <item x="189"/>
        <item x="7"/>
        <item x="390"/>
        <item x="134"/>
        <item x="69"/>
        <item x="174"/>
        <item x="266"/>
        <item x="505"/>
        <item x="57"/>
        <item x="250"/>
        <item x="427"/>
        <item x="31"/>
        <item x="597"/>
        <item x="255"/>
        <item x="452"/>
        <item x="145"/>
        <item x="532"/>
        <item x="432"/>
        <item x="119"/>
        <item x="129"/>
        <item x="341"/>
        <item x="270"/>
        <item x="504"/>
        <item x="571"/>
        <item x="376"/>
        <item x="1"/>
        <item x="525"/>
        <item x="62"/>
        <item x="34"/>
        <item x="361"/>
        <item x="101"/>
        <item x="339"/>
        <item x="307"/>
        <item x="403"/>
        <item x="477"/>
        <item x="523"/>
        <item x="219"/>
        <item x="127"/>
        <item x="487"/>
        <item x="230"/>
        <item x="297"/>
        <item x="185"/>
        <item x="267"/>
        <item x="283"/>
        <item x="46"/>
        <item x="23"/>
        <item x="153"/>
        <item x="48"/>
        <item x="506"/>
        <item x="52"/>
        <item x="188"/>
        <item x="464"/>
        <item x="120"/>
        <item x="595"/>
        <item x="560"/>
        <item x="450"/>
        <item x="11"/>
        <item x="130"/>
        <item x="201"/>
        <item x="202"/>
        <item x="40"/>
        <item x="520"/>
        <item x="326"/>
        <item x="61"/>
        <item x="416"/>
        <item x="100"/>
        <item x="484"/>
        <item x="460"/>
        <item x="167"/>
        <item x="47"/>
        <item x="114"/>
        <item x="429"/>
        <item x="591"/>
        <item x="343"/>
        <item x="232"/>
        <item x="446"/>
        <item x="424"/>
        <item x="553"/>
        <item x="512"/>
        <item x="292"/>
        <item x="238"/>
        <item x="105"/>
        <item x="181"/>
        <item x="159"/>
        <item x="285"/>
        <item x="26"/>
        <item x="76"/>
        <item x="559"/>
        <item x="327"/>
        <item x="497"/>
        <item x="45"/>
        <item x="354"/>
        <item x="63"/>
        <item x="187"/>
        <item x="281"/>
        <item x="214"/>
        <item x="439"/>
        <item x="108"/>
        <item x="234"/>
        <item x="109"/>
        <item x="89"/>
        <item x="206"/>
        <item x="584"/>
        <item x="593"/>
        <item x="314"/>
        <item x="423"/>
        <item x="368"/>
        <item x="388"/>
        <item x="30"/>
        <item x="330"/>
        <item x="71"/>
        <item x="401"/>
        <item x="323"/>
        <item x="563"/>
        <item x="575"/>
        <item x="352"/>
        <item x="209"/>
        <item x="346"/>
        <item x="557"/>
        <item x="14"/>
        <item x="580"/>
        <item x="536"/>
        <item x="173"/>
        <item x="488"/>
        <item x="451"/>
        <item x="577"/>
        <item x="32"/>
        <item x="561"/>
        <item x="179"/>
        <item x="449"/>
        <item x="268"/>
        <item x="107"/>
        <item x="150"/>
        <item x="242"/>
        <item x="448"/>
        <item x="412"/>
        <item x="491"/>
        <item x="294"/>
        <item x="375"/>
        <item x="137"/>
        <item x="587"/>
        <item x="104"/>
        <item x="465"/>
        <item x="226"/>
        <item x="356"/>
        <item x="164"/>
        <item x="139"/>
        <item x="533"/>
        <item x="316"/>
        <item x="213"/>
        <item x="303"/>
        <item x="135"/>
        <item x="56"/>
        <item x="241"/>
        <item x="44"/>
        <item x="462"/>
        <item x="490"/>
        <item x="22"/>
        <item x="415"/>
        <item x="329"/>
        <item x="136"/>
        <item x="161"/>
        <item x="600"/>
        <item x="313"/>
        <item x="337"/>
        <item x="225"/>
        <item x="172"/>
        <item x="406"/>
        <item x="511"/>
        <item x="457"/>
        <item x="391"/>
        <item x="143"/>
        <item x="79"/>
        <item x="42"/>
        <item x="389"/>
        <item x="405"/>
        <item x="272"/>
        <item x="93"/>
        <item x="274"/>
        <item x="481"/>
        <item x="370"/>
        <item x="169"/>
        <item x="75"/>
        <item x="96"/>
        <item x="94"/>
        <item x="186"/>
        <item x="251"/>
        <item x="466"/>
        <item x="345"/>
        <item x="598"/>
        <item x="151"/>
        <item x="141"/>
        <item x="231"/>
        <item x="425"/>
        <item x="394"/>
        <item x="218"/>
        <item x="357"/>
        <item x="244"/>
        <item x="163"/>
        <item x="442"/>
        <item x="51"/>
        <item x="572"/>
        <item x="67"/>
        <item x="473"/>
        <item x="196"/>
        <item x="235"/>
        <item x="528"/>
        <item x="492"/>
        <item x="586"/>
        <item x="475"/>
        <item x="84"/>
        <item x="333"/>
        <item x="261"/>
        <item x="568"/>
        <item x="495"/>
        <item x="233"/>
        <item x="578"/>
        <item x="552"/>
        <item x="197"/>
        <item x="227"/>
        <item x="155"/>
        <item x="322"/>
        <item x="193"/>
        <item x="366"/>
        <item x="66"/>
        <item x="385"/>
        <item x="435"/>
        <item x="277"/>
        <item x="41"/>
        <item x="348"/>
        <item x="521"/>
        <item x="318"/>
        <item x="436"/>
        <item x="20"/>
        <item x="299"/>
        <item x="374"/>
        <item x="35"/>
        <item x="539"/>
        <item x="258"/>
        <item x="223"/>
        <item x="95"/>
        <item x="543"/>
        <item x="395"/>
        <item x="158"/>
        <item x="102"/>
        <item x="411"/>
        <item x="524"/>
        <item x="55"/>
        <item x="433"/>
        <item x="527"/>
        <item x="482"/>
        <item x="295"/>
        <item x="469"/>
        <item x="582"/>
        <item t="default"/>
      </items>
    </pivotField>
    <pivotField numFmtId="166" showAll="0"/>
    <pivotField showAll="0"/>
    <pivotField axis="axisCol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ragToRow="0" dragToCol="0" dragToPage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7"/>
  </colFields>
  <colItems count="2">
    <i>
      <x v="1"/>
    </i>
    <i>
      <x v="7"/>
    </i>
  </colItems>
  <pageFields count="1">
    <pageField fld="3" hier="-1"/>
  </pageFields>
  <dataFields count="1">
    <dataField name="Sum of Объем реализации" fld="4" showDataAs="percentOfCol" baseField="4" baseItem="0" numFmtId="10"/>
  </dataFields>
  <chartFormats count="2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823B76-BD7B-D24A-89B3-BF09EAC6221D}" name="PivotTable7" cacheId="58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1">
  <location ref="A53:C58" firstHeaderRow="1" firstDataRow="2" firstDataCol="1"/>
  <pivotFields count="9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">
        <item x="3"/>
        <item x="4"/>
        <item x="0"/>
        <item x="2"/>
        <item x="1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dataField="1" numFmtId="166" showAll="0"/>
    <pivotField numFmtId="166" showAll="0"/>
    <pivotField showAll="0"/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dragToRow="0" dragToCol="0" dragToPage="0" showAll="0" defaultSubtota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7"/>
  </colFields>
  <colItems count="2">
    <i>
      <x v="1"/>
    </i>
    <i>
      <x v="7"/>
    </i>
  </colItems>
  <dataFields count="1">
    <dataField name="Sum of Объем реализации" fld="4" baseField="0" baseItem="0"/>
  </dataFields>
  <formats count="1">
    <format dxfId="6">
      <pivotArea field="7" grandRow="1" outline="0" collapsedLevelsAreSubtotals="1" axis="axisCol" fieldPosition="0">
        <references count="1">
          <reference field="7" count="2" selected="0">
            <x v="1"/>
            <x v="7"/>
          </reference>
        </references>
      </pivotArea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4D283A-F593-A148-AD07-D2F09BF05F10}" name="3.3.1" cacheId="58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showHeaders="0" outline="1" outlineData="1" multipleFieldFilters="0" chartFormat="2">
  <location ref="A44:C51" firstHeaderRow="1" firstDataRow="2" firstDataCol="1" rowPageCount="1" colPageCount="1"/>
  <pivotFields count="9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6">
        <item x="3"/>
        <item x="4"/>
        <item x="0"/>
        <item x="2"/>
        <item x="1"/>
        <item t="default"/>
      </items>
    </pivotField>
    <pivotField showAll="0"/>
    <pivotField axis="axisPage" multipleItemSelectionAllowed="1" showAll="0">
      <items count="4">
        <item x="2"/>
        <item h="1" x="1"/>
        <item h="1" x="0"/>
        <item t="default"/>
      </items>
    </pivotField>
    <pivotField dataField="1" numFmtId="166" showAll="0"/>
    <pivotField numFmtId="166" showAll="0"/>
    <pivotField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7"/>
  </colFields>
  <colItems count="2">
    <i>
      <x v="1"/>
    </i>
    <i>
      <x v="7"/>
    </i>
  </colItems>
  <pageFields count="1">
    <pageField fld="3" hier="-1"/>
  </pageFields>
  <dataFields count="1">
    <dataField name="Внуково Объем реализации " fld="4" baseField="0" baseItem="0"/>
  </dataFields>
  <formats count="1">
    <format dxfId="5">
      <pivotArea field="7" grandRow="1" outline="0" collapsedLevelsAreSubtotals="1" axis="axisCol" fieldPosition="0">
        <references count="1">
          <reference field="7" count="2" selected="0">
            <x v="1"/>
            <x v="7"/>
          </reference>
        </references>
      </pivotArea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8D8D8"/>
  </sheetPr>
  <dimension ref="A1:Z1000"/>
  <sheetViews>
    <sheetView workbookViewId="0">
      <selection activeCell="D18" sqref="D18"/>
    </sheetView>
  </sheetViews>
  <sheetFormatPr baseColWidth="10" defaultColWidth="11.1640625" defaultRowHeight="15" customHeight="1" x14ac:dyDescent="0.2"/>
  <cols>
    <col min="1" max="4" width="7" customWidth="1"/>
    <col min="5" max="5" width="13.33203125" customWidth="1"/>
    <col min="6" max="26" width="7" customWidth="1"/>
  </cols>
  <sheetData>
    <row r="1" spans="1:26" ht="15.75" customHeight="1" x14ac:dyDescent="0.2">
      <c r="A1" s="1" t="s">
        <v>0</v>
      </c>
      <c r="B1" s="1" t="s">
        <v>1</v>
      </c>
      <c r="C1" s="2"/>
      <c r="D1" s="112" t="s">
        <v>2</v>
      </c>
      <c r="E1" s="11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 x14ac:dyDescent="0.2">
      <c r="A2" s="3">
        <v>1</v>
      </c>
      <c r="B2" s="3">
        <f t="shared" ref="B2:B21" ca="1" si="0">RANDBETWEEN(1000,9999)</f>
        <v>8919</v>
      </c>
      <c r="C2" s="2"/>
      <c r="D2" s="114"/>
      <c r="E2" s="11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 x14ac:dyDescent="0.2">
      <c r="A3" s="3">
        <v>2</v>
      </c>
      <c r="B3" s="3">
        <f t="shared" ca="1" si="0"/>
        <v>6808</v>
      </c>
      <c r="C3" s="2"/>
      <c r="D3" s="114"/>
      <c r="E3" s="11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" x14ac:dyDescent="0.2">
      <c r="A4" s="3">
        <v>3</v>
      </c>
      <c r="B4" s="3">
        <f t="shared" ca="1" si="0"/>
        <v>4913</v>
      </c>
      <c r="C4" s="2"/>
      <c r="D4" s="114"/>
      <c r="E4" s="11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" x14ac:dyDescent="0.2">
      <c r="A5" s="3">
        <v>4</v>
      </c>
      <c r="B5" s="3">
        <f t="shared" ca="1" si="0"/>
        <v>1772</v>
      </c>
      <c r="C5" s="2"/>
      <c r="D5" s="114"/>
      <c r="E5" s="11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" x14ac:dyDescent="0.2">
      <c r="A6" s="3">
        <v>5</v>
      </c>
      <c r="B6" s="3">
        <f t="shared" ca="1" si="0"/>
        <v>1691</v>
      </c>
      <c r="C6" s="2"/>
      <c r="D6" s="114"/>
      <c r="E6" s="11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" x14ac:dyDescent="0.2">
      <c r="A7" s="3">
        <v>6</v>
      </c>
      <c r="B7" s="3">
        <f t="shared" ca="1" si="0"/>
        <v>9123</v>
      </c>
      <c r="C7" s="2"/>
      <c r="D7" s="114"/>
      <c r="E7" s="11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" x14ac:dyDescent="0.2">
      <c r="A8" s="3">
        <v>7</v>
      </c>
      <c r="B8" s="3">
        <f t="shared" ca="1" si="0"/>
        <v>8806</v>
      </c>
      <c r="C8" s="2"/>
      <c r="D8" s="114"/>
      <c r="E8" s="1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" x14ac:dyDescent="0.2">
      <c r="A9" s="3">
        <v>8</v>
      </c>
      <c r="B9" s="3">
        <f t="shared" ca="1" si="0"/>
        <v>4677</v>
      </c>
      <c r="C9" s="2"/>
      <c r="D9" s="1" t="s">
        <v>0</v>
      </c>
      <c r="E9" s="1" t="s">
        <v>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" x14ac:dyDescent="0.2">
      <c r="A10" s="3">
        <v>9</v>
      </c>
      <c r="B10" s="3">
        <f t="shared" ca="1" si="0"/>
        <v>3994</v>
      </c>
      <c r="C10" s="2"/>
      <c r="D10" s="4">
        <f ca="1">RANDBETWEEN(1,20)</f>
        <v>19</v>
      </c>
      <c r="E10" s="5">
        <f ca="1">VLOOKUP($D$10,$A$2:$B$21,2,0)</f>
        <v>6159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" x14ac:dyDescent="0.2">
      <c r="A11" s="3">
        <v>10</v>
      </c>
      <c r="B11" s="3">
        <f t="shared" ca="1" si="0"/>
        <v>4656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3">
        <v>11</v>
      </c>
      <c r="B12" s="3">
        <f t="shared" ca="1" si="0"/>
        <v>4399</v>
      </c>
      <c r="C12" s="2"/>
      <c r="D12" s="112" t="s">
        <v>3</v>
      </c>
      <c r="E12" s="11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" x14ac:dyDescent="0.2">
      <c r="A13" s="3">
        <v>12</v>
      </c>
      <c r="B13" s="3">
        <f t="shared" ca="1" si="0"/>
        <v>3832</v>
      </c>
      <c r="C13" s="2"/>
      <c r="D13" s="114"/>
      <c r="E13" s="1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" x14ac:dyDescent="0.2">
      <c r="A14" s="3">
        <v>13</v>
      </c>
      <c r="B14" s="3">
        <f t="shared" ca="1" si="0"/>
        <v>5648</v>
      </c>
      <c r="C14" s="2"/>
      <c r="D14" s="114"/>
      <c r="E14" s="11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x14ac:dyDescent="0.2">
      <c r="A15" s="3">
        <v>14</v>
      </c>
      <c r="B15" s="3">
        <f t="shared" ca="1" si="0"/>
        <v>9135</v>
      </c>
      <c r="C15" s="2"/>
      <c r="D15" s="114"/>
      <c r="E15" s="11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" x14ac:dyDescent="0.2">
      <c r="A16" s="3">
        <v>15</v>
      </c>
      <c r="B16" s="3">
        <f t="shared" ca="1" si="0"/>
        <v>1904</v>
      </c>
      <c r="C16" s="2"/>
      <c r="D16" s="114"/>
      <c r="E16" s="11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" x14ac:dyDescent="0.2">
      <c r="A17" s="3">
        <v>16</v>
      </c>
      <c r="B17" s="3">
        <f t="shared" ca="1" si="0"/>
        <v>2463</v>
      </c>
      <c r="C17" s="2"/>
      <c r="D17" s="6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" x14ac:dyDescent="0.2">
      <c r="A18" s="3">
        <v>17</v>
      </c>
      <c r="B18" s="3">
        <f t="shared" ca="1" si="0"/>
        <v>5711</v>
      </c>
      <c r="C18" s="2"/>
      <c r="D18" s="7">
        <f ca="1">COUNTIF($B$2:$B$21,"&gt;3000")</f>
        <v>16</v>
      </c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" x14ac:dyDescent="0.2">
      <c r="A19" s="3">
        <v>18</v>
      </c>
      <c r="B19" s="3">
        <f t="shared" ca="1" si="0"/>
        <v>6604</v>
      </c>
      <c r="C19" s="2"/>
      <c r="D19" s="6"/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" x14ac:dyDescent="0.2">
      <c r="A20" s="3">
        <v>19</v>
      </c>
      <c r="B20" s="3">
        <f t="shared" ca="1" si="0"/>
        <v>6159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" x14ac:dyDescent="0.2">
      <c r="A21" s="3">
        <v>20</v>
      </c>
      <c r="B21" s="3">
        <f t="shared" ca="1" si="0"/>
        <v>3736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D1:E8"/>
    <mergeCell ref="D12:E16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4BD97"/>
  </sheetPr>
  <dimension ref="A1:Z1000"/>
  <sheetViews>
    <sheetView workbookViewId="0">
      <selection activeCell="F12" sqref="F12"/>
    </sheetView>
  </sheetViews>
  <sheetFormatPr baseColWidth="10" defaultColWidth="11.1640625" defaultRowHeight="15" customHeight="1" x14ac:dyDescent="0.2"/>
  <cols>
    <col min="1" max="26" width="7" customWidth="1"/>
  </cols>
  <sheetData>
    <row r="1" spans="1:26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4</v>
      </c>
      <c r="B2" s="3">
        <f t="shared" ref="B2:F2" ca="1" si="0">RANDBETWEEN(1000,9999)</f>
        <v>4774</v>
      </c>
      <c r="C2" s="3">
        <f t="shared" ca="1" si="0"/>
        <v>1680</v>
      </c>
      <c r="D2" s="3">
        <f t="shared" ca="1" si="0"/>
        <v>4530</v>
      </c>
      <c r="E2" s="3">
        <f t="shared" ca="1" si="0"/>
        <v>5985</v>
      </c>
      <c r="F2" s="3">
        <f t="shared" ca="1" si="0"/>
        <v>2050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5</v>
      </c>
      <c r="B3" s="3">
        <f t="shared" ref="B3:F3" ca="1" si="1">RANDBETWEEN(1000,9999)</f>
        <v>7406</v>
      </c>
      <c r="C3" s="3">
        <f t="shared" ca="1" si="1"/>
        <v>1650</v>
      </c>
      <c r="D3" s="3">
        <f t="shared" ca="1" si="1"/>
        <v>5200</v>
      </c>
      <c r="E3" s="3">
        <f t="shared" ca="1" si="1"/>
        <v>5166</v>
      </c>
      <c r="F3" s="3">
        <f t="shared" ca="1" si="1"/>
        <v>3197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6</v>
      </c>
      <c r="B4" s="3">
        <f t="shared" ref="B4:F4" ca="1" si="2">RANDBETWEEN(1000,9999)</f>
        <v>4495</v>
      </c>
      <c r="C4" s="3">
        <f t="shared" ca="1" si="2"/>
        <v>1832</v>
      </c>
      <c r="D4" s="3">
        <f t="shared" ca="1" si="2"/>
        <v>2875</v>
      </c>
      <c r="E4" s="3">
        <f t="shared" ca="1" si="2"/>
        <v>1474</v>
      </c>
      <c r="F4" s="3">
        <f t="shared" ca="1" si="2"/>
        <v>8551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7</v>
      </c>
      <c r="B5" s="3">
        <f t="shared" ref="B5:F5" ca="1" si="3">RANDBETWEEN(1000,9999)</f>
        <v>2254</v>
      </c>
      <c r="C5" s="3">
        <f t="shared" ca="1" si="3"/>
        <v>6234</v>
      </c>
      <c r="D5" s="3">
        <f t="shared" ca="1" si="3"/>
        <v>8218</v>
      </c>
      <c r="E5" s="3">
        <f t="shared" ca="1" si="3"/>
        <v>7703</v>
      </c>
      <c r="F5" s="3">
        <f t="shared" ca="1" si="3"/>
        <v>7949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8</v>
      </c>
      <c r="B6" s="3">
        <f t="shared" ref="B6:F6" ca="1" si="4">RANDBETWEEN(1000,9999)</f>
        <v>5240</v>
      </c>
      <c r="C6" s="3">
        <f t="shared" ca="1" si="4"/>
        <v>2380</v>
      </c>
      <c r="D6" s="3">
        <f t="shared" ca="1" si="4"/>
        <v>4631</v>
      </c>
      <c r="E6" s="3">
        <f t="shared" ca="1" si="4"/>
        <v>2234</v>
      </c>
      <c r="F6" s="3">
        <f t="shared" ca="1" si="4"/>
        <v>5637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 t="s">
        <v>9</v>
      </c>
      <c r="B8" s="2"/>
      <c r="C8" s="2"/>
      <c r="D8" s="4">
        <f ca="1">RANDBETWEEN(1,5)</f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 t="s">
        <v>10</v>
      </c>
      <c r="B10" s="2"/>
      <c r="C10" s="2"/>
      <c r="D10" s="5" t="s">
        <v>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 t="s">
        <v>11</v>
      </c>
      <c r="B12" s="2"/>
      <c r="C12" s="2"/>
      <c r="D12" s="2"/>
      <c r="E12" s="2"/>
      <c r="F12" s="5">
        <f t="array" aca="1" ref="F12" ca="1">INDEX($B$2:$F$6,MATCH($D$10,$A$2:$A$6,0),MATCH($D$8,$B$1:$F$1,0))</f>
        <v>4774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DB3E2"/>
  </sheetPr>
  <dimension ref="A1:AD1027"/>
  <sheetViews>
    <sheetView tabSelected="1" workbookViewId="0">
      <selection activeCell="L66" sqref="L66"/>
    </sheetView>
  </sheetViews>
  <sheetFormatPr baseColWidth="10" defaultColWidth="11.1640625" defaultRowHeight="15" customHeight="1" x14ac:dyDescent="0.2"/>
  <cols>
    <col min="1" max="1" width="24.6640625" bestFit="1" customWidth="1"/>
    <col min="2" max="2" width="15.5" bestFit="1" customWidth="1"/>
    <col min="3" max="3" width="8.1640625" bestFit="1" customWidth="1"/>
    <col min="4" max="4" width="10.83203125" bestFit="1" customWidth="1"/>
    <col min="5" max="5" width="24.6640625" bestFit="1" customWidth="1"/>
    <col min="6" max="6" width="15.5" bestFit="1" customWidth="1"/>
    <col min="7" max="7" width="9.1640625" bestFit="1" customWidth="1"/>
    <col min="8" max="8" width="24.6640625" bestFit="1" customWidth="1"/>
    <col min="9" max="9" width="12.5" bestFit="1" customWidth="1"/>
    <col min="10" max="10" width="23" customWidth="1"/>
    <col min="11" max="36" width="6.33203125" bestFit="1" customWidth="1"/>
    <col min="37" max="67" width="5.83203125" bestFit="1" customWidth="1"/>
    <col min="68" max="68" width="10.83203125" bestFit="1" customWidth="1"/>
    <col min="69" max="69" width="8" bestFit="1" customWidth="1"/>
    <col min="70" max="70" width="10.83203125" bestFit="1" customWidth="1"/>
  </cols>
  <sheetData>
    <row r="1" spans="1:30" ht="18" x14ac:dyDescent="0.2">
      <c r="A1" s="116" t="s">
        <v>12</v>
      </c>
      <c r="B1" s="117"/>
      <c r="C1" s="117"/>
      <c r="D1" s="117"/>
      <c r="E1" s="117"/>
      <c r="F1" s="117"/>
      <c r="G1" s="117"/>
      <c r="H1" s="117"/>
      <c r="I1" s="117"/>
      <c r="J1" s="117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6" x14ac:dyDescent="0.2">
      <c r="A3" s="118" t="s">
        <v>13</v>
      </c>
      <c r="B3" s="113"/>
      <c r="C3" s="113"/>
      <c r="D3" s="113"/>
      <c r="E3" s="113"/>
      <c r="F3" s="113"/>
      <c r="G3" s="113"/>
      <c r="H3" s="113"/>
      <c r="I3" s="113"/>
      <c r="J3" s="11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6" x14ac:dyDescent="0.2">
      <c r="A4" s="114"/>
      <c r="B4" s="115"/>
      <c r="C4" s="115"/>
      <c r="D4" s="115"/>
      <c r="E4" s="115"/>
      <c r="F4" s="115"/>
      <c r="G4" s="115"/>
      <c r="H4" s="115"/>
      <c r="I4" s="115"/>
      <c r="J4" s="11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6" x14ac:dyDescent="0.2">
      <c r="A6" s="8" t="s">
        <v>14</v>
      </c>
      <c r="B6" s="2"/>
      <c r="C6" s="2"/>
      <c r="D6" s="2"/>
      <c r="E6" s="2"/>
      <c r="F6" s="2"/>
      <c r="G6" s="9"/>
      <c r="H6" s="9"/>
      <c r="I6" s="9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6" x14ac:dyDescent="0.2">
      <c r="A8" s="119" t="s">
        <v>15</v>
      </c>
      <c r="B8" s="120"/>
      <c r="C8" s="123" t="s">
        <v>16</v>
      </c>
      <c r="D8" s="124"/>
      <c r="E8" s="124"/>
      <c r="F8" s="125"/>
      <c r="G8" s="123" t="s">
        <v>17</v>
      </c>
      <c r="H8" s="124"/>
      <c r="I8" s="124"/>
      <c r="J8" s="12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6" x14ac:dyDescent="0.2">
      <c r="A9" s="121"/>
      <c r="B9" s="122"/>
      <c r="C9" s="10" t="s">
        <v>18</v>
      </c>
      <c r="D9" s="11" t="s">
        <v>19</v>
      </c>
      <c r="E9" s="11" t="s">
        <v>20</v>
      </c>
      <c r="F9" s="12" t="s">
        <v>21</v>
      </c>
      <c r="G9" s="10" t="s">
        <v>18</v>
      </c>
      <c r="H9" s="11" t="s">
        <v>19</v>
      </c>
      <c r="I9" s="11" t="s">
        <v>20</v>
      </c>
      <c r="J9" s="12" t="s">
        <v>21</v>
      </c>
      <c r="K9" s="2"/>
      <c r="L9" s="2"/>
      <c r="M9" s="2"/>
      <c r="N9" s="2"/>
      <c r="O9" s="1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6" x14ac:dyDescent="0.2">
      <c r="A10" s="126" t="s">
        <v>22</v>
      </c>
      <c r="B10" s="127"/>
      <c r="C10" s="14">
        <f ca="1">SUMIFS('База данных'!$E$2:$E$931,'База данных'!$C$2:$C$931,$A$10,'База данных'!$A$2:$A$931,"&gt;=01.01.2013",'База данных'!$A$2:$A$931,"&lt;=31.01.2013")</f>
        <v>1465.089999999999</v>
      </c>
      <c r="D10" s="14">
        <f ca="1">SUMIFS('База данных'!$E$2:$E$931,'База данных'!$C$2:$C$931,$A$10,'База данных'!$A$2:$A$931,"&gt;=01.07.2013",'База данных'!$A$2:$A$931,"&lt;=31.07.2013")</f>
        <v>1484.8400000000004</v>
      </c>
      <c r="E10" s="15">
        <f t="shared" ref="E10:E12" ca="1" si="0">D10-C10</f>
        <v>19.750000000001364</v>
      </c>
      <c r="F10" s="16">
        <f t="shared" ref="F10:F12" ca="1" si="1">(D10-C10)/C10</f>
        <v>1.3480400521470612E-2</v>
      </c>
      <c r="G10" s="14">
        <f ca="1">AVERAGEIFS('База данных'!$F$2:$F$931,'База данных'!$C$2:$C$931,$A$10,'База данных'!$A$2:$A$931,"&gt;=01.01.2013",'База данных'!$A$2:$A$931,"&lt;=31.01.2013")</f>
        <v>35855</v>
      </c>
      <c r="H10" s="17">
        <f ca="1">AVERAGEIFS('База данных'!$F$2:$F$931,'База данных'!$C$2:$C$931,$A$10,'База данных'!$A$2:$A$931,"&gt;=01.07.2013",'База данных'!$A$2:$A$931,"&lt;=31.07.2013")</f>
        <v>35880</v>
      </c>
      <c r="I10" s="15">
        <f t="shared" ref="I10:I12" ca="1" si="2">H10-G10</f>
        <v>25</v>
      </c>
      <c r="J10" s="18">
        <f t="shared" ref="J10:J12" ca="1" si="3">(H10-G10)/G10</f>
        <v>6.9725282387393672E-4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6" x14ac:dyDescent="0.2">
      <c r="A11" s="128" t="s">
        <v>23</v>
      </c>
      <c r="B11" s="129"/>
      <c r="C11" s="14">
        <f ca="1">SUMIFS('База данных'!$E$2:$E$931,'База данных'!$C$2:$C$931,$A$11,'База данных'!$A$2:$A$931,"&gt;=01.01.2013",'База данных'!$A$2:$A$931,"&lt;=31.01.2013")</f>
        <v>861.4699999999998</v>
      </c>
      <c r="D11" s="14">
        <f ca="1">SUMIFS('База данных'!$E$2:$E$931,'База данных'!$C$2:$C$931,$A$11,'База данных'!$A$2:$A$931,"&gt;=01.07.2013",'База данных'!$A$2:$A$931,"&lt;=31.07.2013")</f>
        <v>945.9799999999999</v>
      </c>
      <c r="E11" s="20">
        <f t="shared" ca="1" si="0"/>
        <v>84.510000000000105</v>
      </c>
      <c r="F11" s="16">
        <f t="shared" ca="1" si="1"/>
        <v>9.8099759713048768E-2</v>
      </c>
      <c r="G11" s="19" cm="1">
        <f t="array" aca="1" ref="G11" ca="1">SUMPRODUCT(('База данных'!$C$2:$C$931=$A$11)*
('База данных'!$F$2:$F$931)*
('База данных'!$G$2:$G931)*
('База данных'!$A$2:$A$931&gt;=DATE(2013,1,1))*
('База данных'!$A$2:$A$931&lt;=DATE(2013,1,31)))/COUNTIFS('База данных'!$C$2:$C$931,'Задание 3'!A11,'База данных'!$A$2:$A$931,"&gt;=01.01.2013",'База данных'!$A$2:$A$931,"&lt;=31.01.2013")</f>
        <v>29723.480025806461</v>
      </c>
      <c r="H11" s="17" cm="1">
        <f t="array" aca="1" ref="H11" ca="1">SUMPRODUCT(('База данных'!$C$2:$C$931=$A$11)*
('База данных'!$F$2:$F$931)*
('База данных'!$G$2:$G931)*
('База данных'!$A$2:$A$931&gt;=DATE(2013,7,1))*
('База данных'!$A$2:$A$931&lt;=DATE(2013,7,31)))/COUNTIFS('База данных'!$C$2:$C$931,'Задание 3'!A11,'База данных'!$A$2:$A$931,"&gt;=01.07.2013",'База данных'!$A$2:$A$931,"&lt;=31.07.2013")</f>
        <v>31884.572458064518</v>
      </c>
      <c r="I11" s="20">
        <f t="shared" ca="1" si="2"/>
        <v>2161.0924322580577</v>
      </c>
      <c r="J11" s="18">
        <f t="shared" ca="1" si="3"/>
        <v>7.2706575084134098E-2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6" x14ac:dyDescent="0.2">
      <c r="A12" s="132" t="s">
        <v>24</v>
      </c>
      <c r="B12" s="133"/>
      <c r="C12" s="21">
        <f t="shared" ref="C12:D12" ca="1" si="4">SUM(C10:C11)</f>
        <v>2326.5599999999986</v>
      </c>
      <c r="D12" s="21">
        <f t="shared" ca="1" si="4"/>
        <v>2430.8200000000002</v>
      </c>
      <c r="E12" s="22">
        <f t="shared" ca="1" si="0"/>
        <v>104.26000000000158</v>
      </c>
      <c r="F12" s="23">
        <f t="shared" ca="1" si="1"/>
        <v>4.4812942713706783E-2</v>
      </c>
      <c r="G12" s="24">
        <f t="shared" ref="G12:H12" ca="1" si="5">(G10*C10+G11*C11)/C12</f>
        <v>33584.643545763487</v>
      </c>
      <c r="H12" s="24">
        <f t="shared" ca="1" si="5"/>
        <v>34325.135984515466</v>
      </c>
      <c r="I12" s="22">
        <f t="shared" ca="1" si="2"/>
        <v>740.49243875197863</v>
      </c>
      <c r="J12" s="23">
        <f t="shared" ca="1" si="3"/>
        <v>2.2048542445983102E-2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6" x14ac:dyDescent="0.2">
      <c r="A14" s="135" t="s">
        <v>25</v>
      </c>
      <c r="B14" s="117"/>
      <c r="C14" s="136" t="s">
        <v>26</v>
      </c>
      <c r="D14" s="117"/>
      <c r="E14" s="117"/>
      <c r="F14" s="117"/>
      <c r="G14" s="117"/>
      <c r="H14" s="117"/>
      <c r="I14" s="117"/>
      <c r="J14" s="11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5.75" customHeight="1" x14ac:dyDescent="0.2">
      <c r="A15" s="2"/>
      <c r="B15" s="2"/>
      <c r="C15" s="137"/>
      <c r="D15" s="113"/>
      <c r="E15" s="113"/>
      <c r="F15" s="113"/>
      <c r="G15" s="113"/>
      <c r="H15" s="113"/>
      <c r="I15" s="113"/>
      <c r="J15" s="11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6" x14ac:dyDescent="0.2">
      <c r="A16" s="2"/>
      <c r="B16" s="2"/>
      <c r="C16" s="114"/>
      <c r="D16" s="115"/>
      <c r="E16" s="115"/>
      <c r="F16" s="115"/>
      <c r="G16" s="115"/>
      <c r="H16" s="115"/>
      <c r="I16" s="115"/>
      <c r="J16" s="11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6" x14ac:dyDescent="0.2">
      <c r="A18" s="138" t="s">
        <v>27</v>
      </c>
      <c r="B18" s="113"/>
      <c r="C18" s="113"/>
      <c r="D18" s="113"/>
      <c r="E18" s="113"/>
      <c r="F18" s="113"/>
      <c r="G18" s="113"/>
      <c r="H18" s="113"/>
      <c r="I18" s="113"/>
      <c r="J18" s="11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6" x14ac:dyDescent="0.2">
      <c r="A19" s="114"/>
      <c r="B19" s="115"/>
      <c r="C19" s="115"/>
      <c r="D19" s="115"/>
      <c r="E19" s="115"/>
      <c r="F19" s="115"/>
      <c r="G19" s="115"/>
      <c r="H19" s="115"/>
      <c r="I19" s="115"/>
      <c r="J19" s="11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6" x14ac:dyDescent="0.2">
      <c r="A20" s="25"/>
      <c r="B20" s="26"/>
      <c r="C20" s="25"/>
      <c r="D20" s="2"/>
      <c r="E20" s="2"/>
      <c r="F20" s="2"/>
      <c r="G20" s="2"/>
      <c r="H20" s="2"/>
      <c r="I20" s="2"/>
      <c r="J20" s="2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6" x14ac:dyDescent="0.2">
      <c r="A21" s="11" t="s">
        <v>28</v>
      </c>
      <c r="B21" s="11" t="s">
        <v>29</v>
      </c>
      <c r="C21" s="27"/>
      <c r="D21" s="2"/>
      <c r="E21" s="2"/>
      <c r="F21" s="2"/>
      <c r="G21" s="2"/>
      <c r="H21" s="2"/>
      <c r="I21" s="2"/>
      <c r="J21" s="2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34" x14ac:dyDescent="0.2">
      <c r="A22" s="28" t="s">
        <v>30</v>
      </c>
      <c r="B22" s="29" cm="1">
        <f t="array" aca="1" ref="B22" ca="1">(SUMPRODUCT(('База данных'!$C$2:$C$931="Нерезидент")*
('База данных'!$F$2:$F$931)*
('База данных'!$G$2:$G931)*
('База данных'!$E$2:$E$931)*
('База данных'!$A$2:$A$931&gt;=DATE(2013,1,1))*
('База данных'!$A$2:$A$931&lt;=DATE(2013,1,31)))+
SUMPRODUCT(('База данных'!$C$2:$C$931="Резидент")*
('База данных'!$F$2:$F$931)*
('База данных'!$E$2:$E$931)*
('База данных'!$A$2:$A$931&gt;=DATE(2013,1,1))*
('База данных'!$A$2:$A$931&lt;=DATE(2013,1,31))))/1000</f>
        <v>78094.073211093011</v>
      </c>
      <c r="C22" s="30"/>
      <c r="D22" s="30"/>
      <c r="E22" s="30"/>
      <c r="F22" s="30"/>
      <c r="G22" s="3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51" x14ac:dyDescent="0.2">
      <c r="A23" s="31" t="s">
        <v>31</v>
      </c>
      <c r="B23" s="32">
        <f ca="1">B24+B25</f>
        <v>19.750000000001364</v>
      </c>
      <c r="C23" s="30"/>
      <c r="D23" s="30"/>
      <c r="E23" s="30"/>
      <c r="F23" s="30"/>
      <c r="G23" s="3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6" x14ac:dyDescent="0.2">
      <c r="A24" s="33" t="s">
        <v>32</v>
      </c>
      <c r="B24" s="34">
        <f ca="1">D10-C10</f>
        <v>19.750000000001364</v>
      </c>
      <c r="C24" s="30"/>
      <c r="D24" s="30"/>
      <c r="E24" s="30"/>
      <c r="F24" s="30"/>
      <c r="G24" s="3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6" x14ac:dyDescent="0.2">
      <c r="A25" s="33" t="s">
        <v>33</v>
      </c>
      <c r="B25" s="34"/>
      <c r="C25" s="30"/>
      <c r="D25" s="30"/>
      <c r="E25" s="30"/>
      <c r="F25" s="30"/>
      <c r="G25" s="3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51" x14ac:dyDescent="0.2">
      <c r="A26" s="31" t="s">
        <v>34</v>
      </c>
      <c r="B26" s="32">
        <f>B27+B28</f>
        <v>0</v>
      </c>
      <c r="C26" s="30"/>
      <c r="D26" s="30"/>
      <c r="E26" s="30"/>
      <c r="F26" s="30"/>
      <c r="G26" s="30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6" x14ac:dyDescent="0.2">
      <c r="A27" s="33" t="s">
        <v>32</v>
      </c>
      <c r="B27" s="34"/>
      <c r="C27" s="30"/>
      <c r="D27" s="30"/>
      <c r="E27" s="30"/>
      <c r="F27" s="30"/>
      <c r="G27" s="30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6" x14ac:dyDescent="0.2">
      <c r="A28" s="33" t="s">
        <v>33</v>
      </c>
      <c r="B28" s="34"/>
      <c r="C28" s="30"/>
      <c r="D28" s="30"/>
      <c r="E28" s="30"/>
      <c r="F28" s="30"/>
      <c r="G28" s="3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34" x14ac:dyDescent="0.2">
      <c r="A29" s="28" t="s">
        <v>35</v>
      </c>
      <c r="B29" s="29" cm="1">
        <f t="array" aca="1" ref="B29" ca="1">(SUMPRODUCT(('База данных'!$C$2:$C$931="Нерезидент")*
('База данных'!$F$2:$F$931)*
('База данных'!$G$2:$G931)*
('База данных'!$E$2:$E$931)*
('База данных'!$A$2:$A$931&gt;=DATE(2013,1,1))*
('База данных'!$A$2:$A$931&lt;=DATE(2013,1,31)))+
SUMPRODUCT(('База данных'!$C$2:$C$931="Резидент")*
('База данных'!$F$2:$F$931)*
('База данных'!$E$2:$E$931)*
('База данных'!$A$2:$A$931&gt;=DATE(2013,7,1))*
('База данных'!$A$2:$A$931&lt;=DATE(2013,7,31))))/1000</f>
        <v>78846.122201092992</v>
      </c>
      <c r="C29" s="30"/>
      <c r="D29" s="30"/>
      <c r="E29" s="30"/>
      <c r="F29" s="30"/>
      <c r="G29" s="30"/>
      <c r="H29" s="30"/>
      <c r="I29" s="30"/>
      <c r="J29" s="30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6" x14ac:dyDescent="0.2">
      <c r="A30" s="30"/>
      <c r="B30" s="35"/>
      <c r="C30" s="30"/>
      <c r="D30" s="30"/>
      <c r="E30" s="30"/>
      <c r="F30" s="30"/>
      <c r="G30" s="30"/>
      <c r="H30" s="30"/>
      <c r="I30" s="30"/>
      <c r="J30" s="30"/>
      <c r="K30" s="25"/>
      <c r="L30" s="35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6" x14ac:dyDescent="0.2">
      <c r="A31" s="30"/>
      <c r="B31" s="35"/>
      <c r="C31" s="30"/>
      <c r="D31" s="30"/>
      <c r="E31" s="30"/>
      <c r="F31" s="30"/>
      <c r="G31" s="30"/>
      <c r="H31" s="30"/>
      <c r="I31" s="30"/>
      <c r="J31" s="30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6" x14ac:dyDescent="0.2">
      <c r="A32" s="30"/>
      <c r="B32" s="35"/>
      <c r="C32" s="30"/>
      <c r="D32" s="30"/>
      <c r="E32" s="30"/>
      <c r="F32" s="30"/>
      <c r="G32" s="30"/>
      <c r="H32" s="30"/>
      <c r="I32" s="30"/>
      <c r="J32" s="30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6" x14ac:dyDescent="0.2">
      <c r="A33" s="30"/>
      <c r="B33" s="35"/>
      <c r="C33" s="30"/>
      <c r="D33" s="30"/>
      <c r="E33" s="30"/>
      <c r="F33" s="30"/>
      <c r="G33" s="30"/>
      <c r="H33" s="30"/>
      <c r="I33" s="30"/>
      <c r="J33" s="30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6" x14ac:dyDescent="0.2">
      <c r="A35" s="139" t="s">
        <v>36</v>
      </c>
      <c r="B35" s="117"/>
      <c r="C35" s="117"/>
      <c r="D35" s="117"/>
      <c r="E35" s="117"/>
      <c r="F35" s="117"/>
      <c r="G35" s="117"/>
      <c r="H35" s="117"/>
      <c r="I35" s="117"/>
      <c r="J35" s="11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6" x14ac:dyDescent="0.2">
      <c r="A36" s="2" t="s">
        <v>37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6" x14ac:dyDescent="0.2">
      <c r="A37" s="2" t="s">
        <v>38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6" x14ac:dyDescent="0.2">
      <c r="A38" s="2" t="s">
        <v>39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6" x14ac:dyDescent="0.2">
      <c r="A40" s="36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6" x14ac:dyDescent="0.2">
      <c r="A42" s="156" t="s">
        <v>56</v>
      </c>
      <c r="B42" t="s">
        <v>43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6" x14ac:dyDescent="0.2">
      <c r="A44" s="156" t="s">
        <v>144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6" x14ac:dyDescent="0.2">
      <c r="B45" t="s">
        <v>142</v>
      </c>
      <c r="C45" t="s">
        <v>143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6" x14ac:dyDescent="0.2">
      <c r="A46" s="157" t="s">
        <v>44</v>
      </c>
      <c r="B46" s="164">
        <v>159.06</v>
      </c>
      <c r="C46" s="164">
        <v>146.91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6" x14ac:dyDescent="0.2">
      <c r="A47" s="157" t="s">
        <v>45</v>
      </c>
      <c r="B47" s="164">
        <v>129.14999999999998</v>
      </c>
      <c r="C47" s="164">
        <v>143.93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6" x14ac:dyDescent="0.2">
      <c r="A48" s="157" t="s">
        <v>46</v>
      </c>
      <c r="B48" s="164">
        <v>173.36999999999998</v>
      </c>
      <c r="C48" s="164">
        <v>168.54000000000002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6" x14ac:dyDescent="0.2">
      <c r="A49" s="157" t="s">
        <v>47</v>
      </c>
      <c r="B49" s="164">
        <v>163.1</v>
      </c>
      <c r="C49" s="164">
        <v>183.45999999999998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6" x14ac:dyDescent="0.2">
      <c r="A50" s="157" t="s">
        <v>48</v>
      </c>
      <c r="B50" s="164">
        <v>165.01</v>
      </c>
      <c r="C50" s="164">
        <v>154.87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6" x14ac:dyDescent="0.2">
      <c r="A51" s="157" t="s">
        <v>132</v>
      </c>
      <c r="B51" s="166">
        <v>789.68999999999994</v>
      </c>
      <c r="C51" s="166">
        <v>797.71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6" x14ac:dyDescent="0.2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6" x14ac:dyDescent="0.2">
      <c r="A53" s="156" t="s">
        <v>141</v>
      </c>
      <c r="B53" s="156" t="s">
        <v>131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6" x14ac:dyDescent="0.2">
      <c r="A54" s="156" t="s">
        <v>133</v>
      </c>
      <c r="B54" t="s">
        <v>142</v>
      </c>
      <c r="C54" t="s">
        <v>143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6" x14ac:dyDescent="0.2">
      <c r="A55" s="157" t="s">
        <v>43</v>
      </c>
      <c r="B55" s="164">
        <v>789.69000000000051</v>
      </c>
      <c r="C55" s="164">
        <v>797.71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6" x14ac:dyDescent="0.2">
      <c r="A56" s="157" t="s">
        <v>50</v>
      </c>
      <c r="B56" s="164">
        <v>761.50999999999988</v>
      </c>
      <c r="C56" s="164">
        <v>762.56000000000017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6" x14ac:dyDescent="0.2">
      <c r="A57" s="157" t="s">
        <v>51</v>
      </c>
      <c r="B57" s="164">
        <v>783.29999999999984</v>
      </c>
      <c r="C57" s="164">
        <v>750.42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6" x14ac:dyDescent="0.2">
      <c r="A58" s="157" t="s">
        <v>132</v>
      </c>
      <c r="B58" s="166">
        <v>2334.5</v>
      </c>
      <c r="C58" s="166">
        <v>2310.69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6" x14ac:dyDescent="0.2">
      <c r="D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6" x14ac:dyDescent="0.2">
      <c r="A60" s="156" t="s">
        <v>56</v>
      </c>
      <c r="B60" t="s">
        <v>50</v>
      </c>
      <c r="C60" s="2"/>
      <c r="D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6" x14ac:dyDescent="0.2">
      <c r="A61" s="2"/>
      <c r="B61" s="2"/>
      <c r="C61" s="2"/>
      <c r="D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6" x14ac:dyDescent="0.2">
      <c r="A62" s="156" t="s">
        <v>141</v>
      </c>
      <c r="B62" s="156" t="s">
        <v>131</v>
      </c>
      <c r="D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6" x14ac:dyDescent="0.2">
      <c r="A63" s="156" t="s">
        <v>133</v>
      </c>
      <c r="B63" t="s">
        <v>142</v>
      </c>
      <c r="C63" t="s">
        <v>143</v>
      </c>
      <c r="D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6" x14ac:dyDescent="0.2">
      <c r="A64" s="157" t="s">
        <v>44</v>
      </c>
      <c r="B64" s="167">
        <v>0.19529618783732325</v>
      </c>
      <c r="C64" s="167">
        <v>0.20820656735207724</v>
      </c>
      <c r="D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6" x14ac:dyDescent="0.2">
      <c r="A65" s="157" t="s">
        <v>45</v>
      </c>
      <c r="B65" s="167">
        <v>0.18161284815695133</v>
      </c>
      <c r="C65" s="167">
        <v>0.18604437683592109</v>
      </c>
      <c r="D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  <c r="AD65" s="165"/>
    </row>
    <row r="66" spans="1:30" ht="16" x14ac:dyDescent="0.2">
      <c r="A66" s="157" t="s">
        <v>46</v>
      </c>
      <c r="B66" s="167">
        <v>0.21437669892713154</v>
      </c>
      <c r="C66" s="167">
        <v>0.22748373898447341</v>
      </c>
      <c r="D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  <c r="AD66" s="165"/>
    </row>
    <row r="67" spans="1:30" ht="16" x14ac:dyDescent="0.2">
      <c r="A67" s="157" t="s">
        <v>47</v>
      </c>
      <c r="B67" s="167">
        <v>0.22128402778689701</v>
      </c>
      <c r="C67" s="167">
        <v>0.19121118338229115</v>
      </c>
      <c r="D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</row>
    <row r="68" spans="1:30" ht="16" x14ac:dyDescent="0.2">
      <c r="A68" s="157" t="s">
        <v>48</v>
      </c>
      <c r="B68" s="167">
        <v>0.18743023729169675</v>
      </c>
      <c r="C68" s="167">
        <v>0.18705413344523711</v>
      </c>
      <c r="D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  <c r="AD68" s="165"/>
    </row>
    <row r="69" spans="1:30" ht="16" x14ac:dyDescent="0.2">
      <c r="A69" s="157" t="s">
        <v>132</v>
      </c>
      <c r="B69" s="167">
        <v>1</v>
      </c>
      <c r="C69" s="167">
        <v>1</v>
      </c>
      <c r="D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  <c r="AD69" s="165"/>
    </row>
    <row r="70" spans="1:30" ht="16" x14ac:dyDescent="0.2">
      <c r="D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6" x14ac:dyDescent="0.2">
      <c r="D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6" x14ac:dyDescent="0.2">
      <c r="A72" s="36" t="s">
        <v>41</v>
      </c>
      <c r="D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6" x14ac:dyDescent="0.2">
      <c r="A73" s="2"/>
      <c r="B73" s="2"/>
      <c r="C73" s="2"/>
      <c r="D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6" x14ac:dyDescent="0.2">
      <c r="A74" s="37" t="s">
        <v>42</v>
      </c>
      <c r="B74" s="2"/>
      <c r="C74" s="2"/>
      <c r="D74" s="165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165"/>
      <c r="X74" s="165"/>
      <c r="Y74" s="165"/>
      <c r="Z74" s="165"/>
      <c r="AA74" s="165"/>
      <c r="AB74" s="165"/>
      <c r="AC74" s="165"/>
      <c r="AD74" s="165"/>
    </row>
    <row r="75" spans="1:30" ht="17" thickBot="1" x14ac:dyDescent="0.25">
      <c r="A75" s="11" t="s">
        <v>43</v>
      </c>
      <c r="B75" s="11" t="s">
        <v>18</v>
      </c>
      <c r="C75" s="11" t="s">
        <v>19</v>
      </c>
      <c r="D75" s="16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165"/>
      <c r="X75" s="165"/>
      <c r="Y75" s="165"/>
      <c r="Z75" s="165"/>
      <c r="AA75" s="165"/>
      <c r="AB75" s="165"/>
      <c r="AC75" s="165"/>
      <c r="AD75" s="165"/>
    </row>
    <row r="76" spans="1:30" ht="17" thickTop="1" x14ac:dyDescent="0.2">
      <c r="A76" s="38" t="s">
        <v>44</v>
      </c>
      <c r="B76" s="17">
        <f ca="1">SUMIFS('База данных'!$E$2:$E$931,'База данных'!$B$2:$B$931,'Задание 3'!$A76,'База данных'!$A$2:$A$931,"&gt;=01.01.2013",'База данных'!$A$2:$A$931,"&lt;=31.01.2013",'База данных'!$D$2:$D$931,'Задание 3'!$A$75)</f>
        <v>148.29000000000002</v>
      </c>
      <c r="C76" s="17">
        <f ca="1">SUMIFS('База данных'!$E$2:$E$931,'База данных'!$B$2:$B$931,'Задание 3'!$A76,'База данных'!$A$2:$A$931,"&gt;=01.07.2013",'База данных'!$A$2:$A$931,"&lt;=31.07.2013",'База данных'!$D$2:$D$931,'Задание 3'!$A$75)</f>
        <v>144.22</v>
      </c>
      <c r="D76" s="16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165"/>
      <c r="X76" s="165"/>
      <c r="Y76" s="165"/>
      <c r="Z76" s="165"/>
      <c r="AA76" s="165"/>
      <c r="AB76" s="165"/>
      <c r="AC76" s="165"/>
      <c r="AD76" s="165"/>
    </row>
    <row r="77" spans="1:30" ht="16" x14ac:dyDescent="0.2">
      <c r="A77" s="38" t="s">
        <v>45</v>
      </c>
      <c r="B77" s="17">
        <f ca="1">SUMIFS('База данных'!$E$2:$E$931,'База данных'!$B$2:$B$931,'Задание 3'!$A77,'База данных'!$A$2:$A$931,"&gt;=01.01.2013",'База данных'!$A$2:$A$931,"&lt;=31.01.2013",'База данных'!$D$2:$D$931,'Задание 3'!$A$75)</f>
        <v>138.01</v>
      </c>
      <c r="C77" s="17">
        <f ca="1">SUMIFS('База данных'!$E$2:$E$931,'База данных'!$B$2:$B$931,'Задание 3'!$A77,'База данных'!$A$2:$A$931,"&gt;=01.07.2013",'База данных'!$A$2:$A$931,"&lt;=31.07.2013",'База данных'!$D$2:$D$931,'Задание 3'!$A$75)</f>
        <v>159.52000000000001</v>
      </c>
      <c r="D77" s="16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165"/>
      <c r="X77" s="165"/>
      <c r="Y77" s="165"/>
      <c r="Z77" s="165"/>
      <c r="AA77" s="165"/>
      <c r="AB77" s="165"/>
      <c r="AC77" s="165"/>
      <c r="AD77" s="165"/>
    </row>
    <row r="78" spans="1:30" ht="16" x14ac:dyDescent="0.2">
      <c r="A78" s="38" t="s">
        <v>46</v>
      </c>
      <c r="B78" s="17">
        <f ca="1">SUMIFS('База данных'!$E$2:$E$931,'База данных'!$B$2:$B$931,'Задание 3'!$A78,'База данных'!$A$2:$A$931,"&gt;=01.01.2013",'База данных'!$A$2:$A$931,"&lt;=31.01.2013",'База данных'!$D$2:$D$931,'Задание 3'!$A$75)</f>
        <v>145.62</v>
      </c>
      <c r="C78" s="17">
        <f ca="1">SUMIFS('База данных'!$E$2:$E$931,'База данных'!$B$2:$B$931,'Задание 3'!$A78,'База данных'!$A$2:$A$931,"&gt;=01.07.2013",'База данных'!$A$2:$A$931,"&lt;=31.07.2013",'База данных'!$D$2:$D$931,'Задание 3'!$A$75)</f>
        <v>182.02</v>
      </c>
      <c r="D78" s="16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165"/>
      <c r="X78" s="165"/>
      <c r="Y78" s="165"/>
      <c r="Z78" s="165"/>
      <c r="AA78" s="165"/>
      <c r="AB78" s="165"/>
      <c r="AC78" s="165"/>
      <c r="AD78" s="165"/>
    </row>
    <row r="79" spans="1:30" ht="16" x14ac:dyDescent="0.2">
      <c r="A79" s="38" t="s">
        <v>47</v>
      </c>
      <c r="B79" s="17">
        <f ca="1">SUMIFS('База данных'!$E$2:$E$931,'База данных'!$B$2:$B$931,'Задание 3'!$A79,'База данных'!$A$2:$A$931,"&gt;=01.01.2013",'База данных'!$A$2:$A$931,"&lt;=31.01.2013",'База данных'!$D$2:$D$931,'Задание 3'!$A$75)</f>
        <v>161.59999999999997</v>
      </c>
      <c r="C79" s="17">
        <f ca="1">SUMIFS('База данных'!$E$2:$E$931,'База данных'!$B$2:$B$931,'Задание 3'!$A79,'База данных'!$A$2:$A$931,"&gt;=01.07.2013",'База данных'!$A$2:$A$931,"&lt;=31.07.2013",'База данных'!$D$2:$D$931,'Задание 3'!$A$75)</f>
        <v>164.88999999999996</v>
      </c>
      <c r="D79" s="16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165"/>
      <c r="X79" s="165"/>
      <c r="Y79" s="165"/>
      <c r="Z79" s="165"/>
      <c r="AA79" s="165"/>
      <c r="AB79" s="165"/>
      <c r="AC79" s="165"/>
      <c r="AD79" s="165"/>
    </row>
    <row r="80" spans="1:30" ht="17" thickBot="1" x14ac:dyDescent="0.25">
      <c r="A80" s="38" t="s">
        <v>48</v>
      </c>
      <c r="B80" s="17">
        <f ca="1">SUMIFS('База данных'!$E$2:$E$931,'База данных'!$B$2:$B$931,'Задание 3'!$A80,'База данных'!$A$2:$A$931,"&gt;=01.01.2013",'База данных'!$A$2:$A$931,"&lt;=31.01.2013",'База данных'!$D$2:$D$931,'Задание 3'!$A$75)</f>
        <v>182.51</v>
      </c>
      <c r="C80" s="17">
        <f ca="1">SUMIFS('База данных'!$E$2:$E$931,'База данных'!$B$2:$B$931,'Задание 3'!$A80,'База данных'!$A$2:$A$931,"&gt;=01.07.2013",'База данных'!$A$2:$A$931,"&lt;=31.07.2013",'База данных'!$D$2:$D$931,'Задание 3'!$A$75)</f>
        <v>152.32000000000002</v>
      </c>
      <c r="D80" s="16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165"/>
      <c r="X80" s="165"/>
      <c r="Y80" s="165"/>
      <c r="Z80" s="165"/>
      <c r="AA80" s="165"/>
      <c r="AB80" s="165"/>
      <c r="AC80" s="165"/>
      <c r="AD80" s="165"/>
    </row>
    <row r="81" spans="1:30" ht="18" thickTop="1" thickBot="1" x14ac:dyDescent="0.25">
      <c r="A81" s="11" t="s">
        <v>24</v>
      </c>
      <c r="B81" s="24">
        <f ca="1">SUM(B76:B80)</f>
        <v>776.03</v>
      </c>
      <c r="C81" s="24">
        <f ca="1">SUM(C76:C80)</f>
        <v>802.97</v>
      </c>
      <c r="D81" s="16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165"/>
      <c r="X81" s="165"/>
      <c r="Y81" s="165"/>
      <c r="Z81" s="165"/>
      <c r="AA81" s="165"/>
      <c r="AB81" s="165"/>
      <c r="AC81" s="165"/>
      <c r="AD81" s="165"/>
    </row>
    <row r="82" spans="1:30" ht="17" thickTop="1" x14ac:dyDescent="0.2">
      <c r="A82" s="37" t="s">
        <v>49</v>
      </c>
      <c r="D82" s="16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165"/>
      <c r="X82" s="165"/>
      <c r="Y82" s="165"/>
      <c r="Z82" s="165"/>
      <c r="AA82" s="165"/>
      <c r="AB82" s="165"/>
      <c r="AC82" s="165"/>
      <c r="AD82" s="165"/>
    </row>
    <row r="83" spans="1:30" ht="17" thickBot="1" x14ac:dyDescent="0.25">
      <c r="A83" s="11"/>
      <c r="B83" s="11" t="s">
        <v>18</v>
      </c>
      <c r="C83" s="11" t="s">
        <v>19</v>
      </c>
      <c r="D83" s="16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165"/>
      <c r="X83" s="165"/>
      <c r="Y83" s="165"/>
      <c r="Z83" s="165"/>
      <c r="AA83" s="165"/>
      <c r="AB83" s="165"/>
      <c r="AC83" s="165"/>
      <c r="AD83" s="165"/>
    </row>
    <row r="84" spans="1:30" ht="17" thickTop="1" x14ac:dyDescent="0.2">
      <c r="A84" s="38" t="s">
        <v>43</v>
      </c>
      <c r="B84" s="17">
        <f ca="1">SUMIFS('База данных'!$E$2:$E$931,'База данных'!$D$2:$D$931,'Задание 3'!$A84,'База данных'!$A$2:$A$931,"&gt;=01.01.2013",'База данных'!$A$2:$A$931,"&lt;=31.01.2013")</f>
        <v>776.02999999999963</v>
      </c>
      <c r="C84" s="17">
        <f ca="1">SUMIFS('База данных'!$E$2:$E$931,'База данных'!$D$2:$D$931,'Задание 3'!$A84,'База данных'!$A$2:$A$931,"&gt;=01.07.2013",'База данных'!$A$2:$A$931,"&lt;=31.07.2013")</f>
        <v>802.96999999999991</v>
      </c>
      <c r="D84" s="16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165"/>
      <c r="X84" s="165"/>
      <c r="Y84" s="165"/>
      <c r="Z84" s="165"/>
      <c r="AA84" s="165"/>
      <c r="AB84" s="165"/>
      <c r="AC84" s="165"/>
      <c r="AD84" s="165"/>
    </row>
    <row r="85" spans="1:30" ht="16" x14ac:dyDescent="0.2">
      <c r="A85" s="38" t="s">
        <v>50</v>
      </c>
      <c r="B85" s="17">
        <f ca="1">SUMIFS('База данных'!$E$2:$E$931,'База данных'!$D$2:$D$931,'Задание 3'!$A85,'База данных'!$A$2:$A$931,"&gt;=01.01.2013",'База данных'!$A$2:$A$931,"&lt;=31.01.2013")</f>
        <v>753.31</v>
      </c>
      <c r="C85" s="17">
        <f ca="1">SUMIFS('База данных'!$E$2:$E$931,'База данных'!$D$2:$D$931,'Задание 3'!$A85,'База данных'!$A$2:$A$931,"&gt;=01.07.2013",'База данных'!$A$2:$A$931,"&lt;=31.07.2013")</f>
        <v>796.83</v>
      </c>
      <c r="D85" s="16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165"/>
      <c r="X85" s="165"/>
      <c r="Y85" s="165"/>
      <c r="Z85" s="165"/>
      <c r="AA85" s="165"/>
      <c r="AB85" s="165"/>
      <c r="AC85" s="165"/>
      <c r="AD85" s="165"/>
    </row>
    <row r="86" spans="1:30" ht="17" thickBot="1" x14ac:dyDescent="0.25">
      <c r="A86" s="38" t="s">
        <v>51</v>
      </c>
      <c r="B86" s="17">
        <f ca="1">SUMIFS('База данных'!$E$2:$E$931,'База данных'!$D$2:$D$931,'Задание 3'!$A86,'База данных'!$A$2:$A$931,"&gt;=01.01.2013",'База данных'!$A$2:$A$931,"&lt;=31.01.2013")</f>
        <v>797.21999999999957</v>
      </c>
      <c r="C86" s="17">
        <f ca="1">SUMIFS('База данных'!$E$2:$E$931,'База данных'!$D$2:$D$931,'Задание 3'!$A86,'База данных'!$A$2:$A$931,"&gt;=01.07.2013",'База данных'!$A$2:$A$931,"&lt;=31.07.2013")</f>
        <v>831.0200000000001</v>
      </c>
      <c r="D86" s="16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165"/>
      <c r="X86" s="165"/>
      <c r="Y86" s="165"/>
      <c r="Z86" s="165"/>
      <c r="AA86" s="165"/>
      <c r="AB86" s="165"/>
      <c r="AC86" s="165"/>
      <c r="AD86" s="165"/>
    </row>
    <row r="87" spans="1:30" ht="18" thickTop="1" thickBot="1" x14ac:dyDescent="0.25">
      <c r="A87" s="11" t="s">
        <v>24</v>
      </c>
      <c r="B87" s="24">
        <f t="shared" ref="B87:C87" ca="1" si="6">SUM(B84:B86)</f>
        <v>2326.5599999999995</v>
      </c>
      <c r="C87" s="24">
        <f t="shared" ca="1" si="6"/>
        <v>2430.8200000000002</v>
      </c>
      <c r="D87" s="16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165"/>
      <c r="X87" s="165"/>
      <c r="Y87" s="165"/>
      <c r="Z87" s="165"/>
      <c r="AA87" s="165"/>
      <c r="AB87" s="165"/>
      <c r="AC87" s="165"/>
      <c r="AD87" s="165"/>
    </row>
    <row r="88" spans="1:30" ht="17" thickTop="1" x14ac:dyDescent="0.2">
      <c r="A88" s="37" t="s">
        <v>52</v>
      </c>
      <c r="D88" s="16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165"/>
      <c r="X88" s="165"/>
      <c r="Y88" s="165"/>
      <c r="Z88" s="165"/>
      <c r="AA88" s="165"/>
      <c r="AB88" s="165"/>
      <c r="AC88" s="165"/>
      <c r="AD88" s="165"/>
    </row>
    <row r="89" spans="1:30" ht="17" thickBot="1" x14ac:dyDescent="0.25">
      <c r="A89" s="11" t="s">
        <v>50</v>
      </c>
      <c r="B89" s="11" t="s">
        <v>18</v>
      </c>
      <c r="C89" s="11" t="s">
        <v>19</v>
      </c>
      <c r="D89" s="165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  <c r="AD89" s="165"/>
    </row>
    <row r="90" spans="1:30" ht="17" thickTop="1" x14ac:dyDescent="0.2">
      <c r="A90" s="38" t="s">
        <v>44</v>
      </c>
      <c r="B90" s="39">
        <f ca="1">SUMIFS('База данных'!$E$2:$E$931,'База данных'!$B$2:$B$931,'Задание 3'!$A90,'База данных'!$A$2:$A$931,"&gt;=01.01.2013",'База данных'!$A$2:$A$931,"&lt;=31.01.2013",'База данных'!$D$2:$D$931,'Задание 3'!$A$89)/
SUMIFS('База данных'!$E$2:$E$931,'База данных'!$D$2:$D$931,'Задание 3'!$A$89,'База данных'!$A$2:$A$931,"&gt;=01.01.2013",'База данных'!$A$2:$A$931,"&lt;=31.01.2013")</f>
        <v>0.20303726221608634</v>
      </c>
      <c r="C90" s="39">
        <f ca="1">SUMIFS('База данных'!$E$2:$E$931,'База данных'!$B$2:$B$931,'Задание 3'!$A90,'База данных'!$A$2:$A$931,"&gt;=01.07.2013",'База данных'!$A$2:$A$931,"&lt;=31.07.2013",'База данных'!$D$2:$D$931,'Задание 3'!$A$89)/
SUMIFS('База данных'!$E$2:$E$931,'База данных'!$D$2:$D$931,'Задание 3'!$A$89,'База данных'!$A$2:$A$931,"&gt;=01.07.2013",'База данных'!$A$2:$A$931,"&lt;=31.07.2013")</f>
        <v>0.22113876234579519</v>
      </c>
      <c r="D90" s="165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  <c r="AD90" s="165"/>
    </row>
    <row r="91" spans="1:30" ht="16" x14ac:dyDescent="0.2">
      <c r="A91" s="38" t="s">
        <v>45</v>
      </c>
      <c r="B91" s="39">
        <f ca="1">SUMIFS('База данных'!$E$2:$E$931,'База данных'!$B$2:$B$931,'Задание 3'!$A91,'База данных'!$A$2:$A$931,"&gt;=01.01.2013",'База данных'!$A$2:$A$931,"&lt;=31.01.2013",'База данных'!$D$2:$D$931,'Задание 3'!$A$89)/
SUMIFS('База данных'!$E$2:$E$931,'База данных'!$D$2:$D$931,'Задание 3'!$A$89,'База данных'!$A$2:$A$931,"&gt;=01.01.2013",'База данных'!$A$2:$A$931,"&lt;=31.01.2013")</f>
        <v>0.18380215316403609</v>
      </c>
      <c r="C91" s="39">
        <f ca="1">SUMIFS('База данных'!$E$2:$E$931,'База данных'!$B$2:$B$931,'Задание 3'!$A91,'База данных'!$A$2:$A$931,"&gt;=01.07.2013",'База данных'!$A$2:$A$931,"&lt;=31.07.2013",'База данных'!$D$2:$D$931,'Задание 3'!$A$89)/
SUMIFS('База данных'!$E$2:$E$931,'База данных'!$D$2:$D$931,'Задание 3'!$A$89,'База данных'!$A$2:$A$931,"&gt;=01.07.2013",'База данных'!$A$2:$A$931,"&lt;=31.07.2013")</f>
        <v>0.16918288719049232</v>
      </c>
      <c r="D91" s="165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  <c r="AD91" s="165"/>
    </row>
    <row r="92" spans="1:30" ht="16" x14ac:dyDescent="0.2">
      <c r="A92" s="38" t="s">
        <v>46</v>
      </c>
      <c r="B92" s="39">
        <f ca="1">SUMIFS('База данных'!$E$2:$E$931,'База данных'!$B$2:$B$931,'Задание 3'!$A92,'База данных'!$A$2:$A$931,"&gt;=01.01.2013",'База данных'!$A$2:$A$931,"&lt;=31.01.2013",'База данных'!$D$2:$D$931,'Задание 3'!$A$89)/
SUMIFS('База данных'!$E$2:$E$931,'База данных'!$D$2:$D$931,'Задание 3'!$A$89,'База данных'!$A$2:$A$931,"&gt;=01.01.2013",'База данных'!$A$2:$A$931,"&lt;=31.01.2013")</f>
        <v>0.1935192682959207</v>
      </c>
      <c r="C92" s="39">
        <f ca="1">SUMIFS('База данных'!$E$2:$E$931,'База данных'!$B$2:$B$931,'Задание 3'!$A92,'База данных'!$A$2:$A$931,"&gt;=01.07.2013",'База данных'!$A$2:$A$931,"&lt;=31.07.2013",'База данных'!$D$2:$D$931,'Задание 3'!$A$89)/
SUMIFS('База данных'!$E$2:$E$931,'База данных'!$D$2:$D$931,'Задание 3'!$A$89,'База данных'!$A$2:$A$931,"&gt;=01.07.2013",'База данных'!$A$2:$A$931,"&lt;=31.07.2013")</f>
        <v>0.22662299361218838</v>
      </c>
      <c r="D92" s="165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5"/>
    </row>
    <row r="93" spans="1:30" ht="16" x14ac:dyDescent="0.2">
      <c r="A93" s="38" t="s">
        <v>47</v>
      </c>
      <c r="B93" s="39">
        <f ca="1">SUMIFS('База данных'!$E$2:$E$931,'База данных'!$B$2:$B$931,'Задание 3'!$A93,'База данных'!$A$2:$A$931,"&gt;=01.01.2013",'База данных'!$A$2:$A$931,"&lt;=31.01.2013",'База данных'!$D$2:$D$931,'Задание 3'!$A$89)/
SUMIFS('База данных'!$E$2:$E$931,'База данных'!$D$2:$D$931,'Задание 3'!$A$89,'База данных'!$A$2:$A$931,"&gt;=01.01.2013",'База данных'!$A$2:$A$931,"&lt;=31.01.2013")</f>
        <v>0.18726686224794573</v>
      </c>
      <c r="C93" s="39">
        <f ca="1">SUMIFS('База данных'!$E$2:$E$931,'База данных'!$B$2:$B$931,'Задание 3'!$A93,'База данных'!$A$2:$A$931,"&gt;=01.07.2013",'База данных'!$A$2:$A$931,"&lt;=31.07.2013",'База данных'!$D$2:$D$931,'Задание 3'!$A$89)/
SUMIFS('База данных'!$E$2:$E$931,'База данных'!$D$2:$D$931,'Задание 3'!$A$89,'База данных'!$A$2:$A$931,"&gt;=01.07.2013",'База данных'!$A$2:$A$931,"&lt;=31.07.2013")</f>
        <v>0.17366314019301476</v>
      </c>
      <c r="D93" s="165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  <c r="AD93" s="165"/>
    </row>
    <row r="94" spans="1:30" ht="17" thickBot="1" x14ac:dyDescent="0.25">
      <c r="A94" s="38" t="s">
        <v>48</v>
      </c>
      <c r="B94" s="39">
        <f ca="1">SUMIFS('База данных'!$E$2:$E$931,'База данных'!$B$2:$B$931,'Задание 3'!$A94,'База данных'!$A$2:$A$931,"&gt;=01.01.2013",'База данных'!$A$2:$A$931,"&lt;=31.01.2013",'База данных'!$D$2:$D$931,'Задание 3'!$A$89)/
SUMIFS('База данных'!$E$2:$E$931,'База данных'!$D$2:$D$931,'Задание 3'!$A$89,'База данных'!$A$2:$A$931,"&gt;=01.01.2013",'База данных'!$A$2:$A$931,"&lt;=31.01.2013")</f>
        <v>0.23237445407601123</v>
      </c>
      <c r="C94" s="39">
        <f ca="1">SUMIFS('База данных'!$E$2:$E$931,'База данных'!$B$2:$B$931,'Задание 3'!$A94,'База данных'!$A$2:$A$931,"&gt;=01.07.2013",'База данных'!$A$2:$A$931,"&lt;=31.07.2013",'База данных'!$D$2:$D$931,'Задание 3'!$A$89)/
SUMIFS('База данных'!$E$2:$E$931,'База данных'!$D$2:$D$931,'Задание 3'!$A$89,'База данных'!$A$2:$A$931,"&gt;=01.07.2013",'База данных'!$A$2:$A$931,"&lt;=31.07.2013")</f>
        <v>0.20939221665850932</v>
      </c>
      <c r="D94" s="165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  <c r="AD94" s="165"/>
    </row>
    <row r="95" spans="1:30" ht="18" thickTop="1" thickBot="1" x14ac:dyDescent="0.25">
      <c r="A95" s="11" t="s">
        <v>24</v>
      </c>
      <c r="B95" s="24">
        <f t="shared" ref="B95:C95" ca="1" si="7">SUM(B90:B94)</f>
        <v>1.0000000000000002</v>
      </c>
      <c r="C95" s="24">
        <f t="shared" ca="1" si="7"/>
        <v>1</v>
      </c>
      <c r="D95" s="165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  <c r="AD95" s="165"/>
    </row>
    <row r="96" spans="1:30" ht="17" thickTop="1" x14ac:dyDescent="0.2">
      <c r="A96" s="165"/>
      <c r="B96" s="165"/>
      <c r="C96" s="165"/>
      <c r="D96" s="165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  <c r="AD96" s="165"/>
    </row>
    <row r="97" spans="1:30" ht="16" x14ac:dyDescent="0.2">
      <c r="A97" s="139" t="s">
        <v>53</v>
      </c>
      <c r="B97" s="117"/>
      <c r="C97" s="117"/>
      <c r="D97" s="117"/>
      <c r="E97" s="117"/>
      <c r="F97" s="117"/>
      <c r="G97" s="117"/>
      <c r="H97" s="117"/>
      <c r="I97" s="117"/>
      <c r="J97" s="117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6" x14ac:dyDescent="0.2">
      <c r="A99" s="119" t="s">
        <v>54</v>
      </c>
      <c r="B99" s="130"/>
      <c r="C99" s="130"/>
      <c r="D99" s="130"/>
      <c r="E99" s="130"/>
      <c r="F99" s="120"/>
      <c r="G99" s="132" t="s">
        <v>55</v>
      </c>
      <c r="H99" s="133"/>
      <c r="I99" s="134"/>
      <c r="J99" s="13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6" x14ac:dyDescent="0.2">
      <c r="A100" s="121"/>
      <c r="B100" s="131"/>
      <c r="C100" s="131"/>
      <c r="D100" s="131"/>
      <c r="E100" s="131"/>
      <c r="F100" s="122"/>
      <c r="G100" s="132" t="s">
        <v>56</v>
      </c>
      <c r="H100" s="133"/>
      <c r="I100" s="134"/>
      <c r="J100" s="13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6" x14ac:dyDescent="0.2">
      <c r="A102" s="119" t="s">
        <v>57</v>
      </c>
      <c r="B102" s="130"/>
      <c r="C102" s="130"/>
      <c r="D102" s="130"/>
      <c r="E102" s="130"/>
      <c r="F102" s="120"/>
      <c r="G102" s="132" t="s">
        <v>55</v>
      </c>
      <c r="H102" s="133"/>
      <c r="I102" s="40"/>
      <c r="J102" s="41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6" x14ac:dyDescent="0.2">
      <c r="A103" s="121"/>
      <c r="B103" s="131"/>
      <c r="C103" s="131"/>
      <c r="D103" s="131"/>
      <c r="E103" s="131"/>
      <c r="F103" s="122"/>
      <c r="G103" s="132" t="s">
        <v>56</v>
      </c>
      <c r="H103" s="133"/>
      <c r="I103" s="40"/>
      <c r="J103" s="41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ht="1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ht="1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t="1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ht="1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ht="1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ht="1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t="1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t="1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t="1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ht="1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1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ht="1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t="1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1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t="1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ht="1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t="1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1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t="1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ht="1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t="1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t="1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t="1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ht="1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ht="1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ht="1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ht="1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ht="1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ht="1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ht="1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ht="1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t="1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ht="1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ht="1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ht="1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ht="1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ht="1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t="1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ht="1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ht="1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ht="1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ht="1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ht="1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t="1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ht="1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t="1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ht="1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ht="1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ht="1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ht="1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ht="1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ht="1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t="1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ht="1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ht="1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ht="1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ht="1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t="1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ht="1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ht="1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ht="1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ht="1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ht="1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ht="1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ht="1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ht="1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ht="1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ht="1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ht="1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ht="1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ht="1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ht="1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ht="1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ht="1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ht="1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ht="1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ht="1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ht="1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ht="1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ht="1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ht="1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ht="1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ht="1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ht="1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ht="1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ht="1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ht="1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ht="1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ht="1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ht="1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ht="1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ht="1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ht="1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ht="1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ht="1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ht="1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ht="1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ht="1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ht="1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ht="1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ht="1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ht="1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ht="1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ht="1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ht="1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ht="1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ht="1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ht="1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ht="1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ht="1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ht="1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ht="1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ht="1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ht="1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ht="1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ht="1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ht="1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ht="1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ht="1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t="1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ht="1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1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ht="1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ht="1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ht="1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ht="1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t="1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t="1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t="1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ht="1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ht="1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t="1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ht="1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ht="1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ht="1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ht="1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ht="1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ht="1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ht="1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ht="1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ht="1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ht="1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t="1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ht="1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t="1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ht="1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ht="1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ht="1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ht="1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ht="1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ht="1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1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ht="1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ht="1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ht="1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ht="1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ht="1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ht="1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ht="1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ht="1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ht="1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ht="1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ht="1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ht="1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ht="1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ht="1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ht="1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ht="1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ht="1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ht="1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ht="1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ht="1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ht="1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ht="1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ht="1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ht="1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ht="1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ht="1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ht="1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ht="1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ht="1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ht="1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ht="1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ht="1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ht="1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ht="1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ht="1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ht="1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ht="1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ht="1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ht="1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ht="1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ht="1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ht="1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ht="1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ht="1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ht="1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ht="1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ht="1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ht="1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ht="1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ht="1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ht="1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ht="1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ht="1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ht="1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ht="1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ht="1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ht="1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ht="1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ht="1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ht="1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ht="1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ht="1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ht="1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ht="1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ht="1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ht="1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ht="1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ht="1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ht="1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ht="1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ht="1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ht="1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ht="1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ht="1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ht="1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ht="1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ht="1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ht="1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ht="1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ht="1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ht="1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ht="1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ht="1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ht="1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ht="1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ht="1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ht="1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ht="1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ht="1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ht="1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ht="1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ht="1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ht="1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ht="1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ht="1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ht="1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ht="1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ht="1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ht="1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ht="1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ht="1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ht="1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ht="1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ht="1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ht="1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ht="1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ht="1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ht="1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ht="1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ht="1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ht="1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ht="1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ht="1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ht="1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ht="1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ht="1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ht="1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ht="1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ht="1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ht="1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ht="1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ht="1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ht="1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ht="1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ht="1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ht="1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ht="1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ht="1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ht="1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ht="1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ht="1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ht="1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ht="1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ht="1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ht="1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ht="1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ht="1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ht="1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ht="1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ht="1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ht="1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ht="1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ht="1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ht="1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ht="1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ht="1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ht="1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ht="1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ht="1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ht="1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ht="1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ht="1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ht="1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ht="1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ht="1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ht="1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ht="1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ht="1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ht="1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ht="1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ht="1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ht="1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ht="1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ht="1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ht="1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ht="1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ht="1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ht="1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ht="1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ht="1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ht="1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ht="1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ht="1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ht="1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ht="1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ht="1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ht="1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ht="1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ht="1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ht="1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ht="1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ht="1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ht="1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ht="1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ht="1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ht="1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ht="1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ht="1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ht="1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ht="1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ht="1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ht="1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ht="1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ht="1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ht="1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ht="1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ht="1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ht="1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ht="1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ht="1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ht="1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ht="1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ht="1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ht="1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ht="1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ht="1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ht="1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ht="1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ht="1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ht="1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ht="1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ht="1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ht="1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ht="1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ht="1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ht="1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ht="1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ht="1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ht="1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ht="1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ht="1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ht="1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ht="1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ht="1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ht="1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ht="1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ht="1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ht="1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ht="1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ht="1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ht="1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ht="1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ht="1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ht="1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ht="1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ht="1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ht="1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ht="1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ht="1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ht="1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ht="1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ht="1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ht="1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ht="1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ht="1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ht="1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ht="1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ht="1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t="1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t="1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t="1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t="1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ht="1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ht="1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ht="1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t="1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t="1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t="1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ht="1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ht="1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ht="1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ht="1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ht="1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ht="1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ht="1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ht="1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ht="1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ht="1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ht="1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ht="1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ht="1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ht="1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ht="1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1:30" ht="1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1:30" ht="16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1:30" ht="16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1:30" ht="16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spans="1:30" ht="16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spans="1:30" ht="16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spans="1:30" ht="16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 spans="1:30" ht="16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spans="1:30" ht="16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spans="1:30" ht="16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spans="1:30" ht="16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spans="1:30" ht="16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 spans="1:30" ht="16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 spans="1:30" ht="16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 spans="1:30" ht="16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spans="1:30" ht="16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 spans="1:30" ht="16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 spans="1:30" ht="16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 spans="1:30" ht="16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 spans="1:30" ht="16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 spans="1:30" ht="16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spans="1:30" ht="16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spans="1:30" ht="16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 spans="1:30" ht="16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 spans="1:30" ht="16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 spans="1:30" ht="16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 spans="1:30" ht="16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</sheetData>
  <mergeCells count="22">
    <mergeCell ref="A102:F103"/>
    <mergeCell ref="G102:H102"/>
    <mergeCell ref="G103:H103"/>
    <mergeCell ref="A12:B12"/>
    <mergeCell ref="A14:B14"/>
    <mergeCell ref="C14:J14"/>
    <mergeCell ref="C15:J16"/>
    <mergeCell ref="A18:J19"/>
    <mergeCell ref="A35:J35"/>
    <mergeCell ref="A97:J97"/>
    <mergeCell ref="A10:B10"/>
    <mergeCell ref="A11:B11"/>
    <mergeCell ref="A99:F100"/>
    <mergeCell ref="G99:H99"/>
    <mergeCell ref="I99:J99"/>
    <mergeCell ref="G100:H100"/>
    <mergeCell ref="I100:J100"/>
    <mergeCell ref="A1:J1"/>
    <mergeCell ref="A3:J4"/>
    <mergeCell ref="A8:B9"/>
    <mergeCell ref="C8:F8"/>
    <mergeCell ref="G8:J8"/>
  </mergeCells>
  <conditionalFormatting sqref="F10:F12 J10:J12">
    <cfRule type="cellIs" dxfId="4" priority="1" operator="lessThan">
      <formula>0</formula>
    </cfRule>
  </conditionalFormatting>
  <pageMargins left="0.7" right="0.7" top="0.75" bottom="0.75" header="0" footer="0"/>
  <pageSetup paperSize="9" orientation="portrait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DB3E2"/>
  </sheetPr>
  <dimension ref="A1:Z1000"/>
  <sheetViews>
    <sheetView workbookViewId="0">
      <selection activeCell="K20" sqref="K20"/>
    </sheetView>
  </sheetViews>
  <sheetFormatPr baseColWidth="10" defaultColWidth="11.1640625" defaultRowHeight="15" customHeight="1" x14ac:dyDescent="0.2"/>
  <cols>
    <col min="1" max="1" width="10.5" bestFit="1" customWidth="1"/>
    <col min="2" max="2" width="15.83203125" customWidth="1"/>
    <col min="3" max="3" width="17.1640625" customWidth="1"/>
    <col min="4" max="4" width="11.5" customWidth="1"/>
    <col min="5" max="5" width="23.33203125" bestFit="1" customWidth="1"/>
    <col min="6" max="6" width="30.1640625" bestFit="1" customWidth="1"/>
    <col min="7" max="7" width="11.1640625" customWidth="1"/>
    <col min="8" max="26" width="7" customWidth="1"/>
  </cols>
  <sheetData>
    <row r="1" spans="1:26" x14ac:dyDescent="0.2">
      <c r="A1" s="1" t="s">
        <v>58</v>
      </c>
      <c r="B1" s="1" t="s">
        <v>55</v>
      </c>
      <c r="C1" s="1" t="s">
        <v>15</v>
      </c>
      <c r="D1" s="1" t="s">
        <v>56</v>
      </c>
      <c r="E1" s="1" t="s">
        <v>16</v>
      </c>
      <c r="F1" s="1" t="s">
        <v>59</v>
      </c>
      <c r="G1" s="2" t="s">
        <v>60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2">
        <v>41275</v>
      </c>
      <c r="B2" s="3" t="s">
        <v>46</v>
      </c>
      <c r="C2" s="3" t="s">
        <v>22</v>
      </c>
      <c r="D2" s="3" t="s">
        <v>51</v>
      </c>
      <c r="E2" s="43">
        <f t="shared" ref="E2:E256" ca="1" si="0">ROUND(RAND()*10,2)</f>
        <v>0.37</v>
      </c>
      <c r="F2" s="44">
        <f t="shared" ref="F2:F4" ca="1" si="1">RANDBETWEEN(35000,37000)</f>
        <v>35843</v>
      </c>
      <c r="G2" s="45">
        <f>IFERROR(VLOOKUP($A2,Курсы_январь!$A$2:$C$32,3,0),VLOOKUP($A2,Курсы_июль!$A$2:$C$32,3,0))</f>
        <v>30.372699999999998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2">
        <v>41275</v>
      </c>
      <c r="B3" s="3" t="s">
        <v>48</v>
      </c>
      <c r="C3" s="3" t="s">
        <v>22</v>
      </c>
      <c r="D3" s="3" t="s">
        <v>51</v>
      </c>
      <c r="E3" s="43">
        <f t="shared" ca="1" si="0"/>
        <v>2.77</v>
      </c>
      <c r="F3" s="44">
        <f t="shared" ca="1" si="1"/>
        <v>35350</v>
      </c>
      <c r="G3" s="45">
        <f>IFERROR(VLOOKUP($A3,Курсы_январь!$A$2:$C$32,3,0),VLOOKUP($A3,Курсы_июль!$A$2:$C$32,3,0))</f>
        <v>30.372699999999998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42">
        <v>41275</v>
      </c>
      <c r="B4" s="3" t="s">
        <v>47</v>
      </c>
      <c r="C4" s="3" t="s">
        <v>22</v>
      </c>
      <c r="D4" s="3" t="s">
        <v>51</v>
      </c>
      <c r="E4" s="43">
        <f t="shared" ca="1" si="0"/>
        <v>5.99</v>
      </c>
      <c r="F4" s="44">
        <f t="shared" ca="1" si="1"/>
        <v>35341</v>
      </c>
      <c r="G4" s="45">
        <f>IFERROR(VLOOKUP($A4,Курсы_январь!$A$2:$C$32,3,0),VLOOKUP($A4,Курсы_июль!$A$2:$C$32,3,0))</f>
        <v>30.372699999999998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42">
        <v>41275</v>
      </c>
      <c r="B5" s="3" t="s">
        <v>44</v>
      </c>
      <c r="C5" s="3" t="s">
        <v>23</v>
      </c>
      <c r="D5" s="3" t="s">
        <v>51</v>
      </c>
      <c r="E5" s="43">
        <f t="shared" ca="1" si="0"/>
        <v>2.78</v>
      </c>
      <c r="F5" s="44">
        <f t="shared" ref="F5:F6" ca="1" si="2">RANDBETWEEN(950,1000)</f>
        <v>971</v>
      </c>
      <c r="G5" s="45">
        <f>IFERROR(VLOOKUP($A5,Курсы_январь!$A$2:$C$32,3,0),VLOOKUP($A5,Курсы_июль!$A$2:$C$32,3,0))</f>
        <v>30.372699999999998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42">
        <v>41275</v>
      </c>
      <c r="B6" s="3" t="s">
        <v>45</v>
      </c>
      <c r="C6" s="3" t="s">
        <v>23</v>
      </c>
      <c r="D6" s="3" t="s">
        <v>51</v>
      </c>
      <c r="E6" s="43">
        <f t="shared" ca="1" si="0"/>
        <v>2.54</v>
      </c>
      <c r="F6" s="44">
        <f t="shared" ca="1" si="2"/>
        <v>996</v>
      </c>
      <c r="G6" s="45">
        <f>IFERROR(VLOOKUP($A6,Курсы_январь!$A$2:$C$32,3,0),VLOOKUP($A6,Курсы_июль!$A$2:$C$32,3,0))</f>
        <v>30.372699999999998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42">
        <v>41275</v>
      </c>
      <c r="B7" s="3" t="s">
        <v>46</v>
      </c>
      <c r="C7" s="3" t="s">
        <v>22</v>
      </c>
      <c r="D7" s="3" t="s">
        <v>50</v>
      </c>
      <c r="E7" s="43">
        <f t="shared" ca="1" si="0"/>
        <v>6.51</v>
      </c>
      <c r="F7" s="44">
        <f t="shared" ref="F7:F9" ca="1" si="3">RANDBETWEEN(35000,37000)</f>
        <v>36975</v>
      </c>
      <c r="G7" s="45">
        <f>IFERROR(VLOOKUP($A7,Курсы_январь!$A$2:$C$32,3,0),VLOOKUP($A7,Курсы_июль!$A$2:$C$32,3,0))</f>
        <v>30.372699999999998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42">
        <v>41275</v>
      </c>
      <c r="B8" s="3" t="s">
        <v>48</v>
      </c>
      <c r="C8" s="3" t="s">
        <v>22</v>
      </c>
      <c r="D8" s="3" t="s">
        <v>50</v>
      </c>
      <c r="E8" s="43">
        <f t="shared" ca="1" si="0"/>
        <v>4.68</v>
      </c>
      <c r="F8" s="44">
        <f t="shared" ca="1" si="3"/>
        <v>35152</v>
      </c>
      <c r="G8" s="45">
        <f>IFERROR(VLOOKUP($A8,Курсы_январь!$A$2:$C$32,3,0),VLOOKUP($A8,Курсы_июль!$A$2:$C$32,3,0))</f>
        <v>30.372699999999998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42">
        <v>41275</v>
      </c>
      <c r="B9" s="3" t="s">
        <v>47</v>
      </c>
      <c r="C9" s="3" t="s">
        <v>22</v>
      </c>
      <c r="D9" s="3" t="s">
        <v>50</v>
      </c>
      <c r="E9" s="43">
        <f t="shared" ca="1" si="0"/>
        <v>4.66</v>
      </c>
      <c r="F9" s="44">
        <f t="shared" ca="1" si="3"/>
        <v>35445</v>
      </c>
      <c r="G9" s="45">
        <f>IFERROR(VLOOKUP($A9,Курсы_январь!$A$2:$C$32,3,0),VLOOKUP($A9,Курсы_июль!$A$2:$C$32,3,0))</f>
        <v>30.372699999999998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42">
        <v>41275</v>
      </c>
      <c r="B10" s="3" t="s">
        <v>44</v>
      </c>
      <c r="C10" s="3" t="s">
        <v>23</v>
      </c>
      <c r="D10" s="3" t="s">
        <v>50</v>
      </c>
      <c r="E10" s="43">
        <f t="shared" ca="1" si="0"/>
        <v>4.5199999999999996</v>
      </c>
      <c r="F10" s="44">
        <f t="shared" ref="F10:F11" ca="1" si="4">RANDBETWEEN(950,1000)</f>
        <v>966</v>
      </c>
      <c r="G10" s="45">
        <f>IFERROR(VLOOKUP($A10,Курсы_январь!$A$2:$C$32,3,0),VLOOKUP($A10,Курсы_июль!$A$2:$C$32,3,0))</f>
        <v>30.372699999999998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42">
        <v>41275</v>
      </c>
      <c r="B11" s="3" t="s">
        <v>45</v>
      </c>
      <c r="C11" s="3" t="s">
        <v>23</v>
      </c>
      <c r="D11" s="3" t="s">
        <v>50</v>
      </c>
      <c r="E11" s="43">
        <f t="shared" ca="1" si="0"/>
        <v>4.04</v>
      </c>
      <c r="F11" s="44">
        <f t="shared" ca="1" si="4"/>
        <v>993</v>
      </c>
      <c r="G11" s="45">
        <f>IFERROR(VLOOKUP($A11,Курсы_январь!$A$2:$C$32,3,0),VLOOKUP($A11,Курсы_июль!$A$2:$C$32,3,0))</f>
        <v>30.372699999999998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42">
        <v>41275</v>
      </c>
      <c r="B12" s="3" t="s">
        <v>46</v>
      </c>
      <c r="C12" s="3" t="s">
        <v>22</v>
      </c>
      <c r="D12" s="3" t="s">
        <v>43</v>
      </c>
      <c r="E12" s="43">
        <f t="shared" ca="1" si="0"/>
        <v>3.06</v>
      </c>
      <c r="F12" s="44">
        <f t="shared" ref="F12:F14" ca="1" si="5">RANDBETWEEN(35000,37000)</f>
        <v>36734</v>
      </c>
      <c r="G12" s="45">
        <f>IFERROR(VLOOKUP($A12,Курсы_январь!$A$2:$C$32,3,0),VLOOKUP($A12,Курсы_июль!$A$2:$C$32,3,0))</f>
        <v>30.372699999999998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42">
        <v>41275</v>
      </c>
      <c r="B13" s="3" t="s">
        <v>48</v>
      </c>
      <c r="C13" s="3" t="s">
        <v>22</v>
      </c>
      <c r="D13" s="3" t="s">
        <v>43</v>
      </c>
      <c r="E13" s="43">
        <f t="shared" ca="1" si="0"/>
        <v>5.69</v>
      </c>
      <c r="F13" s="44">
        <f t="shared" ca="1" si="5"/>
        <v>36131</v>
      </c>
      <c r="G13" s="45">
        <f>IFERROR(VLOOKUP($A13,Курсы_январь!$A$2:$C$32,3,0),VLOOKUP($A13,Курсы_июль!$A$2:$C$32,3,0))</f>
        <v>30.372699999999998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42">
        <v>41275</v>
      </c>
      <c r="B14" s="3" t="s">
        <v>47</v>
      </c>
      <c r="C14" s="3" t="s">
        <v>22</v>
      </c>
      <c r="D14" s="3" t="s">
        <v>43</v>
      </c>
      <c r="E14" s="43">
        <f t="shared" ca="1" si="0"/>
        <v>6.77</v>
      </c>
      <c r="F14" s="44">
        <f t="shared" ca="1" si="5"/>
        <v>35724</v>
      </c>
      <c r="G14" s="45">
        <f>IFERROR(VLOOKUP($A14,Курсы_январь!$A$2:$C$32,3,0),VLOOKUP($A14,Курсы_июль!$A$2:$C$32,3,0))</f>
        <v>30.372699999999998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42">
        <v>41275</v>
      </c>
      <c r="B15" s="3" t="s">
        <v>44</v>
      </c>
      <c r="C15" s="3" t="s">
        <v>23</v>
      </c>
      <c r="D15" s="3" t="s">
        <v>43</v>
      </c>
      <c r="E15" s="43">
        <f t="shared" ca="1" si="0"/>
        <v>0.66</v>
      </c>
      <c r="F15" s="44">
        <f t="shared" ref="F15:F16" ca="1" si="6">RANDBETWEEN(950,1000)</f>
        <v>979</v>
      </c>
      <c r="G15" s="45">
        <f>IFERROR(VLOOKUP($A15,Курсы_январь!$A$2:$C$32,3,0),VLOOKUP($A15,Курсы_июль!$A$2:$C$32,3,0))</f>
        <v>30.372699999999998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42">
        <v>41275</v>
      </c>
      <c r="B16" s="3" t="s">
        <v>45</v>
      </c>
      <c r="C16" s="3" t="s">
        <v>23</v>
      </c>
      <c r="D16" s="3" t="s">
        <v>43</v>
      </c>
      <c r="E16" s="43">
        <f t="shared" ca="1" si="0"/>
        <v>4.43</v>
      </c>
      <c r="F16" s="44">
        <f t="shared" ca="1" si="6"/>
        <v>989</v>
      </c>
      <c r="G16" s="45">
        <f>IFERROR(VLOOKUP($A16,Курсы_январь!$A$2:$C$32,3,0),VLOOKUP($A16,Курсы_июль!$A$2:$C$32,3,0))</f>
        <v>30.372699999999998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42">
        <v>41276</v>
      </c>
      <c r="B17" s="3" t="s">
        <v>46</v>
      </c>
      <c r="C17" s="3" t="s">
        <v>22</v>
      </c>
      <c r="D17" s="3" t="s">
        <v>51</v>
      </c>
      <c r="E17" s="43">
        <f t="shared" ca="1" si="0"/>
        <v>4</v>
      </c>
      <c r="F17" s="43">
        <f t="shared" ref="F17:F271" ca="1" si="7">F2</f>
        <v>35843</v>
      </c>
      <c r="G17" s="45">
        <f>IFERROR(VLOOKUP($A17,Курсы_январь!$A$2:$C$32,3,0),VLOOKUP($A17,Курсы_июль!$A$2:$C$32,3,0))</f>
        <v>30.372699999999998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42">
        <v>41276</v>
      </c>
      <c r="B18" s="3" t="s">
        <v>48</v>
      </c>
      <c r="C18" s="3" t="s">
        <v>22</v>
      </c>
      <c r="D18" s="3" t="s">
        <v>51</v>
      </c>
      <c r="E18" s="43">
        <f t="shared" ca="1" si="0"/>
        <v>7.03</v>
      </c>
      <c r="F18" s="43">
        <f t="shared" ca="1" si="7"/>
        <v>35350</v>
      </c>
      <c r="G18" s="45">
        <f>IFERROR(VLOOKUP($A18,Курсы_январь!$A$2:$C$32,3,0),VLOOKUP($A18,Курсы_июль!$A$2:$C$32,3,0))</f>
        <v>30.372699999999998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42">
        <v>41276</v>
      </c>
      <c r="B19" s="3" t="s">
        <v>47</v>
      </c>
      <c r="C19" s="3" t="s">
        <v>22</v>
      </c>
      <c r="D19" s="3" t="s">
        <v>51</v>
      </c>
      <c r="E19" s="43">
        <f t="shared" ca="1" si="0"/>
        <v>8.67</v>
      </c>
      <c r="F19" s="43">
        <f t="shared" ca="1" si="7"/>
        <v>35341</v>
      </c>
      <c r="G19" s="45">
        <f>IFERROR(VLOOKUP($A19,Курсы_январь!$A$2:$C$32,3,0),VLOOKUP($A19,Курсы_июль!$A$2:$C$32,3,0))</f>
        <v>30.372699999999998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42">
        <v>41276</v>
      </c>
      <c r="B20" s="3" t="s">
        <v>44</v>
      </c>
      <c r="C20" s="3" t="s">
        <v>23</v>
      </c>
      <c r="D20" s="3" t="s">
        <v>51</v>
      </c>
      <c r="E20" s="43">
        <f t="shared" ca="1" si="0"/>
        <v>0.83</v>
      </c>
      <c r="F20" s="43">
        <f t="shared" ca="1" si="7"/>
        <v>971</v>
      </c>
      <c r="G20" s="45">
        <f>IFERROR(VLOOKUP($A20,Курсы_январь!$A$2:$C$32,3,0),VLOOKUP($A20,Курсы_июль!$A$2:$C$32,3,0))</f>
        <v>30.372699999999998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42">
        <v>41276</v>
      </c>
      <c r="B21" s="3" t="s">
        <v>45</v>
      </c>
      <c r="C21" s="3" t="s">
        <v>23</v>
      </c>
      <c r="D21" s="3" t="s">
        <v>51</v>
      </c>
      <c r="E21" s="43">
        <f t="shared" ca="1" si="0"/>
        <v>6.13</v>
      </c>
      <c r="F21" s="43">
        <f t="shared" ca="1" si="7"/>
        <v>996</v>
      </c>
      <c r="G21" s="45">
        <f>IFERROR(VLOOKUP($A21,Курсы_январь!$A$2:$C$32,3,0),VLOOKUP($A21,Курсы_июль!$A$2:$C$32,3,0))</f>
        <v>30.372699999999998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42">
        <v>41276</v>
      </c>
      <c r="B22" s="3" t="s">
        <v>46</v>
      </c>
      <c r="C22" s="3" t="s">
        <v>22</v>
      </c>
      <c r="D22" s="3" t="s">
        <v>50</v>
      </c>
      <c r="E22" s="43">
        <f t="shared" ca="1" si="0"/>
        <v>8.86</v>
      </c>
      <c r="F22" s="43">
        <f t="shared" ca="1" si="7"/>
        <v>36975</v>
      </c>
      <c r="G22" s="45">
        <f>IFERROR(VLOOKUP($A22,Курсы_январь!$A$2:$C$32,3,0),VLOOKUP($A22,Курсы_июль!$A$2:$C$32,3,0))</f>
        <v>30.372699999999998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42">
        <v>41276</v>
      </c>
      <c r="B23" s="3" t="s">
        <v>48</v>
      </c>
      <c r="C23" s="3" t="s">
        <v>22</v>
      </c>
      <c r="D23" s="3" t="s">
        <v>50</v>
      </c>
      <c r="E23" s="43">
        <f t="shared" ca="1" si="0"/>
        <v>6.9</v>
      </c>
      <c r="F23" s="43">
        <f t="shared" ca="1" si="7"/>
        <v>35152</v>
      </c>
      <c r="G23" s="45">
        <f>IFERROR(VLOOKUP($A23,Курсы_январь!$A$2:$C$32,3,0),VLOOKUP($A23,Курсы_июль!$A$2:$C$32,3,0))</f>
        <v>30.372699999999998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42">
        <v>41276</v>
      </c>
      <c r="B24" s="3" t="s">
        <v>47</v>
      </c>
      <c r="C24" s="3" t="s">
        <v>22</v>
      </c>
      <c r="D24" s="3" t="s">
        <v>50</v>
      </c>
      <c r="E24" s="43">
        <f t="shared" ca="1" si="0"/>
        <v>6.76</v>
      </c>
      <c r="F24" s="43">
        <f t="shared" ca="1" si="7"/>
        <v>35445</v>
      </c>
      <c r="G24" s="45">
        <f>IFERROR(VLOOKUP($A24,Курсы_январь!$A$2:$C$32,3,0),VLOOKUP($A24,Курсы_июль!$A$2:$C$32,3,0))</f>
        <v>30.372699999999998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42">
        <v>41276</v>
      </c>
      <c r="B25" s="3" t="s">
        <v>44</v>
      </c>
      <c r="C25" s="3" t="s">
        <v>23</v>
      </c>
      <c r="D25" s="3" t="s">
        <v>50</v>
      </c>
      <c r="E25" s="43">
        <f t="shared" ca="1" si="0"/>
        <v>7.44</v>
      </c>
      <c r="F25" s="43">
        <f t="shared" ca="1" si="7"/>
        <v>966</v>
      </c>
      <c r="G25" s="45">
        <f>IFERROR(VLOOKUP($A25,Курсы_январь!$A$2:$C$32,3,0),VLOOKUP($A25,Курсы_июль!$A$2:$C$32,3,0))</f>
        <v>30.372699999999998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42">
        <v>41276</v>
      </c>
      <c r="B26" s="3" t="s">
        <v>45</v>
      </c>
      <c r="C26" s="3" t="s">
        <v>23</v>
      </c>
      <c r="D26" s="3" t="s">
        <v>50</v>
      </c>
      <c r="E26" s="43">
        <f t="shared" ca="1" si="0"/>
        <v>6.01</v>
      </c>
      <c r="F26" s="43">
        <f t="shared" ca="1" si="7"/>
        <v>993</v>
      </c>
      <c r="G26" s="45">
        <f>IFERROR(VLOOKUP($A26,Курсы_январь!$A$2:$C$32,3,0),VLOOKUP($A26,Курсы_июль!$A$2:$C$32,3,0))</f>
        <v>30.372699999999998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42">
        <v>41276</v>
      </c>
      <c r="B27" s="3" t="s">
        <v>46</v>
      </c>
      <c r="C27" s="3" t="s">
        <v>22</v>
      </c>
      <c r="D27" s="3" t="s">
        <v>43</v>
      </c>
      <c r="E27" s="43">
        <f t="shared" ca="1" si="0"/>
        <v>2.8</v>
      </c>
      <c r="F27" s="43">
        <f t="shared" ca="1" si="7"/>
        <v>36734</v>
      </c>
      <c r="G27" s="45">
        <f>IFERROR(VLOOKUP($A27,Курсы_январь!$A$2:$C$32,3,0),VLOOKUP($A27,Курсы_июль!$A$2:$C$32,3,0))</f>
        <v>30.372699999999998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42">
        <v>41276</v>
      </c>
      <c r="B28" s="3" t="s">
        <v>48</v>
      </c>
      <c r="C28" s="3" t="s">
        <v>22</v>
      </c>
      <c r="D28" s="3" t="s">
        <v>43</v>
      </c>
      <c r="E28" s="43">
        <f t="shared" ca="1" si="0"/>
        <v>1.29</v>
      </c>
      <c r="F28" s="43">
        <f t="shared" ca="1" si="7"/>
        <v>36131</v>
      </c>
      <c r="G28" s="45">
        <f>IFERROR(VLOOKUP($A28,Курсы_январь!$A$2:$C$32,3,0),VLOOKUP($A28,Курсы_июль!$A$2:$C$32,3,0))</f>
        <v>30.372699999999998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42">
        <v>41276</v>
      </c>
      <c r="B29" s="3" t="s">
        <v>47</v>
      </c>
      <c r="C29" s="3" t="s">
        <v>22</v>
      </c>
      <c r="D29" s="3" t="s">
        <v>43</v>
      </c>
      <c r="E29" s="43">
        <f t="shared" ca="1" si="0"/>
        <v>8.94</v>
      </c>
      <c r="F29" s="43">
        <f t="shared" ca="1" si="7"/>
        <v>35724</v>
      </c>
      <c r="G29" s="45">
        <f>IFERROR(VLOOKUP($A29,Курсы_январь!$A$2:$C$32,3,0),VLOOKUP($A29,Курсы_июль!$A$2:$C$32,3,0))</f>
        <v>30.372699999999998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42">
        <v>41276</v>
      </c>
      <c r="B30" s="3" t="s">
        <v>44</v>
      </c>
      <c r="C30" s="3" t="s">
        <v>23</v>
      </c>
      <c r="D30" s="3" t="s">
        <v>43</v>
      </c>
      <c r="E30" s="43">
        <f t="shared" ca="1" si="0"/>
        <v>2.79</v>
      </c>
      <c r="F30" s="43">
        <f t="shared" ca="1" si="7"/>
        <v>979</v>
      </c>
      <c r="G30" s="45">
        <f>IFERROR(VLOOKUP($A30,Курсы_январь!$A$2:$C$32,3,0),VLOOKUP($A30,Курсы_июль!$A$2:$C$32,3,0))</f>
        <v>30.372699999999998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42">
        <v>41276</v>
      </c>
      <c r="B31" s="3" t="s">
        <v>45</v>
      </c>
      <c r="C31" s="3" t="s">
        <v>23</v>
      </c>
      <c r="D31" s="3" t="s">
        <v>43</v>
      </c>
      <c r="E31" s="43">
        <f t="shared" ca="1" si="0"/>
        <v>4.32</v>
      </c>
      <c r="F31" s="43">
        <f t="shared" ca="1" si="7"/>
        <v>989</v>
      </c>
      <c r="G31" s="45">
        <f>IFERROR(VLOOKUP($A31,Курсы_январь!$A$2:$C$32,3,0),VLOOKUP($A31,Курсы_июль!$A$2:$C$32,3,0))</f>
        <v>30.372699999999998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42">
        <v>41277</v>
      </c>
      <c r="B32" s="3" t="s">
        <v>46</v>
      </c>
      <c r="C32" s="3" t="s">
        <v>22</v>
      </c>
      <c r="D32" s="3" t="s">
        <v>51</v>
      </c>
      <c r="E32" s="43">
        <f t="shared" ca="1" si="0"/>
        <v>7.33</v>
      </c>
      <c r="F32" s="43">
        <f t="shared" ca="1" si="7"/>
        <v>35843</v>
      </c>
      <c r="G32" s="45">
        <f>IFERROR(VLOOKUP($A32,Курсы_январь!$A$2:$C$32,3,0),VLOOKUP($A32,Курсы_июль!$A$2:$C$32,3,0))</f>
        <v>30.372699999999998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42">
        <v>41277</v>
      </c>
      <c r="B33" s="3" t="s">
        <v>48</v>
      </c>
      <c r="C33" s="3" t="s">
        <v>22</v>
      </c>
      <c r="D33" s="3" t="s">
        <v>51</v>
      </c>
      <c r="E33" s="43">
        <f t="shared" ca="1" si="0"/>
        <v>9.6199999999999992</v>
      </c>
      <c r="F33" s="43">
        <f t="shared" ca="1" si="7"/>
        <v>35350</v>
      </c>
      <c r="G33" s="45">
        <f>IFERROR(VLOOKUP($A33,Курсы_январь!$A$2:$C$32,3,0),VLOOKUP($A33,Курсы_июль!$A$2:$C$32,3,0))</f>
        <v>30.372699999999998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42">
        <v>41277</v>
      </c>
      <c r="B34" s="3" t="s">
        <v>47</v>
      </c>
      <c r="C34" s="3" t="s">
        <v>22</v>
      </c>
      <c r="D34" s="3" t="s">
        <v>51</v>
      </c>
      <c r="E34" s="43">
        <f t="shared" ca="1" si="0"/>
        <v>9.5299999999999994</v>
      </c>
      <c r="F34" s="43">
        <f t="shared" ca="1" si="7"/>
        <v>35341</v>
      </c>
      <c r="G34" s="45">
        <f>IFERROR(VLOOKUP($A34,Курсы_январь!$A$2:$C$32,3,0),VLOOKUP($A34,Курсы_июль!$A$2:$C$32,3,0))</f>
        <v>30.372699999999998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42">
        <v>41277</v>
      </c>
      <c r="B35" s="3" t="s">
        <v>44</v>
      </c>
      <c r="C35" s="3" t="s">
        <v>23</v>
      </c>
      <c r="D35" s="3" t="s">
        <v>51</v>
      </c>
      <c r="E35" s="43">
        <f t="shared" ca="1" si="0"/>
        <v>5.72</v>
      </c>
      <c r="F35" s="43">
        <f t="shared" ca="1" si="7"/>
        <v>971</v>
      </c>
      <c r="G35" s="45">
        <f>IFERROR(VLOOKUP($A35,Курсы_январь!$A$2:$C$32,3,0),VLOOKUP($A35,Курсы_июль!$A$2:$C$32,3,0))</f>
        <v>30.372699999999998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42">
        <v>41277</v>
      </c>
      <c r="B36" s="3" t="s">
        <v>45</v>
      </c>
      <c r="C36" s="3" t="s">
        <v>23</v>
      </c>
      <c r="D36" s="3" t="s">
        <v>51</v>
      </c>
      <c r="E36" s="43">
        <f t="shared" ca="1" si="0"/>
        <v>4.32</v>
      </c>
      <c r="F36" s="43">
        <f t="shared" ca="1" si="7"/>
        <v>996</v>
      </c>
      <c r="G36" s="45">
        <f>IFERROR(VLOOKUP($A36,Курсы_январь!$A$2:$C$32,3,0),VLOOKUP($A36,Курсы_июль!$A$2:$C$32,3,0))</f>
        <v>30.372699999999998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42">
        <v>41277</v>
      </c>
      <c r="B37" s="3" t="s">
        <v>46</v>
      </c>
      <c r="C37" s="3" t="s">
        <v>22</v>
      </c>
      <c r="D37" s="3" t="s">
        <v>50</v>
      </c>
      <c r="E37" s="43">
        <f t="shared" ca="1" si="0"/>
        <v>2.67</v>
      </c>
      <c r="F37" s="43">
        <f t="shared" ca="1" si="7"/>
        <v>36975</v>
      </c>
      <c r="G37" s="45">
        <f>IFERROR(VLOOKUP($A37,Курсы_январь!$A$2:$C$32,3,0),VLOOKUP($A37,Курсы_июль!$A$2:$C$32,3,0))</f>
        <v>30.372699999999998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42">
        <v>41277</v>
      </c>
      <c r="B38" s="3" t="s">
        <v>48</v>
      </c>
      <c r="C38" s="3" t="s">
        <v>22</v>
      </c>
      <c r="D38" s="3" t="s">
        <v>50</v>
      </c>
      <c r="E38" s="43">
        <f t="shared" ca="1" si="0"/>
        <v>4.54</v>
      </c>
      <c r="F38" s="43">
        <f t="shared" ca="1" si="7"/>
        <v>35152</v>
      </c>
      <c r="G38" s="45">
        <f>IFERROR(VLOOKUP($A38,Курсы_январь!$A$2:$C$32,3,0),VLOOKUP($A38,Курсы_июль!$A$2:$C$32,3,0))</f>
        <v>30.372699999999998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42">
        <v>41277</v>
      </c>
      <c r="B39" s="3" t="s">
        <v>47</v>
      </c>
      <c r="C39" s="3" t="s">
        <v>22</v>
      </c>
      <c r="D39" s="3" t="s">
        <v>50</v>
      </c>
      <c r="E39" s="43">
        <f t="shared" ca="1" si="0"/>
        <v>3.52</v>
      </c>
      <c r="F39" s="43">
        <f t="shared" ca="1" si="7"/>
        <v>35445</v>
      </c>
      <c r="G39" s="45">
        <f>IFERROR(VLOOKUP($A39,Курсы_январь!$A$2:$C$32,3,0),VLOOKUP($A39,Курсы_июль!$A$2:$C$32,3,0))</f>
        <v>30.372699999999998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2">
        <v>41277</v>
      </c>
      <c r="B40" s="3" t="s">
        <v>44</v>
      </c>
      <c r="C40" s="3" t="s">
        <v>23</v>
      </c>
      <c r="D40" s="3" t="s">
        <v>50</v>
      </c>
      <c r="E40" s="43">
        <f t="shared" ca="1" si="0"/>
        <v>5.94</v>
      </c>
      <c r="F40" s="43">
        <f t="shared" ca="1" si="7"/>
        <v>966</v>
      </c>
      <c r="G40" s="45">
        <f>IFERROR(VLOOKUP($A40,Курсы_январь!$A$2:$C$32,3,0),VLOOKUP($A40,Курсы_июль!$A$2:$C$32,3,0))</f>
        <v>30.372699999999998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42">
        <v>41277</v>
      </c>
      <c r="B41" s="3" t="s">
        <v>45</v>
      </c>
      <c r="C41" s="3" t="s">
        <v>23</v>
      </c>
      <c r="D41" s="3" t="s">
        <v>50</v>
      </c>
      <c r="E41" s="43">
        <f t="shared" ca="1" si="0"/>
        <v>6.97</v>
      </c>
      <c r="F41" s="43">
        <f t="shared" ca="1" si="7"/>
        <v>993</v>
      </c>
      <c r="G41" s="45">
        <f>IFERROR(VLOOKUP($A41,Курсы_январь!$A$2:$C$32,3,0),VLOOKUP($A41,Курсы_июль!$A$2:$C$32,3,0))</f>
        <v>30.372699999999998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42">
        <v>41277</v>
      </c>
      <c r="B42" s="3" t="s">
        <v>46</v>
      </c>
      <c r="C42" s="3" t="s">
        <v>22</v>
      </c>
      <c r="D42" s="3" t="s">
        <v>43</v>
      </c>
      <c r="E42" s="43">
        <f t="shared" ca="1" si="0"/>
        <v>7</v>
      </c>
      <c r="F42" s="43">
        <f t="shared" ca="1" si="7"/>
        <v>36734</v>
      </c>
      <c r="G42" s="45">
        <f>IFERROR(VLOOKUP($A42,Курсы_январь!$A$2:$C$32,3,0),VLOOKUP($A42,Курсы_июль!$A$2:$C$32,3,0))</f>
        <v>30.372699999999998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42">
        <v>41277</v>
      </c>
      <c r="B43" s="3" t="s">
        <v>48</v>
      </c>
      <c r="C43" s="3" t="s">
        <v>22</v>
      </c>
      <c r="D43" s="3" t="s">
        <v>43</v>
      </c>
      <c r="E43" s="43">
        <f t="shared" ca="1" si="0"/>
        <v>4.6399999999999997</v>
      </c>
      <c r="F43" s="43">
        <f t="shared" ca="1" si="7"/>
        <v>36131</v>
      </c>
      <c r="G43" s="45">
        <f>IFERROR(VLOOKUP($A43,Курсы_январь!$A$2:$C$32,3,0),VLOOKUP($A43,Курсы_июль!$A$2:$C$32,3,0))</f>
        <v>30.372699999999998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42">
        <v>41277</v>
      </c>
      <c r="B44" s="3" t="s">
        <v>47</v>
      </c>
      <c r="C44" s="3" t="s">
        <v>22</v>
      </c>
      <c r="D44" s="3" t="s">
        <v>43</v>
      </c>
      <c r="E44" s="43">
        <f t="shared" ca="1" si="0"/>
        <v>7.2</v>
      </c>
      <c r="F44" s="43">
        <f t="shared" ca="1" si="7"/>
        <v>35724</v>
      </c>
      <c r="G44" s="45">
        <f>IFERROR(VLOOKUP($A44,Курсы_январь!$A$2:$C$32,3,0),VLOOKUP($A44,Курсы_июль!$A$2:$C$32,3,0))</f>
        <v>30.372699999999998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42">
        <v>41277</v>
      </c>
      <c r="B45" s="3" t="s">
        <v>44</v>
      </c>
      <c r="C45" s="3" t="s">
        <v>23</v>
      </c>
      <c r="D45" s="3" t="s">
        <v>43</v>
      </c>
      <c r="E45" s="43">
        <f t="shared" ca="1" si="0"/>
        <v>5.2</v>
      </c>
      <c r="F45" s="43">
        <f t="shared" ca="1" si="7"/>
        <v>979</v>
      </c>
      <c r="G45" s="45">
        <f>IFERROR(VLOOKUP($A45,Курсы_январь!$A$2:$C$32,3,0),VLOOKUP($A45,Курсы_июль!$A$2:$C$32,3,0))</f>
        <v>30.372699999999998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42">
        <v>41277</v>
      </c>
      <c r="B46" s="3" t="s">
        <v>45</v>
      </c>
      <c r="C46" s="3" t="s">
        <v>23</v>
      </c>
      <c r="D46" s="3" t="s">
        <v>43</v>
      </c>
      <c r="E46" s="43">
        <f t="shared" ca="1" si="0"/>
        <v>7.89</v>
      </c>
      <c r="F46" s="43">
        <f t="shared" ca="1" si="7"/>
        <v>989</v>
      </c>
      <c r="G46" s="45">
        <f>IFERROR(VLOOKUP($A46,Курсы_январь!$A$2:$C$32,3,0),VLOOKUP($A46,Курсы_июль!$A$2:$C$32,3,0))</f>
        <v>30.372699999999998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42">
        <v>41278</v>
      </c>
      <c r="B47" s="3" t="s">
        <v>46</v>
      </c>
      <c r="C47" s="3" t="s">
        <v>22</v>
      </c>
      <c r="D47" s="3" t="s">
        <v>51</v>
      </c>
      <c r="E47" s="43">
        <f t="shared" ca="1" si="0"/>
        <v>0.59</v>
      </c>
      <c r="F47" s="43">
        <f t="shared" ca="1" si="7"/>
        <v>35843</v>
      </c>
      <c r="G47" s="45">
        <f>IFERROR(VLOOKUP($A47,Курсы_январь!$A$2:$C$32,3,0),VLOOKUP($A47,Курсы_июль!$A$2:$C$32,3,0))</f>
        <v>30.372699999999998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42">
        <v>41278</v>
      </c>
      <c r="B48" s="3" t="s">
        <v>48</v>
      </c>
      <c r="C48" s="3" t="s">
        <v>22</v>
      </c>
      <c r="D48" s="3" t="s">
        <v>51</v>
      </c>
      <c r="E48" s="43">
        <f t="shared" ca="1" si="0"/>
        <v>7.6</v>
      </c>
      <c r="F48" s="43">
        <f t="shared" ca="1" si="7"/>
        <v>35350</v>
      </c>
      <c r="G48" s="45">
        <f>IFERROR(VLOOKUP($A48,Курсы_январь!$A$2:$C$32,3,0),VLOOKUP($A48,Курсы_июль!$A$2:$C$32,3,0))</f>
        <v>30.372699999999998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42">
        <v>41278</v>
      </c>
      <c r="B49" s="3" t="s">
        <v>47</v>
      </c>
      <c r="C49" s="3" t="s">
        <v>22</v>
      </c>
      <c r="D49" s="3" t="s">
        <v>51</v>
      </c>
      <c r="E49" s="43">
        <f t="shared" ca="1" si="0"/>
        <v>9.2799999999999994</v>
      </c>
      <c r="F49" s="43">
        <f t="shared" ca="1" si="7"/>
        <v>35341</v>
      </c>
      <c r="G49" s="45">
        <f>IFERROR(VLOOKUP($A49,Курсы_январь!$A$2:$C$32,3,0),VLOOKUP($A49,Курсы_июль!$A$2:$C$32,3,0))</f>
        <v>30.372699999999998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42">
        <v>41278</v>
      </c>
      <c r="B50" s="3" t="s">
        <v>44</v>
      </c>
      <c r="C50" s="3" t="s">
        <v>23</v>
      </c>
      <c r="D50" s="3" t="s">
        <v>51</v>
      </c>
      <c r="E50" s="43">
        <f t="shared" ca="1" si="0"/>
        <v>1.04</v>
      </c>
      <c r="F50" s="43">
        <f t="shared" ca="1" si="7"/>
        <v>971</v>
      </c>
      <c r="G50" s="45">
        <f>IFERROR(VLOOKUP($A50,Курсы_январь!$A$2:$C$32,3,0),VLOOKUP($A50,Курсы_июль!$A$2:$C$32,3,0))</f>
        <v>30.372699999999998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42">
        <v>41278</v>
      </c>
      <c r="B51" s="3" t="s">
        <v>45</v>
      </c>
      <c r="C51" s="3" t="s">
        <v>23</v>
      </c>
      <c r="D51" s="3" t="s">
        <v>51</v>
      </c>
      <c r="E51" s="43">
        <f t="shared" ca="1" si="0"/>
        <v>0.31</v>
      </c>
      <c r="F51" s="43">
        <f t="shared" ca="1" si="7"/>
        <v>996</v>
      </c>
      <c r="G51" s="45">
        <f>IFERROR(VLOOKUP($A51,Курсы_январь!$A$2:$C$32,3,0),VLOOKUP($A51,Курсы_июль!$A$2:$C$32,3,0))</f>
        <v>30.372699999999998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42">
        <v>41278</v>
      </c>
      <c r="B52" s="3" t="s">
        <v>46</v>
      </c>
      <c r="C52" s="3" t="s">
        <v>22</v>
      </c>
      <c r="D52" s="3" t="s">
        <v>50</v>
      </c>
      <c r="E52" s="43">
        <f t="shared" ca="1" si="0"/>
        <v>6.56</v>
      </c>
      <c r="F52" s="43">
        <f t="shared" ca="1" si="7"/>
        <v>36975</v>
      </c>
      <c r="G52" s="45">
        <f>IFERROR(VLOOKUP($A52,Курсы_январь!$A$2:$C$32,3,0),VLOOKUP($A52,Курсы_июль!$A$2:$C$32,3,0))</f>
        <v>30.372699999999998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42">
        <v>41278</v>
      </c>
      <c r="B53" s="3" t="s">
        <v>48</v>
      </c>
      <c r="C53" s="3" t="s">
        <v>22</v>
      </c>
      <c r="D53" s="3" t="s">
        <v>50</v>
      </c>
      <c r="E53" s="43">
        <f t="shared" ca="1" si="0"/>
        <v>9.75</v>
      </c>
      <c r="F53" s="43">
        <f t="shared" ca="1" si="7"/>
        <v>35152</v>
      </c>
      <c r="G53" s="45">
        <f>IFERROR(VLOOKUP($A53,Курсы_январь!$A$2:$C$32,3,0),VLOOKUP($A53,Курсы_июль!$A$2:$C$32,3,0))</f>
        <v>30.372699999999998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42">
        <v>41278</v>
      </c>
      <c r="B54" s="3" t="s">
        <v>47</v>
      </c>
      <c r="C54" s="3" t="s">
        <v>22</v>
      </c>
      <c r="D54" s="3" t="s">
        <v>50</v>
      </c>
      <c r="E54" s="43">
        <f t="shared" ca="1" si="0"/>
        <v>2.76</v>
      </c>
      <c r="F54" s="43">
        <f t="shared" ca="1" si="7"/>
        <v>35445</v>
      </c>
      <c r="G54" s="45">
        <f>IFERROR(VLOOKUP($A54,Курсы_январь!$A$2:$C$32,3,0),VLOOKUP($A54,Курсы_июль!$A$2:$C$32,3,0))</f>
        <v>30.372699999999998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42">
        <v>41278</v>
      </c>
      <c r="B55" s="3" t="s">
        <v>44</v>
      </c>
      <c r="C55" s="3" t="s">
        <v>23</v>
      </c>
      <c r="D55" s="3" t="s">
        <v>50</v>
      </c>
      <c r="E55" s="43">
        <f t="shared" ca="1" si="0"/>
        <v>2.59</v>
      </c>
      <c r="F55" s="43">
        <f t="shared" ca="1" si="7"/>
        <v>966</v>
      </c>
      <c r="G55" s="45">
        <f>IFERROR(VLOOKUP($A55,Курсы_январь!$A$2:$C$32,3,0),VLOOKUP($A55,Курсы_июль!$A$2:$C$32,3,0))</f>
        <v>30.372699999999998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42">
        <v>41278</v>
      </c>
      <c r="B56" s="3" t="s">
        <v>45</v>
      </c>
      <c r="C56" s="3" t="s">
        <v>23</v>
      </c>
      <c r="D56" s="3" t="s">
        <v>50</v>
      </c>
      <c r="E56" s="43">
        <f t="shared" ca="1" si="0"/>
        <v>4</v>
      </c>
      <c r="F56" s="43">
        <f t="shared" ca="1" si="7"/>
        <v>993</v>
      </c>
      <c r="G56" s="45">
        <f>IFERROR(VLOOKUP($A56,Курсы_январь!$A$2:$C$32,3,0),VLOOKUP($A56,Курсы_июль!$A$2:$C$32,3,0))</f>
        <v>30.372699999999998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42">
        <v>41278</v>
      </c>
      <c r="B57" s="3" t="s">
        <v>46</v>
      </c>
      <c r="C57" s="3" t="s">
        <v>22</v>
      </c>
      <c r="D57" s="3" t="s">
        <v>43</v>
      </c>
      <c r="E57" s="43">
        <f t="shared" ca="1" si="0"/>
        <v>0.96</v>
      </c>
      <c r="F57" s="43">
        <f t="shared" ca="1" si="7"/>
        <v>36734</v>
      </c>
      <c r="G57" s="45">
        <f>IFERROR(VLOOKUP($A57,Курсы_январь!$A$2:$C$32,3,0),VLOOKUP($A57,Курсы_июль!$A$2:$C$32,3,0))</f>
        <v>30.372699999999998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42">
        <v>41278</v>
      </c>
      <c r="B58" s="3" t="s">
        <v>48</v>
      </c>
      <c r="C58" s="3" t="s">
        <v>22</v>
      </c>
      <c r="D58" s="3" t="s">
        <v>43</v>
      </c>
      <c r="E58" s="43">
        <f t="shared" ca="1" si="0"/>
        <v>4.47</v>
      </c>
      <c r="F58" s="43">
        <f t="shared" ca="1" si="7"/>
        <v>36131</v>
      </c>
      <c r="G58" s="45">
        <f>IFERROR(VLOOKUP($A58,Курсы_январь!$A$2:$C$32,3,0),VLOOKUP($A58,Курсы_июль!$A$2:$C$32,3,0))</f>
        <v>30.372699999999998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42">
        <v>41278</v>
      </c>
      <c r="B59" s="3" t="s">
        <v>47</v>
      </c>
      <c r="C59" s="3" t="s">
        <v>22</v>
      </c>
      <c r="D59" s="3" t="s">
        <v>43</v>
      </c>
      <c r="E59" s="43">
        <f t="shared" ca="1" si="0"/>
        <v>7.91</v>
      </c>
      <c r="F59" s="43">
        <f t="shared" ca="1" si="7"/>
        <v>35724</v>
      </c>
      <c r="G59" s="45">
        <f>IFERROR(VLOOKUP($A59,Курсы_январь!$A$2:$C$32,3,0),VLOOKUP($A59,Курсы_июль!$A$2:$C$32,3,0))</f>
        <v>30.372699999999998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42">
        <v>41278</v>
      </c>
      <c r="B60" s="3" t="s">
        <v>44</v>
      </c>
      <c r="C60" s="3" t="s">
        <v>23</v>
      </c>
      <c r="D60" s="3" t="s">
        <v>43</v>
      </c>
      <c r="E60" s="43">
        <f t="shared" ca="1" si="0"/>
        <v>4.72</v>
      </c>
      <c r="F60" s="43">
        <f t="shared" ca="1" si="7"/>
        <v>979</v>
      </c>
      <c r="G60" s="45">
        <f>IFERROR(VLOOKUP($A60,Курсы_январь!$A$2:$C$32,3,0),VLOOKUP($A60,Курсы_июль!$A$2:$C$32,3,0))</f>
        <v>30.372699999999998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42">
        <v>41278</v>
      </c>
      <c r="B61" s="3" t="s">
        <v>45</v>
      </c>
      <c r="C61" s="3" t="s">
        <v>23</v>
      </c>
      <c r="D61" s="3" t="s">
        <v>43</v>
      </c>
      <c r="E61" s="43">
        <f t="shared" ca="1" si="0"/>
        <v>9.1</v>
      </c>
      <c r="F61" s="43">
        <f t="shared" ca="1" si="7"/>
        <v>989</v>
      </c>
      <c r="G61" s="45">
        <f>IFERROR(VLOOKUP($A61,Курсы_январь!$A$2:$C$32,3,0),VLOOKUP($A61,Курсы_июль!$A$2:$C$32,3,0))</f>
        <v>30.372699999999998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42">
        <v>41279</v>
      </c>
      <c r="B62" s="3" t="s">
        <v>46</v>
      </c>
      <c r="C62" s="3" t="s">
        <v>22</v>
      </c>
      <c r="D62" s="3" t="s">
        <v>51</v>
      </c>
      <c r="E62" s="43">
        <f t="shared" ca="1" si="0"/>
        <v>4.47</v>
      </c>
      <c r="F62" s="43">
        <f t="shared" ca="1" si="7"/>
        <v>35843</v>
      </c>
      <c r="G62" s="45">
        <f>IFERROR(VLOOKUP($A62,Курсы_январь!$A$2:$C$32,3,0),VLOOKUP($A62,Курсы_июль!$A$2:$C$32,3,0))</f>
        <v>30.372699999999998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42">
        <v>41279</v>
      </c>
      <c r="B63" s="3" t="s">
        <v>48</v>
      </c>
      <c r="C63" s="3" t="s">
        <v>22</v>
      </c>
      <c r="D63" s="3" t="s">
        <v>51</v>
      </c>
      <c r="E63" s="43">
        <f t="shared" ca="1" si="0"/>
        <v>1.24</v>
      </c>
      <c r="F63" s="43">
        <f t="shared" ca="1" si="7"/>
        <v>35350</v>
      </c>
      <c r="G63" s="45">
        <f>IFERROR(VLOOKUP($A63,Курсы_январь!$A$2:$C$32,3,0),VLOOKUP($A63,Курсы_июль!$A$2:$C$32,3,0))</f>
        <v>30.372699999999998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42">
        <v>41279</v>
      </c>
      <c r="B64" s="3" t="s">
        <v>47</v>
      </c>
      <c r="C64" s="3" t="s">
        <v>22</v>
      </c>
      <c r="D64" s="3" t="s">
        <v>51</v>
      </c>
      <c r="E64" s="43">
        <f t="shared" ca="1" si="0"/>
        <v>4.7699999999999996</v>
      </c>
      <c r="F64" s="43">
        <f t="shared" ca="1" si="7"/>
        <v>35341</v>
      </c>
      <c r="G64" s="45">
        <f>IFERROR(VLOOKUP($A64,Курсы_январь!$A$2:$C$32,3,0),VLOOKUP($A64,Курсы_июль!$A$2:$C$32,3,0))</f>
        <v>30.372699999999998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42">
        <v>41279</v>
      </c>
      <c r="B65" s="3" t="s">
        <v>44</v>
      </c>
      <c r="C65" s="3" t="s">
        <v>23</v>
      </c>
      <c r="D65" s="3" t="s">
        <v>51</v>
      </c>
      <c r="E65" s="43">
        <f t="shared" ca="1" si="0"/>
        <v>1.59</v>
      </c>
      <c r="F65" s="43">
        <f t="shared" ca="1" si="7"/>
        <v>971</v>
      </c>
      <c r="G65" s="45">
        <f>IFERROR(VLOOKUP($A65,Курсы_январь!$A$2:$C$32,3,0),VLOOKUP($A65,Курсы_июль!$A$2:$C$32,3,0))</f>
        <v>30.372699999999998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42">
        <v>41279</v>
      </c>
      <c r="B66" s="3" t="s">
        <v>45</v>
      </c>
      <c r="C66" s="3" t="s">
        <v>23</v>
      </c>
      <c r="D66" s="3" t="s">
        <v>51</v>
      </c>
      <c r="E66" s="43">
        <f t="shared" ca="1" si="0"/>
        <v>1</v>
      </c>
      <c r="F66" s="43">
        <f t="shared" ca="1" si="7"/>
        <v>996</v>
      </c>
      <c r="G66" s="45">
        <f>IFERROR(VLOOKUP($A66,Курсы_январь!$A$2:$C$32,3,0),VLOOKUP($A66,Курсы_июль!$A$2:$C$32,3,0))</f>
        <v>30.372699999999998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42">
        <v>41279</v>
      </c>
      <c r="B67" s="3" t="s">
        <v>46</v>
      </c>
      <c r="C67" s="3" t="s">
        <v>22</v>
      </c>
      <c r="D67" s="3" t="s">
        <v>50</v>
      </c>
      <c r="E67" s="43">
        <f t="shared" ca="1" si="0"/>
        <v>9.7100000000000009</v>
      </c>
      <c r="F67" s="43">
        <f t="shared" ca="1" si="7"/>
        <v>36975</v>
      </c>
      <c r="G67" s="45">
        <f>IFERROR(VLOOKUP($A67,Курсы_январь!$A$2:$C$32,3,0),VLOOKUP($A67,Курсы_июль!$A$2:$C$32,3,0))</f>
        <v>30.372699999999998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42">
        <v>41279</v>
      </c>
      <c r="B68" s="3" t="s">
        <v>48</v>
      </c>
      <c r="C68" s="3" t="s">
        <v>22</v>
      </c>
      <c r="D68" s="3" t="s">
        <v>50</v>
      </c>
      <c r="E68" s="43">
        <f t="shared" ca="1" si="0"/>
        <v>1.58</v>
      </c>
      <c r="F68" s="43">
        <f t="shared" ca="1" si="7"/>
        <v>35152</v>
      </c>
      <c r="G68" s="45">
        <f>IFERROR(VLOOKUP($A68,Курсы_январь!$A$2:$C$32,3,0),VLOOKUP($A68,Курсы_июль!$A$2:$C$32,3,0))</f>
        <v>30.372699999999998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42">
        <v>41279</v>
      </c>
      <c r="B69" s="3" t="s">
        <v>47</v>
      </c>
      <c r="C69" s="3" t="s">
        <v>22</v>
      </c>
      <c r="D69" s="3" t="s">
        <v>50</v>
      </c>
      <c r="E69" s="43">
        <f t="shared" ca="1" si="0"/>
        <v>5.51</v>
      </c>
      <c r="F69" s="43">
        <f t="shared" ca="1" si="7"/>
        <v>35445</v>
      </c>
      <c r="G69" s="45">
        <f>IFERROR(VLOOKUP($A69,Курсы_январь!$A$2:$C$32,3,0),VLOOKUP($A69,Курсы_июль!$A$2:$C$32,3,0))</f>
        <v>30.372699999999998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42">
        <v>41279</v>
      </c>
      <c r="B70" s="3" t="s">
        <v>44</v>
      </c>
      <c r="C70" s="3" t="s">
        <v>23</v>
      </c>
      <c r="D70" s="3" t="s">
        <v>50</v>
      </c>
      <c r="E70" s="43">
        <f t="shared" ca="1" si="0"/>
        <v>8.08</v>
      </c>
      <c r="F70" s="43">
        <f t="shared" ca="1" si="7"/>
        <v>966</v>
      </c>
      <c r="G70" s="45">
        <f>IFERROR(VLOOKUP($A70,Курсы_январь!$A$2:$C$32,3,0),VLOOKUP($A70,Курсы_июль!$A$2:$C$32,3,0))</f>
        <v>30.372699999999998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42">
        <v>41279</v>
      </c>
      <c r="B71" s="3" t="s">
        <v>45</v>
      </c>
      <c r="C71" s="3" t="s">
        <v>23</v>
      </c>
      <c r="D71" s="3" t="s">
        <v>50</v>
      </c>
      <c r="E71" s="43">
        <f t="shared" ca="1" si="0"/>
        <v>0.59</v>
      </c>
      <c r="F71" s="43">
        <f t="shared" ca="1" si="7"/>
        <v>993</v>
      </c>
      <c r="G71" s="45">
        <f>IFERROR(VLOOKUP($A71,Курсы_январь!$A$2:$C$32,3,0),VLOOKUP($A71,Курсы_июль!$A$2:$C$32,3,0))</f>
        <v>30.372699999999998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42">
        <v>41279</v>
      </c>
      <c r="B72" s="3" t="s">
        <v>46</v>
      </c>
      <c r="C72" s="3" t="s">
        <v>22</v>
      </c>
      <c r="D72" s="3" t="s">
        <v>43</v>
      </c>
      <c r="E72" s="43">
        <f t="shared" ca="1" si="0"/>
        <v>0.8</v>
      </c>
      <c r="F72" s="43">
        <f t="shared" ca="1" si="7"/>
        <v>36734</v>
      </c>
      <c r="G72" s="45">
        <f>IFERROR(VLOOKUP($A72,Курсы_январь!$A$2:$C$32,3,0),VLOOKUP($A72,Курсы_июль!$A$2:$C$32,3,0))</f>
        <v>30.372699999999998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42">
        <v>41279</v>
      </c>
      <c r="B73" s="3" t="s">
        <v>48</v>
      </c>
      <c r="C73" s="3" t="s">
        <v>22</v>
      </c>
      <c r="D73" s="3" t="s">
        <v>43</v>
      </c>
      <c r="E73" s="43">
        <f t="shared" ca="1" si="0"/>
        <v>9.65</v>
      </c>
      <c r="F73" s="43">
        <f t="shared" ca="1" si="7"/>
        <v>36131</v>
      </c>
      <c r="G73" s="45">
        <f>IFERROR(VLOOKUP($A73,Курсы_январь!$A$2:$C$32,3,0),VLOOKUP($A73,Курсы_июль!$A$2:$C$32,3,0))</f>
        <v>30.372699999999998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2">
        <v>41279</v>
      </c>
      <c r="B74" s="3" t="s">
        <v>47</v>
      </c>
      <c r="C74" s="3" t="s">
        <v>22</v>
      </c>
      <c r="D74" s="3" t="s">
        <v>43</v>
      </c>
      <c r="E74" s="43">
        <f t="shared" ca="1" si="0"/>
        <v>5.93</v>
      </c>
      <c r="F74" s="43">
        <f t="shared" ca="1" si="7"/>
        <v>35724</v>
      </c>
      <c r="G74" s="45">
        <f>IFERROR(VLOOKUP($A74,Курсы_январь!$A$2:$C$32,3,0),VLOOKUP($A74,Курсы_июль!$A$2:$C$32,3,0))</f>
        <v>30.372699999999998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2">
        <v>41279</v>
      </c>
      <c r="B75" s="3" t="s">
        <v>44</v>
      </c>
      <c r="C75" s="3" t="s">
        <v>23</v>
      </c>
      <c r="D75" s="3" t="s">
        <v>43</v>
      </c>
      <c r="E75" s="43">
        <f t="shared" ca="1" si="0"/>
        <v>8.4499999999999993</v>
      </c>
      <c r="F75" s="43">
        <f t="shared" ca="1" si="7"/>
        <v>979</v>
      </c>
      <c r="G75" s="45">
        <f>IFERROR(VLOOKUP($A75,Курсы_январь!$A$2:$C$32,3,0),VLOOKUP($A75,Курсы_июль!$A$2:$C$32,3,0))</f>
        <v>30.372699999999998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2">
        <v>41279</v>
      </c>
      <c r="B76" s="3" t="s">
        <v>45</v>
      </c>
      <c r="C76" s="3" t="s">
        <v>23</v>
      </c>
      <c r="D76" s="3" t="s">
        <v>43</v>
      </c>
      <c r="E76" s="43">
        <f t="shared" ca="1" si="0"/>
        <v>1.4</v>
      </c>
      <c r="F76" s="43">
        <f t="shared" ca="1" si="7"/>
        <v>989</v>
      </c>
      <c r="G76" s="45">
        <f>IFERROR(VLOOKUP($A76,Курсы_январь!$A$2:$C$32,3,0),VLOOKUP($A76,Курсы_июль!$A$2:$C$32,3,0))</f>
        <v>30.372699999999998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2">
        <v>41280</v>
      </c>
      <c r="B77" s="3" t="s">
        <v>46</v>
      </c>
      <c r="C77" s="3" t="s">
        <v>22</v>
      </c>
      <c r="D77" s="3" t="s">
        <v>51</v>
      </c>
      <c r="E77" s="43">
        <f t="shared" ca="1" si="0"/>
        <v>6.31</v>
      </c>
      <c r="F77" s="43">
        <f t="shared" ca="1" si="7"/>
        <v>35843</v>
      </c>
      <c r="G77" s="45">
        <f>IFERROR(VLOOKUP($A77,Курсы_январь!$A$2:$C$32,3,0),VLOOKUP($A77,Курсы_июль!$A$2:$C$32,3,0))</f>
        <v>30.372699999999998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2">
        <v>41280</v>
      </c>
      <c r="B78" s="3" t="s">
        <v>48</v>
      </c>
      <c r="C78" s="3" t="s">
        <v>22</v>
      </c>
      <c r="D78" s="3" t="s">
        <v>51</v>
      </c>
      <c r="E78" s="43">
        <f t="shared" ca="1" si="0"/>
        <v>4.91</v>
      </c>
      <c r="F78" s="43">
        <f t="shared" ca="1" si="7"/>
        <v>35350</v>
      </c>
      <c r="G78" s="45">
        <f>IFERROR(VLOOKUP($A78,Курсы_январь!$A$2:$C$32,3,0),VLOOKUP($A78,Курсы_июль!$A$2:$C$32,3,0))</f>
        <v>30.372699999999998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2">
        <v>41280</v>
      </c>
      <c r="B79" s="3" t="s">
        <v>47</v>
      </c>
      <c r="C79" s="3" t="s">
        <v>22</v>
      </c>
      <c r="D79" s="3" t="s">
        <v>51</v>
      </c>
      <c r="E79" s="43">
        <f t="shared" ca="1" si="0"/>
        <v>9.5399999999999991</v>
      </c>
      <c r="F79" s="43">
        <f t="shared" ca="1" si="7"/>
        <v>35341</v>
      </c>
      <c r="G79" s="45">
        <f>IFERROR(VLOOKUP($A79,Курсы_январь!$A$2:$C$32,3,0),VLOOKUP($A79,Курсы_июль!$A$2:$C$32,3,0))</f>
        <v>30.372699999999998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2">
        <v>41280</v>
      </c>
      <c r="B80" s="3" t="s">
        <v>44</v>
      </c>
      <c r="C80" s="3" t="s">
        <v>23</v>
      </c>
      <c r="D80" s="3" t="s">
        <v>51</v>
      </c>
      <c r="E80" s="43">
        <f t="shared" ca="1" si="0"/>
        <v>1.71</v>
      </c>
      <c r="F80" s="43">
        <f t="shared" ca="1" si="7"/>
        <v>971</v>
      </c>
      <c r="G80" s="45">
        <f>IFERROR(VLOOKUP($A80,Курсы_январь!$A$2:$C$32,3,0),VLOOKUP($A80,Курсы_июль!$A$2:$C$32,3,0))</f>
        <v>30.372699999999998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2">
        <v>41280</v>
      </c>
      <c r="B81" s="3" t="s">
        <v>45</v>
      </c>
      <c r="C81" s="3" t="s">
        <v>23</v>
      </c>
      <c r="D81" s="3" t="s">
        <v>51</v>
      </c>
      <c r="E81" s="43">
        <f t="shared" ca="1" si="0"/>
        <v>5.94</v>
      </c>
      <c r="F81" s="43">
        <f t="shared" ca="1" si="7"/>
        <v>996</v>
      </c>
      <c r="G81" s="45">
        <f>IFERROR(VLOOKUP($A81,Курсы_январь!$A$2:$C$32,3,0),VLOOKUP($A81,Курсы_июль!$A$2:$C$32,3,0))</f>
        <v>30.372699999999998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2">
        <v>41280</v>
      </c>
      <c r="B82" s="3" t="s">
        <v>46</v>
      </c>
      <c r="C82" s="3" t="s">
        <v>22</v>
      </c>
      <c r="D82" s="3" t="s">
        <v>50</v>
      </c>
      <c r="E82" s="43">
        <f t="shared" ca="1" si="0"/>
        <v>0.89</v>
      </c>
      <c r="F82" s="43">
        <f t="shared" ca="1" si="7"/>
        <v>36975</v>
      </c>
      <c r="G82" s="45">
        <f>IFERROR(VLOOKUP($A82,Курсы_январь!$A$2:$C$32,3,0),VLOOKUP($A82,Курсы_июль!$A$2:$C$32,3,0))</f>
        <v>30.372699999999998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2">
        <v>41280</v>
      </c>
      <c r="B83" s="3" t="s">
        <v>48</v>
      </c>
      <c r="C83" s="3" t="s">
        <v>22</v>
      </c>
      <c r="D83" s="3" t="s">
        <v>50</v>
      </c>
      <c r="E83" s="43">
        <f t="shared" ca="1" si="0"/>
        <v>9.9600000000000009</v>
      </c>
      <c r="F83" s="43">
        <f t="shared" ca="1" si="7"/>
        <v>35152</v>
      </c>
      <c r="G83" s="45">
        <f>IFERROR(VLOOKUP($A83,Курсы_январь!$A$2:$C$32,3,0),VLOOKUP($A83,Курсы_июль!$A$2:$C$32,3,0))</f>
        <v>30.372699999999998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2">
        <v>41280</v>
      </c>
      <c r="B84" s="3" t="s">
        <v>47</v>
      </c>
      <c r="C84" s="3" t="s">
        <v>22</v>
      </c>
      <c r="D84" s="3" t="s">
        <v>50</v>
      </c>
      <c r="E84" s="43">
        <f t="shared" ca="1" si="0"/>
        <v>9.85</v>
      </c>
      <c r="F84" s="43">
        <f t="shared" ca="1" si="7"/>
        <v>35445</v>
      </c>
      <c r="G84" s="45">
        <f>IFERROR(VLOOKUP($A84,Курсы_январь!$A$2:$C$32,3,0),VLOOKUP($A84,Курсы_июль!$A$2:$C$32,3,0))</f>
        <v>30.372699999999998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2">
        <v>41280</v>
      </c>
      <c r="B85" s="3" t="s">
        <v>44</v>
      </c>
      <c r="C85" s="3" t="s">
        <v>23</v>
      </c>
      <c r="D85" s="3" t="s">
        <v>50</v>
      </c>
      <c r="E85" s="43">
        <f t="shared" ca="1" si="0"/>
        <v>4.0599999999999996</v>
      </c>
      <c r="F85" s="43">
        <f t="shared" ca="1" si="7"/>
        <v>966</v>
      </c>
      <c r="G85" s="45">
        <f>IFERROR(VLOOKUP($A85,Курсы_январь!$A$2:$C$32,3,0),VLOOKUP($A85,Курсы_июль!$A$2:$C$32,3,0))</f>
        <v>30.372699999999998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2">
        <v>41280</v>
      </c>
      <c r="B86" s="3" t="s">
        <v>45</v>
      </c>
      <c r="C86" s="3" t="s">
        <v>23</v>
      </c>
      <c r="D86" s="3" t="s">
        <v>50</v>
      </c>
      <c r="E86" s="43">
        <f t="shared" ca="1" si="0"/>
        <v>9.66</v>
      </c>
      <c r="F86" s="43">
        <f t="shared" ca="1" si="7"/>
        <v>993</v>
      </c>
      <c r="G86" s="45">
        <f>IFERROR(VLOOKUP($A86,Курсы_январь!$A$2:$C$32,3,0),VLOOKUP($A86,Курсы_июль!$A$2:$C$32,3,0))</f>
        <v>30.372699999999998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2">
        <v>41280</v>
      </c>
      <c r="B87" s="3" t="s">
        <v>46</v>
      </c>
      <c r="C87" s="3" t="s">
        <v>22</v>
      </c>
      <c r="D87" s="3" t="s">
        <v>43</v>
      </c>
      <c r="E87" s="43">
        <f t="shared" ca="1" si="0"/>
        <v>1.27</v>
      </c>
      <c r="F87" s="43">
        <f t="shared" ca="1" si="7"/>
        <v>36734</v>
      </c>
      <c r="G87" s="45">
        <f>IFERROR(VLOOKUP($A87,Курсы_январь!$A$2:$C$32,3,0),VLOOKUP($A87,Курсы_июль!$A$2:$C$32,3,0))</f>
        <v>30.372699999999998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2">
        <v>41280</v>
      </c>
      <c r="B88" s="3" t="s">
        <v>48</v>
      </c>
      <c r="C88" s="3" t="s">
        <v>22</v>
      </c>
      <c r="D88" s="3" t="s">
        <v>43</v>
      </c>
      <c r="E88" s="43">
        <f t="shared" ca="1" si="0"/>
        <v>5.39</v>
      </c>
      <c r="F88" s="43">
        <f t="shared" ca="1" si="7"/>
        <v>36131</v>
      </c>
      <c r="G88" s="45">
        <f>IFERROR(VLOOKUP($A88,Курсы_январь!$A$2:$C$32,3,0),VLOOKUP($A88,Курсы_июль!$A$2:$C$32,3,0))</f>
        <v>30.372699999999998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2">
        <v>41280</v>
      </c>
      <c r="B89" s="3" t="s">
        <v>47</v>
      </c>
      <c r="C89" s="3" t="s">
        <v>22</v>
      </c>
      <c r="D89" s="3" t="s">
        <v>43</v>
      </c>
      <c r="E89" s="43">
        <f t="shared" ca="1" si="0"/>
        <v>2.96</v>
      </c>
      <c r="F89" s="43">
        <f t="shared" ca="1" si="7"/>
        <v>35724</v>
      </c>
      <c r="G89" s="45">
        <f>IFERROR(VLOOKUP($A89,Курсы_январь!$A$2:$C$32,3,0),VLOOKUP($A89,Курсы_июль!$A$2:$C$32,3,0))</f>
        <v>30.372699999999998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2">
        <v>41280</v>
      </c>
      <c r="B90" s="3" t="s">
        <v>44</v>
      </c>
      <c r="C90" s="3" t="s">
        <v>23</v>
      </c>
      <c r="D90" s="3" t="s">
        <v>43</v>
      </c>
      <c r="E90" s="43">
        <f t="shared" ca="1" si="0"/>
        <v>0.62</v>
      </c>
      <c r="F90" s="43">
        <f t="shared" ca="1" si="7"/>
        <v>979</v>
      </c>
      <c r="G90" s="45">
        <f>IFERROR(VLOOKUP($A90,Курсы_январь!$A$2:$C$32,3,0),VLOOKUP($A90,Курсы_июль!$A$2:$C$32,3,0))</f>
        <v>30.372699999999998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2">
        <v>41280</v>
      </c>
      <c r="B91" s="3" t="s">
        <v>45</v>
      </c>
      <c r="C91" s="3" t="s">
        <v>23</v>
      </c>
      <c r="D91" s="3" t="s">
        <v>43</v>
      </c>
      <c r="E91" s="43">
        <f t="shared" ca="1" si="0"/>
        <v>1.31</v>
      </c>
      <c r="F91" s="43">
        <f t="shared" ca="1" si="7"/>
        <v>989</v>
      </c>
      <c r="G91" s="45">
        <f>IFERROR(VLOOKUP($A91,Курсы_январь!$A$2:$C$32,3,0),VLOOKUP($A91,Курсы_июль!$A$2:$C$32,3,0))</f>
        <v>30.372699999999998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2">
        <v>41281</v>
      </c>
      <c r="B92" s="3" t="s">
        <v>46</v>
      </c>
      <c r="C92" s="3" t="s">
        <v>22</v>
      </c>
      <c r="D92" s="3" t="s">
        <v>51</v>
      </c>
      <c r="E92" s="43">
        <f t="shared" ca="1" si="0"/>
        <v>3.7</v>
      </c>
      <c r="F92" s="43">
        <f t="shared" ca="1" si="7"/>
        <v>35843</v>
      </c>
      <c r="G92" s="45">
        <f>IFERROR(VLOOKUP($A92,Курсы_январь!$A$2:$C$32,3,0),VLOOKUP($A92,Курсы_июль!$A$2:$C$32,3,0))</f>
        <v>30.372699999999998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2">
        <v>41281</v>
      </c>
      <c r="B93" s="3" t="s">
        <v>48</v>
      </c>
      <c r="C93" s="3" t="s">
        <v>22</v>
      </c>
      <c r="D93" s="3" t="s">
        <v>51</v>
      </c>
      <c r="E93" s="43">
        <f t="shared" ca="1" si="0"/>
        <v>5.35</v>
      </c>
      <c r="F93" s="43">
        <f t="shared" ca="1" si="7"/>
        <v>35350</v>
      </c>
      <c r="G93" s="45">
        <f>IFERROR(VLOOKUP($A93,Курсы_январь!$A$2:$C$32,3,0),VLOOKUP($A93,Курсы_июль!$A$2:$C$32,3,0))</f>
        <v>30.372699999999998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2">
        <v>41281</v>
      </c>
      <c r="B94" s="3" t="s">
        <v>47</v>
      </c>
      <c r="C94" s="3" t="s">
        <v>22</v>
      </c>
      <c r="D94" s="3" t="s">
        <v>51</v>
      </c>
      <c r="E94" s="43">
        <f t="shared" ca="1" si="0"/>
        <v>6.76</v>
      </c>
      <c r="F94" s="43">
        <f t="shared" ca="1" si="7"/>
        <v>35341</v>
      </c>
      <c r="G94" s="45">
        <f>IFERROR(VLOOKUP($A94,Курсы_январь!$A$2:$C$32,3,0),VLOOKUP($A94,Курсы_июль!$A$2:$C$32,3,0))</f>
        <v>30.372699999999998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2">
        <v>41281</v>
      </c>
      <c r="B95" s="3" t="s">
        <v>44</v>
      </c>
      <c r="C95" s="3" t="s">
        <v>23</v>
      </c>
      <c r="D95" s="3" t="s">
        <v>51</v>
      </c>
      <c r="E95" s="43">
        <f t="shared" ca="1" si="0"/>
        <v>5.0199999999999996</v>
      </c>
      <c r="F95" s="43">
        <f t="shared" ca="1" si="7"/>
        <v>971</v>
      </c>
      <c r="G95" s="45">
        <f>IFERROR(VLOOKUP($A95,Курсы_январь!$A$2:$C$32,3,0),VLOOKUP($A95,Курсы_июль!$A$2:$C$32,3,0))</f>
        <v>30.372699999999998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2">
        <v>41281</v>
      </c>
      <c r="B96" s="3" t="s">
        <v>45</v>
      </c>
      <c r="C96" s="3" t="s">
        <v>23</v>
      </c>
      <c r="D96" s="3" t="s">
        <v>51</v>
      </c>
      <c r="E96" s="43">
        <f t="shared" ca="1" si="0"/>
        <v>8.23</v>
      </c>
      <c r="F96" s="43">
        <f t="shared" ca="1" si="7"/>
        <v>996</v>
      </c>
      <c r="G96" s="45">
        <f>IFERROR(VLOOKUP($A96,Курсы_январь!$A$2:$C$32,3,0),VLOOKUP($A96,Курсы_июль!$A$2:$C$32,3,0))</f>
        <v>30.372699999999998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2">
        <v>41281</v>
      </c>
      <c r="B97" s="3" t="s">
        <v>46</v>
      </c>
      <c r="C97" s="3" t="s">
        <v>22</v>
      </c>
      <c r="D97" s="3" t="s">
        <v>50</v>
      </c>
      <c r="E97" s="43">
        <f t="shared" ca="1" si="0"/>
        <v>3.85</v>
      </c>
      <c r="F97" s="43">
        <f t="shared" ca="1" si="7"/>
        <v>36975</v>
      </c>
      <c r="G97" s="45">
        <f>IFERROR(VLOOKUP($A97,Курсы_январь!$A$2:$C$32,3,0),VLOOKUP($A97,Курсы_июль!$A$2:$C$32,3,0))</f>
        <v>30.372699999999998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2">
        <v>41281</v>
      </c>
      <c r="B98" s="3" t="s">
        <v>48</v>
      </c>
      <c r="C98" s="3" t="s">
        <v>22</v>
      </c>
      <c r="D98" s="3" t="s">
        <v>50</v>
      </c>
      <c r="E98" s="43">
        <f t="shared" ca="1" si="0"/>
        <v>2.21</v>
      </c>
      <c r="F98" s="43">
        <f t="shared" ca="1" si="7"/>
        <v>35152</v>
      </c>
      <c r="G98" s="45">
        <f>IFERROR(VLOOKUP($A98,Курсы_январь!$A$2:$C$32,3,0),VLOOKUP($A98,Курсы_июль!$A$2:$C$32,3,0))</f>
        <v>30.372699999999998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2">
        <v>41281</v>
      </c>
      <c r="B99" s="3" t="s">
        <v>47</v>
      </c>
      <c r="C99" s="3" t="s">
        <v>22</v>
      </c>
      <c r="D99" s="3" t="s">
        <v>50</v>
      </c>
      <c r="E99" s="43">
        <f t="shared" ca="1" si="0"/>
        <v>9.9</v>
      </c>
      <c r="F99" s="43">
        <f t="shared" ca="1" si="7"/>
        <v>35445</v>
      </c>
      <c r="G99" s="45">
        <f>IFERROR(VLOOKUP($A99,Курсы_январь!$A$2:$C$32,3,0),VLOOKUP($A99,Курсы_июль!$A$2:$C$32,3,0))</f>
        <v>30.372699999999998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2">
        <v>41281</v>
      </c>
      <c r="B100" s="3" t="s">
        <v>44</v>
      </c>
      <c r="C100" s="3" t="s">
        <v>23</v>
      </c>
      <c r="D100" s="3" t="s">
        <v>50</v>
      </c>
      <c r="E100" s="43">
        <f t="shared" ca="1" si="0"/>
        <v>5.41</v>
      </c>
      <c r="F100" s="43">
        <f t="shared" ca="1" si="7"/>
        <v>966</v>
      </c>
      <c r="G100" s="45">
        <f>IFERROR(VLOOKUP($A100,Курсы_январь!$A$2:$C$32,3,0),VLOOKUP($A100,Курсы_июль!$A$2:$C$32,3,0))</f>
        <v>30.372699999999998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2">
        <v>41281</v>
      </c>
      <c r="B101" s="3" t="s">
        <v>45</v>
      </c>
      <c r="C101" s="3" t="s">
        <v>23</v>
      </c>
      <c r="D101" s="3" t="s">
        <v>50</v>
      </c>
      <c r="E101" s="43">
        <f t="shared" ca="1" si="0"/>
        <v>0.41</v>
      </c>
      <c r="F101" s="43">
        <f t="shared" ca="1" si="7"/>
        <v>993</v>
      </c>
      <c r="G101" s="45">
        <f>IFERROR(VLOOKUP($A101,Курсы_январь!$A$2:$C$32,3,0),VLOOKUP($A101,Курсы_июль!$A$2:$C$32,3,0))</f>
        <v>30.372699999999998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2">
        <v>41281</v>
      </c>
      <c r="B102" s="3" t="s">
        <v>46</v>
      </c>
      <c r="C102" s="3" t="s">
        <v>22</v>
      </c>
      <c r="D102" s="3" t="s">
        <v>43</v>
      </c>
      <c r="E102" s="43">
        <f t="shared" ca="1" si="0"/>
        <v>2.2200000000000002</v>
      </c>
      <c r="F102" s="43">
        <f t="shared" ca="1" si="7"/>
        <v>36734</v>
      </c>
      <c r="G102" s="45">
        <f>IFERROR(VLOOKUP($A102,Курсы_январь!$A$2:$C$32,3,0),VLOOKUP($A102,Курсы_июль!$A$2:$C$32,3,0))</f>
        <v>30.372699999999998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2">
        <v>41281</v>
      </c>
      <c r="B103" s="3" t="s">
        <v>48</v>
      </c>
      <c r="C103" s="3" t="s">
        <v>22</v>
      </c>
      <c r="D103" s="3" t="s">
        <v>43</v>
      </c>
      <c r="E103" s="43">
        <f t="shared" ca="1" si="0"/>
        <v>3.01</v>
      </c>
      <c r="F103" s="43">
        <f t="shared" ca="1" si="7"/>
        <v>36131</v>
      </c>
      <c r="G103" s="45">
        <f>IFERROR(VLOOKUP($A103,Курсы_январь!$A$2:$C$32,3,0),VLOOKUP($A103,Курсы_июль!$A$2:$C$32,3,0))</f>
        <v>30.372699999999998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2">
        <v>41281</v>
      </c>
      <c r="B104" s="3" t="s">
        <v>47</v>
      </c>
      <c r="C104" s="3" t="s">
        <v>22</v>
      </c>
      <c r="D104" s="3" t="s">
        <v>43</v>
      </c>
      <c r="E104" s="43">
        <f t="shared" ca="1" si="0"/>
        <v>1.19</v>
      </c>
      <c r="F104" s="43">
        <f t="shared" ca="1" si="7"/>
        <v>35724</v>
      </c>
      <c r="G104" s="45">
        <f>IFERROR(VLOOKUP($A104,Курсы_январь!$A$2:$C$32,3,0),VLOOKUP($A104,Курсы_июль!$A$2:$C$32,3,0))</f>
        <v>30.372699999999998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2">
        <v>41281</v>
      </c>
      <c r="B105" s="3" t="s">
        <v>44</v>
      </c>
      <c r="C105" s="3" t="s">
        <v>23</v>
      </c>
      <c r="D105" s="3" t="s">
        <v>43</v>
      </c>
      <c r="E105" s="43">
        <f t="shared" ca="1" si="0"/>
        <v>9.5299999999999994</v>
      </c>
      <c r="F105" s="43">
        <f t="shared" ca="1" si="7"/>
        <v>979</v>
      </c>
      <c r="G105" s="45">
        <f>IFERROR(VLOOKUP($A105,Курсы_январь!$A$2:$C$32,3,0),VLOOKUP($A105,Курсы_июль!$A$2:$C$32,3,0))</f>
        <v>30.372699999999998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2">
        <v>41281</v>
      </c>
      <c r="B106" s="3" t="s">
        <v>45</v>
      </c>
      <c r="C106" s="3" t="s">
        <v>23</v>
      </c>
      <c r="D106" s="3" t="s">
        <v>43</v>
      </c>
      <c r="E106" s="43">
        <f t="shared" ca="1" si="0"/>
        <v>1.66</v>
      </c>
      <c r="F106" s="43">
        <f t="shared" ca="1" si="7"/>
        <v>989</v>
      </c>
      <c r="G106" s="45">
        <f>IFERROR(VLOOKUP($A106,Курсы_январь!$A$2:$C$32,3,0),VLOOKUP($A106,Курсы_июль!$A$2:$C$32,3,0))</f>
        <v>30.372699999999998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2">
        <v>41282</v>
      </c>
      <c r="B107" s="3" t="s">
        <v>46</v>
      </c>
      <c r="C107" s="3" t="s">
        <v>22</v>
      </c>
      <c r="D107" s="3" t="s">
        <v>51</v>
      </c>
      <c r="E107" s="43">
        <f t="shared" ca="1" si="0"/>
        <v>2.83</v>
      </c>
      <c r="F107" s="43">
        <f t="shared" ca="1" si="7"/>
        <v>35843</v>
      </c>
      <c r="G107" s="45">
        <f>IFERROR(VLOOKUP($A107,Курсы_январь!$A$2:$C$32,3,0),VLOOKUP($A107,Курсы_июль!$A$2:$C$32,3,0))</f>
        <v>30.372699999999998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2">
        <v>41282</v>
      </c>
      <c r="B108" s="3" t="s">
        <v>48</v>
      </c>
      <c r="C108" s="3" t="s">
        <v>22</v>
      </c>
      <c r="D108" s="3" t="s">
        <v>51</v>
      </c>
      <c r="E108" s="43">
        <f t="shared" ca="1" si="0"/>
        <v>8.52</v>
      </c>
      <c r="F108" s="43">
        <f t="shared" ca="1" si="7"/>
        <v>35350</v>
      </c>
      <c r="G108" s="45">
        <f>IFERROR(VLOOKUP($A108,Курсы_январь!$A$2:$C$32,3,0),VLOOKUP($A108,Курсы_июль!$A$2:$C$32,3,0))</f>
        <v>30.372699999999998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2">
        <v>41282</v>
      </c>
      <c r="B109" s="3" t="s">
        <v>47</v>
      </c>
      <c r="C109" s="3" t="s">
        <v>22</v>
      </c>
      <c r="D109" s="3" t="s">
        <v>51</v>
      </c>
      <c r="E109" s="43">
        <f t="shared" ca="1" si="0"/>
        <v>1.77</v>
      </c>
      <c r="F109" s="43">
        <f t="shared" ca="1" si="7"/>
        <v>35341</v>
      </c>
      <c r="G109" s="45">
        <f>IFERROR(VLOOKUP($A109,Курсы_январь!$A$2:$C$32,3,0),VLOOKUP($A109,Курсы_июль!$A$2:$C$32,3,0))</f>
        <v>30.372699999999998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2">
        <v>41282</v>
      </c>
      <c r="B110" s="3" t="s">
        <v>44</v>
      </c>
      <c r="C110" s="3" t="s">
        <v>23</v>
      </c>
      <c r="D110" s="3" t="s">
        <v>51</v>
      </c>
      <c r="E110" s="43">
        <f t="shared" ca="1" si="0"/>
        <v>7.94</v>
      </c>
      <c r="F110" s="43">
        <f t="shared" ca="1" si="7"/>
        <v>971</v>
      </c>
      <c r="G110" s="45">
        <f>IFERROR(VLOOKUP($A110,Курсы_январь!$A$2:$C$32,3,0),VLOOKUP($A110,Курсы_июль!$A$2:$C$32,3,0))</f>
        <v>30.372699999999998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2">
        <v>41282</v>
      </c>
      <c r="B111" s="3" t="s">
        <v>45</v>
      </c>
      <c r="C111" s="3" t="s">
        <v>23</v>
      </c>
      <c r="D111" s="3" t="s">
        <v>51</v>
      </c>
      <c r="E111" s="43">
        <f t="shared" ca="1" si="0"/>
        <v>5.51</v>
      </c>
      <c r="F111" s="43">
        <f t="shared" ca="1" si="7"/>
        <v>996</v>
      </c>
      <c r="G111" s="45">
        <f>IFERROR(VLOOKUP($A111,Курсы_январь!$A$2:$C$32,3,0),VLOOKUP($A111,Курсы_июль!$A$2:$C$32,3,0))</f>
        <v>30.372699999999998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2">
        <v>41282</v>
      </c>
      <c r="B112" s="3" t="s">
        <v>46</v>
      </c>
      <c r="C112" s="3" t="s">
        <v>22</v>
      </c>
      <c r="D112" s="3" t="s">
        <v>50</v>
      </c>
      <c r="E112" s="43">
        <f t="shared" ca="1" si="0"/>
        <v>0.19</v>
      </c>
      <c r="F112" s="43">
        <f t="shared" ca="1" si="7"/>
        <v>36975</v>
      </c>
      <c r="G112" s="45">
        <f>IFERROR(VLOOKUP($A112,Курсы_январь!$A$2:$C$32,3,0),VLOOKUP($A112,Курсы_июль!$A$2:$C$32,3,0))</f>
        <v>30.372699999999998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2">
        <v>41282</v>
      </c>
      <c r="B113" s="3" t="s">
        <v>48</v>
      </c>
      <c r="C113" s="3" t="s">
        <v>22</v>
      </c>
      <c r="D113" s="3" t="s">
        <v>50</v>
      </c>
      <c r="E113" s="43">
        <f t="shared" ca="1" si="0"/>
        <v>1.37</v>
      </c>
      <c r="F113" s="43">
        <f t="shared" ca="1" si="7"/>
        <v>35152</v>
      </c>
      <c r="G113" s="45">
        <f>IFERROR(VLOOKUP($A113,Курсы_январь!$A$2:$C$32,3,0),VLOOKUP($A113,Курсы_июль!$A$2:$C$32,3,0))</f>
        <v>30.372699999999998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2">
        <v>41282</v>
      </c>
      <c r="B114" s="3" t="s">
        <v>47</v>
      </c>
      <c r="C114" s="3" t="s">
        <v>22</v>
      </c>
      <c r="D114" s="3" t="s">
        <v>50</v>
      </c>
      <c r="E114" s="43">
        <f t="shared" ca="1" si="0"/>
        <v>4.95</v>
      </c>
      <c r="F114" s="43">
        <f t="shared" ca="1" si="7"/>
        <v>35445</v>
      </c>
      <c r="G114" s="45">
        <f>IFERROR(VLOOKUP($A114,Курсы_январь!$A$2:$C$32,3,0),VLOOKUP($A114,Курсы_июль!$A$2:$C$32,3,0))</f>
        <v>30.372699999999998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2">
        <v>41282</v>
      </c>
      <c r="B115" s="3" t="s">
        <v>44</v>
      </c>
      <c r="C115" s="3" t="s">
        <v>23</v>
      </c>
      <c r="D115" s="3" t="s">
        <v>50</v>
      </c>
      <c r="E115" s="43">
        <f t="shared" ca="1" si="0"/>
        <v>1.39</v>
      </c>
      <c r="F115" s="43">
        <f t="shared" ca="1" si="7"/>
        <v>966</v>
      </c>
      <c r="G115" s="45">
        <f>IFERROR(VLOOKUP($A115,Курсы_январь!$A$2:$C$32,3,0),VLOOKUP($A115,Курсы_июль!$A$2:$C$32,3,0))</f>
        <v>30.372699999999998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2">
        <v>41282</v>
      </c>
      <c r="B116" s="3" t="s">
        <v>45</v>
      </c>
      <c r="C116" s="3" t="s">
        <v>23</v>
      </c>
      <c r="D116" s="3" t="s">
        <v>50</v>
      </c>
      <c r="E116" s="43">
        <f t="shared" ca="1" si="0"/>
        <v>1.75</v>
      </c>
      <c r="F116" s="43">
        <f t="shared" ca="1" si="7"/>
        <v>993</v>
      </c>
      <c r="G116" s="45">
        <f>IFERROR(VLOOKUP($A116,Курсы_январь!$A$2:$C$32,3,0),VLOOKUP($A116,Курсы_июль!$A$2:$C$32,3,0))</f>
        <v>30.372699999999998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2">
        <v>41282</v>
      </c>
      <c r="B117" s="3" t="s">
        <v>46</v>
      </c>
      <c r="C117" s="3" t="s">
        <v>22</v>
      </c>
      <c r="D117" s="3" t="s">
        <v>43</v>
      </c>
      <c r="E117" s="43">
        <f t="shared" ca="1" si="0"/>
        <v>8.16</v>
      </c>
      <c r="F117" s="43">
        <f t="shared" ca="1" si="7"/>
        <v>36734</v>
      </c>
      <c r="G117" s="45">
        <f>IFERROR(VLOOKUP($A117,Курсы_январь!$A$2:$C$32,3,0),VLOOKUP($A117,Курсы_июль!$A$2:$C$32,3,0))</f>
        <v>30.372699999999998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2">
        <v>41282</v>
      </c>
      <c r="B118" s="3" t="s">
        <v>48</v>
      </c>
      <c r="C118" s="3" t="s">
        <v>22</v>
      </c>
      <c r="D118" s="3" t="s">
        <v>43</v>
      </c>
      <c r="E118" s="43">
        <f t="shared" ca="1" si="0"/>
        <v>2.64</v>
      </c>
      <c r="F118" s="43">
        <f t="shared" ca="1" si="7"/>
        <v>36131</v>
      </c>
      <c r="G118" s="45">
        <f>IFERROR(VLOOKUP($A118,Курсы_январь!$A$2:$C$32,3,0),VLOOKUP($A118,Курсы_июль!$A$2:$C$32,3,0))</f>
        <v>30.372699999999998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2">
        <v>41282</v>
      </c>
      <c r="B119" s="3" t="s">
        <v>47</v>
      </c>
      <c r="C119" s="3" t="s">
        <v>22</v>
      </c>
      <c r="D119" s="3" t="s">
        <v>43</v>
      </c>
      <c r="E119" s="43">
        <f t="shared" ca="1" si="0"/>
        <v>8.07</v>
      </c>
      <c r="F119" s="43">
        <f t="shared" ca="1" si="7"/>
        <v>35724</v>
      </c>
      <c r="G119" s="45">
        <f>IFERROR(VLOOKUP($A119,Курсы_январь!$A$2:$C$32,3,0),VLOOKUP($A119,Курсы_июль!$A$2:$C$32,3,0))</f>
        <v>30.372699999999998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2">
        <v>41282</v>
      </c>
      <c r="B120" s="3" t="s">
        <v>44</v>
      </c>
      <c r="C120" s="3" t="s">
        <v>23</v>
      </c>
      <c r="D120" s="3" t="s">
        <v>43</v>
      </c>
      <c r="E120" s="43">
        <f t="shared" ca="1" si="0"/>
        <v>2.7</v>
      </c>
      <c r="F120" s="43">
        <f t="shared" ca="1" si="7"/>
        <v>979</v>
      </c>
      <c r="G120" s="45">
        <f>IFERROR(VLOOKUP($A120,Курсы_январь!$A$2:$C$32,3,0),VLOOKUP($A120,Курсы_июль!$A$2:$C$32,3,0))</f>
        <v>30.372699999999998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42">
        <v>41282</v>
      </c>
      <c r="B121" s="3" t="s">
        <v>45</v>
      </c>
      <c r="C121" s="3" t="s">
        <v>23</v>
      </c>
      <c r="D121" s="3" t="s">
        <v>43</v>
      </c>
      <c r="E121" s="43">
        <f t="shared" ca="1" si="0"/>
        <v>2.46</v>
      </c>
      <c r="F121" s="43">
        <f t="shared" ca="1" si="7"/>
        <v>989</v>
      </c>
      <c r="G121" s="45">
        <f>IFERROR(VLOOKUP($A121,Курсы_январь!$A$2:$C$32,3,0),VLOOKUP($A121,Курсы_июль!$A$2:$C$32,3,0))</f>
        <v>30.372699999999998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42">
        <v>41283</v>
      </c>
      <c r="B122" s="3" t="s">
        <v>46</v>
      </c>
      <c r="C122" s="3" t="s">
        <v>22</v>
      </c>
      <c r="D122" s="3" t="s">
        <v>51</v>
      </c>
      <c r="E122" s="43">
        <f t="shared" ca="1" si="0"/>
        <v>9.8800000000000008</v>
      </c>
      <c r="F122" s="43">
        <f t="shared" ca="1" si="7"/>
        <v>35843</v>
      </c>
      <c r="G122" s="45">
        <f>IFERROR(VLOOKUP($A122,Курсы_январь!$A$2:$C$32,3,0),VLOOKUP($A122,Курсы_июль!$A$2:$C$32,3,0))</f>
        <v>30.372699999999998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42">
        <v>41283</v>
      </c>
      <c r="B123" s="3" t="s">
        <v>48</v>
      </c>
      <c r="C123" s="3" t="s">
        <v>22</v>
      </c>
      <c r="D123" s="3" t="s">
        <v>51</v>
      </c>
      <c r="E123" s="43">
        <f t="shared" ca="1" si="0"/>
        <v>1.83</v>
      </c>
      <c r="F123" s="43">
        <f t="shared" ca="1" si="7"/>
        <v>35350</v>
      </c>
      <c r="G123" s="45">
        <f>IFERROR(VLOOKUP($A123,Курсы_январь!$A$2:$C$32,3,0),VLOOKUP($A123,Курсы_июль!$A$2:$C$32,3,0))</f>
        <v>30.372699999999998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42">
        <v>41283</v>
      </c>
      <c r="B124" s="3" t="s">
        <v>47</v>
      </c>
      <c r="C124" s="3" t="s">
        <v>22</v>
      </c>
      <c r="D124" s="3" t="s">
        <v>51</v>
      </c>
      <c r="E124" s="43">
        <f t="shared" ca="1" si="0"/>
        <v>6.35</v>
      </c>
      <c r="F124" s="43">
        <f t="shared" ca="1" si="7"/>
        <v>35341</v>
      </c>
      <c r="G124" s="45">
        <f>IFERROR(VLOOKUP($A124,Курсы_январь!$A$2:$C$32,3,0),VLOOKUP($A124,Курсы_июль!$A$2:$C$32,3,0))</f>
        <v>30.372699999999998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42">
        <v>41283</v>
      </c>
      <c r="B125" s="3" t="s">
        <v>44</v>
      </c>
      <c r="C125" s="3" t="s">
        <v>23</v>
      </c>
      <c r="D125" s="3" t="s">
        <v>51</v>
      </c>
      <c r="E125" s="43">
        <f t="shared" ca="1" si="0"/>
        <v>9.41</v>
      </c>
      <c r="F125" s="43">
        <f t="shared" ca="1" si="7"/>
        <v>971</v>
      </c>
      <c r="G125" s="45">
        <f>IFERROR(VLOOKUP($A125,Курсы_январь!$A$2:$C$32,3,0),VLOOKUP($A125,Курсы_июль!$A$2:$C$32,3,0))</f>
        <v>30.372699999999998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42">
        <v>41283</v>
      </c>
      <c r="B126" s="3" t="s">
        <v>45</v>
      </c>
      <c r="C126" s="3" t="s">
        <v>23</v>
      </c>
      <c r="D126" s="3" t="s">
        <v>51</v>
      </c>
      <c r="E126" s="43">
        <f t="shared" ca="1" si="0"/>
        <v>5.72</v>
      </c>
      <c r="F126" s="43">
        <f t="shared" ca="1" si="7"/>
        <v>996</v>
      </c>
      <c r="G126" s="45">
        <f>IFERROR(VLOOKUP($A126,Курсы_январь!$A$2:$C$32,3,0),VLOOKUP($A126,Курсы_июль!$A$2:$C$32,3,0))</f>
        <v>30.372699999999998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42">
        <v>41283</v>
      </c>
      <c r="B127" s="3" t="s">
        <v>46</v>
      </c>
      <c r="C127" s="3" t="s">
        <v>22</v>
      </c>
      <c r="D127" s="3" t="s">
        <v>50</v>
      </c>
      <c r="E127" s="43">
        <f t="shared" ca="1" si="0"/>
        <v>2.96</v>
      </c>
      <c r="F127" s="43">
        <f t="shared" ca="1" si="7"/>
        <v>36975</v>
      </c>
      <c r="G127" s="45">
        <f>IFERROR(VLOOKUP($A127,Курсы_январь!$A$2:$C$32,3,0),VLOOKUP($A127,Курсы_июль!$A$2:$C$32,3,0))</f>
        <v>30.372699999999998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42">
        <v>41283</v>
      </c>
      <c r="B128" s="3" t="s">
        <v>48</v>
      </c>
      <c r="C128" s="3" t="s">
        <v>22</v>
      </c>
      <c r="D128" s="3" t="s">
        <v>50</v>
      </c>
      <c r="E128" s="43">
        <f t="shared" ca="1" si="0"/>
        <v>3.6</v>
      </c>
      <c r="F128" s="43">
        <f t="shared" ca="1" si="7"/>
        <v>35152</v>
      </c>
      <c r="G128" s="45">
        <f>IFERROR(VLOOKUP($A128,Курсы_январь!$A$2:$C$32,3,0),VLOOKUP($A128,Курсы_июль!$A$2:$C$32,3,0))</f>
        <v>30.372699999999998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42">
        <v>41283</v>
      </c>
      <c r="B129" s="3" t="s">
        <v>47</v>
      </c>
      <c r="C129" s="3" t="s">
        <v>22</v>
      </c>
      <c r="D129" s="3" t="s">
        <v>50</v>
      </c>
      <c r="E129" s="43">
        <f t="shared" ca="1" si="0"/>
        <v>2.93</v>
      </c>
      <c r="F129" s="43">
        <f t="shared" ca="1" si="7"/>
        <v>35445</v>
      </c>
      <c r="G129" s="45">
        <f>IFERROR(VLOOKUP($A129,Курсы_январь!$A$2:$C$32,3,0),VLOOKUP($A129,Курсы_июль!$A$2:$C$32,3,0))</f>
        <v>30.372699999999998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42">
        <v>41283</v>
      </c>
      <c r="B130" s="3" t="s">
        <v>44</v>
      </c>
      <c r="C130" s="3" t="s">
        <v>23</v>
      </c>
      <c r="D130" s="3" t="s">
        <v>50</v>
      </c>
      <c r="E130" s="43">
        <f t="shared" ca="1" si="0"/>
        <v>7.85</v>
      </c>
      <c r="F130" s="43">
        <f t="shared" ca="1" si="7"/>
        <v>966</v>
      </c>
      <c r="G130" s="45">
        <f>IFERROR(VLOOKUP($A130,Курсы_январь!$A$2:$C$32,3,0),VLOOKUP($A130,Курсы_июль!$A$2:$C$32,3,0))</f>
        <v>30.372699999999998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42">
        <v>41283</v>
      </c>
      <c r="B131" s="3" t="s">
        <v>45</v>
      </c>
      <c r="C131" s="3" t="s">
        <v>23</v>
      </c>
      <c r="D131" s="3" t="s">
        <v>50</v>
      </c>
      <c r="E131" s="43">
        <f t="shared" ca="1" si="0"/>
        <v>2.57</v>
      </c>
      <c r="F131" s="43">
        <f t="shared" ca="1" si="7"/>
        <v>993</v>
      </c>
      <c r="G131" s="45">
        <f>IFERROR(VLOOKUP($A131,Курсы_январь!$A$2:$C$32,3,0),VLOOKUP($A131,Курсы_июль!$A$2:$C$32,3,0))</f>
        <v>30.372699999999998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42">
        <v>41283</v>
      </c>
      <c r="B132" s="3" t="s">
        <v>46</v>
      </c>
      <c r="C132" s="3" t="s">
        <v>22</v>
      </c>
      <c r="D132" s="3" t="s">
        <v>43</v>
      </c>
      <c r="E132" s="43">
        <f t="shared" ca="1" si="0"/>
        <v>1.55</v>
      </c>
      <c r="F132" s="43">
        <f t="shared" ca="1" si="7"/>
        <v>36734</v>
      </c>
      <c r="G132" s="45">
        <f>IFERROR(VLOOKUP($A132,Курсы_январь!$A$2:$C$32,3,0),VLOOKUP($A132,Курсы_июль!$A$2:$C$32,3,0))</f>
        <v>30.372699999999998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42">
        <v>41283</v>
      </c>
      <c r="B133" s="3" t="s">
        <v>48</v>
      </c>
      <c r="C133" s="3" t="s">
        <v>22</v>
      </c>
      <c r="D133" s="3" t="s">
        <v>43</v>
      </c>
      <c r="E133" s="43">
        <f t="shared" ca="1" si="0"/>
        <v>6.61</v>
      </c>
      <c r="F133" s="43">
        <f t="shared" ca="1" si="7"/>
        <v>36131</v>
      </c>
      <c r="G133" s="45">
        <f>IFERROR(VLOOKUP($A133,Курсы_январь!$A$2:$C$32,3,0),VLOOKUP($A133,Курсы_июль!$A$2:$C$32,3,0))</f>
        <v>30.372699999999998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42">
        <v>41283</v>
      </c>
      <c r="B134" s="3" t="s">
        <v>47</v>
      </c>
      <c r="C134" s="3" t="s">
        <v>22</v>
      </c>
      <c r="D134" s="3" t="s">
        <v>43</v>
      </c>
      <c r="E134" s="43">
        <f t="shared" ca="1" si="0"/>
        <v>1.49</v>
      </c>
      <c r="F134" s="43">
        <f t="shared" ca="1" si="7"/>
        <v>35724</v>
      </c>
      <c r="G134" s="45">
        <f>IFERROR(VLOOKUP($A134,Курсы_январь!$A$2:$C$32,3,0),VLOOKUP($A134,Курсы_июль!$A$2:$C$32,3,0))</f>
        <v>30.372699999999998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42">
        <v>41283</v>
      </c>
      <c r="B135" s="3" t="s">
        <v>44</v>
      </c>
      <c r="C135" s="3" t="s">
        <v>23</v>
      </c>
      <c r="D135" s="3" t="s">
        <v>43</v>
      </c>
      <c r="E135" s="43">
        <f t="shared" ca="1" si="0"/>
        <v>2.29</v>
      </c>
      <c r="F135" s="43">
        <f t="shared" ca="1" si="7"/>
        <v>979</v>
      </c>
      <c r="G135" s="45">
        <f>IFERROR(VLOOKUP($A135,Курсы_январь!$A$2:$C$32,3,0),VLOOKUP($A135,Курсы_июль!$A$2:$C$32,3,0))</f>
        <v>30.372699999999998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42">
        <v>41283</v>
      </c>
      <c r="B136" s="3" t="s">
        <v>45</v>
      </c>
      <c r="C136" s="3" t="s">
        <v>23</v>
      </c>
      <c r="D136" s="3" t="s">
        <v>43</v>
      </c>
      <c r="E136" s="43">
        <f t="shared" ca="1" si="0"/>
        <v>6.12</v>
      </c>
      <c r="F136" s="43">
        <f t="shared" ca="1" si="7"/>
        <v>989</v>
      </c>
      <c r="G136" s="45">
        <f>IFERROR(VLOOKUP($A136,Курсы_январь!$A$2:$C$32,3,0),VLOOKUP($A136,Курсы_июль!$A$2:$C$32,3,0))</f>
        <v>30.372699999999998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42">
        <v>41284</v>
      </c>
      <c r="B137" s="3" t="s">
        <v>46</v>
      </c>
      <c r="C137" s="3" t="s">
        <v>22</v>
      </c>
      <c r="D137" s="3" t="s">
        <v>51</v>
      </c>
      <c r="E137" s="43">
        <f t="shared" ca="1" si="0"/>
        <v>4.7</v>
      </c>
      <c r="F137" s="43">
        <f t="shared" ca="1" si="7"/>
        <v>35843</v>
      </c>
      <c r="G137" s="45">
        <f>IFERROR(VLOOKUP($A137,Курсы_январь!$A$2:$C$32,3,0),VLOOKUP($A137,Курсы_июль!$A$2:$C$32,3,0))</f>
        <v>30.421500000000002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42">
        <v>41284</v>
      </c>
      <c r="B138" s="3" t="s">
        <v>48</v>
      </c>
      <c r="C138" s="3" t="s">
        <v>22</v>
      </c>
      <c r="D138" s="3" t="s">
        <v>51</v>
      </c>
      <c r="E138" s="43">
        <f t="shared" ca="1" si="0"/>
        <v>6.79</v>
      </c>
      <c r="F138" s="43">
        <f t="shared" ca="1" si="7"/>
        <v>35350</v>
      </c>
      <c r="G138" s="45">
        <f>IFERROR(VLOOKUP($A138,Курсы_январь!$A$2:$C$32,3,0),VLOOKUP($A138,Курсы_июль!$A$2:$C$32,3,0))</f>
        <v>30.421500000000002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42">
        <v>41284</v>
      </c>
      <c r="B139" s="3" t="s">
        <v>47</v>
      </c>
      <c r="C139" s="3" t="s">
        <v>22</v>
      </c>
      <c r="D139" s="3" t="s">
        <v>51</v>
      </c>
      <c r="E139" s="43">
        <f t="shared" ca="1" si="0"/>
        <v>5.65</v>
      </c>
      <c r="F139" s="43">
        <f t="shared" ca="1" si="7"/>
        <v>35341</v>
      </c>
      <c r="G139" s="45">
        <f>IFERROR(VLOOKUP($A139,Курсы_январь!$A$2:$C$32,3,0),VLOOKUP($A139,Курсы_июль!$A$2:$C$32,3,0))</f>
        <v>30.421500000000002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42">
        <v>41284</v>
      </c>
      <c r="B140" s="3" t="s">
        <v>44</v>
      </c>
      <c r="C140" s="3" t="s">
        <v>23</v>
      </c>
      <c r="D140" s="3" t="s">
        <v>51</v>
      </c>
      <c r="E140" s="43">
        <f t="shared" ca="1" si="0"/>
        <v>3.16</v>
      </c>
      <c r="F140" s="43">
        <f t="shared" ca="1" si="7"/>
        <v>971</v>
      </c>
      <c r="G140" s="45">
        <f>IFERROR(VLOOKUP($A140,Курсы_январь!$A$2:$C$32,3,0),VLOOKUP($A140,Курсы_июль!$A$2:$C$32,3,0))</f>
        <v>30.421500000000002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42">
        <v>41284</v>
      </c>
      <c r="B141" s="3" t="s">
        <v>45</v>
      </c>
      <c r="C141" s="3" t="s">
        <v>23</v>
      </c>
      <c r="D141" s="3" t="s">
        <v>51</v>
      </c>
      <c r="E141" s="43">
        <f t="shared" ca="1" si="0"/>
        <v>3.52</v>
      </c>
      <c r="F141" s="43">
        <f t="shared" ca="1" si="7"/>
        <v>996</v>
      </c>
      <c r="G141" s="45">
        <f>IFERROR(VLOOKUP($A141,Курсы_январь!$A$2:$C$32,3,0),VLOOKUP($A141,Курсы_июль!$A$2:$C$32,3,0))</f>
        <v>30.421500000000002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42">
        <v>41284</v>
      </c>
      <c r="B142" s="3" t="s">
        <v>46</v>
      </c>
      <c r="C142" s="3" t="s">
        <v>22</v>
      </c>
      <c r="D142" s="3" t="s">
        <v>50</v>
      </c>
      <c r="E142" s="43">
        <f t="shared" ca="1" si="0"/>
        <v>8.6300000000000008</v>
      </c>
      <c r="F142" s="43">
        <f t="shared" ca="1" si="7"/>
        <v>36975</v>
      </c>
      <c r="G142" s="45">
        <f>IFERROR(VLOOKUP($A142,Курсы_январь!$A$2:$C$32,3,0),VLOOKUP($A142,Курсы_июль!$A$2:$C$32,3,0))</f>
        <v>30.421500000000002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42">
        <v>41284</v>
      </c>
      <c r="B143" s="3" t="s">
        <v>48</v>
      </c>
      <c r="C143" s="3" t="s">
        <v>22</v>
      </c>
      <c r="D143" s="3" t="s">
        <v>50</v>
      </c>
      <c r="E143" s="43">
        <f t="shared" ca="1" si="0"/>
        <v>5.73</v>
      </c>
      <c r="F143" s="43">
        <f t="shared" ca="1" si="7"/>
        <v>35152</v>
      </c>
      <c r="G143" s="45">
        <f>IFERROR(VLOOKUP($A143,Курсы_январь!$A$2:$C$32,3,0),VLOOKUP($A143,Курсы_июль!$A$2:$C$32,3,0))</f>
        <v>30.421500000000002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42">
        <v>41284</v>
      </c>
      <c r="B144" s="3" t="s">
        <v>47</v>
      </c>
      <c r="C144" s="3" t="s">
        <v>22</v>
      </c>
      <c r="D144" s="3" t="s">
        <v>50</v>
      </c>
      <c r="E144" s="43">
        <f t="shared" ca="1" si="0"/>
        <v>2.5099999999999998</v>
      </c>
      <c r="F144" s="43">
        <f t="shared" ca="1" si="7"/>
        <v>35445</v>
      </c>
      <c r="G144" s="45">
        <f>IFERROR(VLOOKUP($A144,Курсы_январь!$A$2:$C$32,3,0),VLOOKUP($A144,Курсы_июль!$A$2:$C$32,3,0))</f>
        <v>30.421500000000002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42">
        <v>41284</v>
      </c>
      <c r="B145" s="3" t="s">
        <v>44</v>
      </c>
      <c r="C145" s="3" t="s">
        <v>23</v>
      </c>
      <c r="D145" s="3" t="s">
        <v>50</v>
      </c>
      <c r="E145" s="43">
        <f t="shared" ca="1" si="0"/>
        <v>8.17</v>
      </c>
      <c r="F145" s="43">
        <f t="shared" ca="1" si="7"/>
        <v>966</v>
      </c>
      <c r="G145" s="45">
        <f>IFERROR(VLOOKUP($A145,Курсы_январь!$A$2:$C$32,3,0),VLOOKUP($A145,Курсы_июль!$A$2:$C$32,3,0))</f>
        <v>30.421500000000002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42">
        <v>41284</v>
      </c>
      <c r="B146" s="3" t="s">
        <v>45</v>
      </c>
      <c r="C146" s="3" t="s">
        <v>23</v>
      </c>
      <c r="D146" s="3" t="s">
        <v>50</v>
      </c>
      <c r="E146" s="43">
        <f t="shared" ca="1" si="0"/>
        <v>1.96</v>
      </c>
      <c r="F146" s="43">
        <f t="shared" ca="1" si="7"/>
        <v>993</v>
      </c>
      <c r="G146" s="45">
        <f>IFERROR(VLOOKUP($A146,Курсы_январь!$A$2:$C$32,3,0),VLOOKUP($A146,Курсы_июль!$A$2:$C$32,3,0))</f>
        <v>30.421500000000002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42">
        <v>41284</v>
      </c>
      <c r="B147" s="3" t="s">
        <v>46</v>
      </c>
      <c r="C147" s="3" t="s">
        <v>22</v>
      </c>
      <c r="D147" s="3" t="s">
        <v>43</v>
      </c>
      <c r="E147" s="43">
        <f t="shared" ca="1" si="0"/>
        <v>7.13</v>
      </c>
      <c r="F147" s="43">
        <f t="shared" ca="1" si="7"/>
        <v>36734</v>
      </c>
      <c r="G147" s="45">
        <f>IFERROR(VLOOKUP($A147,Курсы_январь!$A$2:$C$32,3,0),VLOOKUP($A147,Курсы_июль!$A$2:$C$32,3,0))</f>
        <v>30.421500000000002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42">
        <v>41284</v>
      </c>
      <c r="B148" s="3" t="s">
        <v>48</v>
      </c>
      <c r="C148" s="3" t="s">
        <v>22</v>
      </c>
      <c r="D148" s="3" t="s">
        <v>43</v>
      </c>
      <c r="E148" s="43">
        <f t="shared" ca="1" si="0"/>
        <v>9.01</v>
      </c>
      <c r="F148" s="43">
        <f t="shared" ca="1" si="7"/>
        <v>36131</v>
      </c>
      <c r="G148" s="45">
        <f>IFERROR(VLOOKUP($A148,Курсы_январь!$A$2:$C$32,3,0),VLOOKUP($A148,Курсы_июль!$A$2:$C$32,3,0))</f>
        <v>30.421500000000002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42">
        <v>41284</v>
      </c>
      <c r="B149" s="3" t="s">
        <v>47</v>
      </c>
      <c r="C149" s="3" t="s">
        <v>22</v>
      </c>
      <c r="D149" s="3" t="s">
        <v>43</v>
      </c>
      <c r="E149" s="43">
        <f t="shared" ca="1" si="0"/>
        <v>3.3</v>
      </c>
      <c r="F149" s="43">
        <f t="shared" ca="1" si="7"/>
        <v>35724</v>
      </c>
      <c r="G149" s="45">
        <f>IFERROR(VLOOKUP($A149,Курсы_январь!$A$2:$C$32,3,0),VLOOKUP($A149,Курсы_июль!$A$2:$C$32,3,0))</f>
        <v>30.421500000000002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42">
        <v>41284</v>
      </c>
      <c r="B150" s="3" t="s">
        <v>44</v>
      </c>
      <c r="C150" s="3" t="s">
        <v>23</v>
      </c>
      <c r="D150" s="3" t="s">
        <v>43</v>
      </c>
      <c r="E150" s="43">
        <f t="shared" ca="1" si="0"/>
        <v>9.35</v>
      </c>
      <c r="F150" s="43">
        <f t="shared" ca="1" si="7"/>
        <v>979</v>
      </c>
      <c r="G150" s="45">
        <f>IFERROR(VLOOKUP($A150,Курсы_январь!$A$2:$C$32,3,0),VLOOKUP($A150,Курсы_июль!$A$2:$C$32,3,0))</f>
        <v>30.421500000000002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42">
        <v>41284</v>
      </c>
      <c r="B151" s="3" t="s">
        <v>45</v>
      </c>
      <c r="C151" s="3" t="s">
        <v>23</v>
      </c>
      <c r="D151" s="3" t="s">
        <v>43</v>
      </c>
      <c r="E151" s="43">
        <f t="shared" ca="1" si="0"/>
        <v>4.07</v>
      </c>
      <c r="F151" s="43">
        <f t="shared" ca="1" si="7"/>
        <v>989</v>
      </c>
      <c r="G151" s="45">
        <f>IFERROR(VLOOKUP($A151,Курсы_январь!$A$2:$C$32,3,0),VLOOKUP($A151,Курсы_июль!$A$2:$C$32,3,0))</f>
        <v>30.421500000000002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42">
        <v>41285</v>
      </c>
      <c r="B152" s="3" t="s">
        <v>46</v>
      </c>
      <c r="C152" s="3" t="s">
        <v>22</v>
      </c>
      <c r="D152" s="3" t="s">
        <v>51</v>
      </c>
      <c r="E152" s="43">
        <f t="shared" ca="1" si="0"/>
        <v>8.6</v>
      </c>
      <c r="F152" s="43">
        <f t="shared" ca="1" si="7"/>
        <v>35843</v>
      </c>
      <c r="G152" s="45">
        <f>IFERROR(VLOOKUP($A152,Курсы_январь!$A$2:$C$32,3,0),VLOOKUP($A152,Курсы_июль!$A$2:$C$32,3,0))</f>
        <v>30.364999999999998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42">
        <v>41285</v>
      </c>
      <c r="B153" s="3" t="s">
        <v>48</v>
      </c>
      <c r="C153" s="3" t="s">
        <v>22</v>
      </c>
      <c r="D153" s="3" t="s">
        <v>51</v>
      </c>
      <c r="E153" s="43">
        <f t="shared" ca="1" si="0"/>
        <v>3.1</v>
      </c>
      <c r="F153" s="43">
        <f t="shared" ca="1" si="7"/>
        <v>35350</v>
      </c>
      <c r="G153" s="45">
        <f>IFERROR(VLOOKUP($A153,Курсы_январь!$A$2:$C$32,3,0),VLOOKUP($A153,Курсы_июль!$A$2:$C$32,3,0))</f>
        <v>30.364999999999998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42">
        <v>41285</v>
      </c>
      <c r="B154" s="3" t="s">
        <v>47</v>
      </c>
      <c r="C154" s="3" t="s">
        <v>22</v>
      </c>
      <c r="D154" s="3" t="s">
        <v>51</v>
      </c>
      <c r="E154" s="43">
        <f t="shared" ca="1" si="0"/>
        <v>2.59</v>
      </c>
      <c r="F154" s="43">
        <f t="shared" ca="1" si="7"/>
        <v>35341</v>
      </c>
      <c r="G154" s="45">
        <f>IFERROR(VLOOKUP($A154,Курсы_январь!$A$2:$C$32,3,0),VLOOKUP($A154,Курсы_июль!$A$2:$C$32,3,0))</f>
        <v>30.364999999999998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42">
        <v>41285</v>
      </c>
      <c r="B155" s="3" t="s">
        <v>44</v>
      </c>
      <c r="C155" s="3" t="s">
        <v>23</v>
      </c>
      <c r="D155" s="3" t="s">
        <v>51</v>
      </c>
      <c r="E155" s="43">
        <f t="shared" ca="1" si="0"/>
        <v>2.93</v>
      </c>
      <c r="F155" s="43">
        <f t="shared" ca="1" si="7"/>
        <v>971</v>
      </c>
      <c r="G155" s="45">
        <f>IFERROR(VLOOKUP($A155,Курсы_январь!$A$2:$C$32,3,0),VLOOKUP($A155,Курсы_июль!$A$2:$C$32,3,0))</f>
        <v>30.364999999999998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42">
        <v>41285</v>
      </c>
      <c r="B156" s="3" t="s">
        <v>45</v>
      </c>
      <c r="C156" s="3" t="s">
        <v>23</v>
      </c>
      <c r="D156" s="3" t="s">
        <v>51</v>
      </c>
      <c r="E156" s="43">
        <f t="shared" ca="1" si="0"/>
        <v>6.31</v>
      </c>
      <c r="F156" s="43">
        <f t="shared" ca="1" si="7"/>
        <v>996</v>
      </c>
      <c r="G156" s="45">
        <f>IFERROR(VLOOKUP($A156,Курсы_январь!$A$2:$C$32,3,0),VLOOKUP($A156,Курсы_июль!$A$2:$C$32,3,0))</f>
        <v>30.364999999999998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42">
        <v>41285</v>
      </c>
      <c r="B157" s="3" t="s">
        <v>46</v>
      </c>
      <c r="C157" s="3" t="s">
        <v>22</v>
      </c>
      <c r="D157" s="3" t="s">
        <v>50</v>
      </c>
      <c r="E157" s="43">
        <f t="shared" ca="1" si="0"/>
        <v>2.0299999999999998</v>
      </c>
      <c r="F157" s="43">
        <f t="shared" ca="1" si="7"/>
        <v>36975</v>
      </c>
      <c r="G157" s="45">
        <f>IFERROR(VLOOKUP($A157,Курсы_январь!$A$2:$C$32,3,0),VLOOKUP($A157,Курсы_июль!$A$2:$C$32,3,0))</f>
        <v>30.364999999999998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42">
        <v>41285</v>
      </c>
      <c r="B158" s="3" t="s">
        <v>48</v>
      </c>
      <c r="C158" s="3" t="s">
        <v>22</v>
      </c>
      <c r="D158" s="3" t="s">
        <v>50</v>
      </c>
      <c r="E158" s="43">
        <f t="shared" ca="1" si="0"/>
        <v>8.43</v>
      </c>
      <c r="F158" s="43">
        <f t="shared" ca="1" si="7"/>
        <v>35152</v>
      </c>
      <c r="G158" s="45">
        <f>IFERROR(VLOOKUP($A158,Курсы_январь!$A$2:$C$32,3,0),VLOOKUP($A158,Курсы_июль!$A$2:$C$32,3,0))</f>
        <v>30.364999999999998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42">
        <v>41285</v>
      </c>
      <c r="B159" s="3" t="s">
        <v>47</v>
      </c>
      <c r="C159" s="3" t="s">
        <v>22</v>
      </c>
      <c r="D159" s="3" t="s">
        <v>50</v>
      </c>
      <c r="E159" s="43">
        <f t="shared" ca="1" si="0"/>
        <v>3.33</v>
      </c>
      <c r="F159" s="43">
        <f t="shared" ca="1" si="7"/>
        <v>35445</v>
      </c>
      <c r="G159" s="45">
        <f>IFERROR(VLOOKUP($A159,Курсы_январь!$A$2:$C$32,3,0),VLOOKUP($A159,Курсы_июль!$A$2:$C$32,3,0))</f>
        <v>30.364999999999998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42">
        <v>41285</v>
      </c>
      <c r="B160" s="3" t="s">
        <v>44</v>
      </c>
      <c r="C160" s="3" t="s">
        <v>23</v>
      </c>
      <c r="D160" s="3" t="s">
        <v>50</v>
      </c>
      <c r="E160" s="43">
        <f t="shared" ca="1" si="0"/>
        <v>2.25</v>
      </c>
      <c r="F160" s="43">
        <f t="shared" ca="1" si="7"/>
        <v>966</v>
      </c>
      <c r="G160" s="45">
        <f>IFERROR(VLOOKUP($A160,Курсы_январь!$A$2:$C$32,3,0),VLOOKUP($A160,Курсы_июль!$A$2:$C$32,3,0))</f>
        <v>30.364999999999998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42">
        <v>41285</v>
      </c>
      <c r="B161" s="3" t="s">
        <v>45</v>
      </c>
      <c r="C161" s="3" t="s">
        <v>23</v>
      </c>
      <c r="D161" s="3" t="s">
        <v>50</v>
      </c>
      <c r="E161" s="43">
        <f t="shared" ca="1" si="0"/>
        <v>9.7899999999999991</v>
      </c>
      <c r="F161" s="43">
        <f t="shared" ca="1" si="7"/>
        <v>993</v>
      </c>
      <c r="G161" s="45">
        <f>IFERROR(VLOOKUP($A161,Курсы_январь!$A$2:$C$32,3,0),VLOOKUP($A161,Курсы_июль!$A$2:$C$32,3,0))</f>
        <v>30.364999999999998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42">
        <v>41285</v>
      </c>
      <c r="B162" s="3" t="s">
        <v>46</v>
      </c>
      <c r="C162" s="3" t="s">
        <v>22</v>
      </c>
      <c r="D162" s="3" t="s">
        <v>43</v>
      </c>
      <c r="E162" s="43">
        <f t="shared" ca="1" si="0"/>
        <v>9.85</v>
      </c>
      <c r="F162" s="43">
        <f t="shared" ca="1" si="7"/>
        <v>36734</v>
      </c>
      <c r="G162" s="45">
        <f>IFERROR(VLOOKUP($A162,Курсы_январь!$A$2:$C$32,3,0),VLOOKUP($A162,Курсы_июль!$A$2:$C$32,3,0))</f>
        <v>30.364999999999998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42">
        <v>41285</v>
      </c>
      <c r="B163" s="3" t="s">
        <v>48</v>
      </c>
      <c r="C163" s="3" t="s">
        <v>22</v>
      </c>
      <c r="D163" s="3" t="s">
        <v>43</v>
      </c>
      <c r="E163" s="43">
        <f t="shared" ca="1" si="0"/>
        <v>6.7</v>
      </c>
      <c r="F163" s="43">
        <f t="shared" ca="1" si="7"/>
        <v>36131</v>
      </c>
      <c r="G163" s="45">
        <f>IFERROR(VLOOKUP($A163,Курсы_январь!$A$2:$C$32,3,0),VLOOKUP($A163,Курсы_июль!$A$2:$C$32,3,0))</f>
        <v>30.364999999999998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42">
        <v>41285</v>
      </c>
      <c r="B164" s="3" t="s">
        <v>47</v>
      </c>
      <c r="C164" s="3" t="s">
        <v>22</v>
      </c>
      <c r="D164" s="3" t="s">
        <v>43</v>
      </c>
      <c r="E164" s="43">
        <f t="shared" ca="1" si="0"/>
        <v>2.59</v>
      </c>
      <c r="F164" s="43">
        <f t="shared" ca="1" si="7"/>
        <v>35724</v>
      </c>
      <c r="G164" s="45">
        <f>IFERROR(VLOOKUP($A164,Курсы_январь!$A$2:$C$32,3,0),VLOOKUP($A164,Курсы_июль!$A$2:$C$32,3,0))</f>
        <v>30.364999999999998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42">
        <v>41285</v>
      </c>
      <c r="B165" s="3" t="s">
        <v>44</v>
      </c>
      <c r="C165" s="3" t="s">
        <v>23</v>
      </c>
      <c r="D165" s="3" t="s">
        <v>43</v>
      </c>
      <c r="E165" s="43">
        <f t="shared" ca="1" si="0"/>
        <v>6.59</v>
      </c>
      <c r="F165" s="43">
        <f t="shared" ca="1" si="7"/>
        <v>979</v>
      </c>
      <c r="G165" s="45">
        <f>IFERROR(VLOOKUP($A165,Курсы_январь!$A$2:$C$32,3,0),VLOOKUP($A165,Курсы_июль!$A$2:$C$32,3,0))</f>
        <v>30.364999999999998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42">
        <v>41285</v>
      </c>
      <c r="B166" s="3" t="s">
        <v>45</v>
      </c>
      <c r="C166" s="3" t="s">
        <v>23</v>
      </c>
      <c r="D166" s="3" t="s">
        <v>43</v>
      </c>
      <c r="E166" s="43">
        <f t="shared" ca="1" si="0"/>
        <v>0.49</v>
      </c>
      <c r="F166" s="43">
        <f t="shared" ca="1" si="7"/>
        <v>989</v>
      </c>
      <c r="G166" s="45">
        <f>IFERROR(VLOOKUP($A166,Курсы_январь!$A$2:$C$32,3,0),VLOOKUP($A166,Курсы_июль!$A$2:$C$32,3,0))</f>
        <v>30.364999999999998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42">
        <v>41286</v>
      </c>
      <c r="B167" s="3" t="s">
        <v>46</v>
      </c>
      <c r="C167" s="3" t="s">
        <v>22</v>
      </c>
      <c r="D167" s="3" t="s">
        <v>51</v>
      </c>
      <c r="E167" s="43">
        <f t="shared" ca="1" si="0"/>
        <v>9.93</v>
      </c>
      <c r="F167" s="43">
        <f t="shared" ca="1" si="7"/>
        <v>35843</v>
      </c>
      <c r="G167" s="45">
        <f>IFERROR(VLOOKUP($A167,Курсы_январь!$A$2:$C$32,3,0),VLOOKUP($A167,Курсы_июль!$A$2:$C$32,3,0))</f>
        <v>30.253699999999998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42">
        <v>41286</v>
      </c>
      <c r="B168" s="3" t="s">
        <v>48</v>
      </c>
      <c r="C168" s="3" t="s">
        <v>22</v>
      </c>
      <c r="D168" s="3" t="s">
        <v>51</v>
      </c>
      <c r="E168" s="43">
        <f t="shared" ca="1" si="0"/>
        <v>8.8000000000000007</v>
      </c>
      <c r="F168" s="43">
        <f t="shared" ca="1" si="7"/>
        <v>35350</v>
      </c>
      <c r="G168" s="45">
        <f>IFERROR(VLOOKUP($A168,Курсы_январь!$A$2:$C$32,3,0),VLOOKUP($A168,Курсы_июль!$A$2:$C$32,3,0))</f>
        <v>30.253699999999998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42">
        <v>41286</v>
      </c>
      <c r="B169" s="3" t="s">
        <v>47</v>
      </c>
      <c r="C169" s="3" t="s">
        <v>22</v>
      </c>
      <c r="D169" s="3" t="s">
        <v>51</v>
      </c>
      <c r="E169" s="43">
        <f t="shared" ca="1" si="0"/>
        <v>4.54</v>
      </c>
      <c r="F169" s="43">
        <f t="shared" ca="1" si="7"/>
        <v>35341</v>
      </c>
      <c r="G169" s="45">
        <f>IFERROR(VLOOKUP($A169,Курсы_январь!$A$2:$C$32,3,0),VLOOKUP($A169,Курсы_июль!$A$2:$C$32,3,0))</f>
        <v>30.253699999999998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42">
        <v>41286</v>
      </c>
      <c r="B170" s="3" t="s">
        <v>44</v>
      </c>
      <c r="C170" s="3" t="s">
        <v>23</v>
      </c>
      <c r="D170" s="3" t="s">
        <v>51</v>
      </c>
      <c r="E170" s="43">
        <f t="shared" ca="1" si="0"/>
        <v>7.43</v>
      </c>
      <c r="F170" s="43">
        <f t="shared" ca="1" si="7"/>
        <v>971</v>
      </c>
      <c r="G170" s="45">
        <f>IFERROR(VLOOKUP($A170,Курсы_январь!$A$2:$C$32,3,0),VLOOKUP($A170,Курсы_июль!$A$2:$C$32,3,0))</f>
        <v>30.253699999999998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42">
        <v>41286</v>
      </c>
      <c r="B171" s="3" t="s">
        <v>45</v>
      </c>
      <c r="C171" s="3" t="s">
        <v>23</v>
      </c>
      <c r="D171" s="3" t="s">
        <v>51</v>
      </c>
      <c r="E171" s="43">
        <f t="shared" ca="1" si="0"/>
        <v>1.75</v>
      </c>
      <c r="F171" s="43">
        <f t="shared" ca="1" si="7"/>
        <v>996</v>
      </c>
      <c r="G171" s="45">
        <f>IFERROR(VLOOKUP($A171,Курсы_январь!$A$2:$C$32,3,0),VLOOKUP($A171,Курсы_июль!$A$2:$C$32,3,0))</f>
        <v>30.253699999999998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42">
        <v>41286</v>
      </c>
      <c r="B172" s="3" t="s">
        <v>46</v>
      </c>
      <c r="C172" s="3" t="s">
        <v>22</v>
      </c>
      <c r="D172" s="3" t="s">
        <v>50</v>
      </c>
      <c r="E172" s="43">
        <f t="shared" ca="1" si="0"/>
        <v>1.71</v>
      </c>
      <c r="F172" s="43">
        <f t="shared" ca="1" si="7"/>
        <v>36975</v>
      </c>
      <c r="G172" s="45">
        <f>IFERROR(VLOOKUP($A172,Курсы_январь!$A$2:$C$32,3,0),VLOOKUP($A172,Курсы_июль!$A$2:$C$32,3,0))</f>
        <v>30.253699999999998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42">
        <v>41286</v>
      </c>
      <c r="B173" s="3" t="s">
        <v>48</v>
      </c>
      <c r="C173" s="3" t="s">
        <v>22</v>
      </c>
      <c r="D173" s="3" t="s">
        <v>50</v>
      </c>
      <c r="E173" s="43">
        <f t="shared" ca="1" si="0"/>
        <v>8.24</v>
      </c>
      <c r="F173" s="43">
        <f t="shared" ca="1" si="7"/>
        <v>35152</v>
      </c>
      <c r="G173" s="45">
        <f>IFERROR(VLOOKUP($A173,Курсы_январь!$A$2:$C$32,3,0),VLOOKUP($A173,Курсы_июль!$A$2:$C$32,3,0))</f>
        <v>30.253699999999998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42">
        <v>41286</v>
      </c>
      <c r="B174" s="3" t="s">
        <v>47</v>
      </c>
      <c r="C174" s="3" t="s">
        <v>22</v>
      </c>
      <c r="D174" s="3" t="s">
        <v>50</v>
      </c>
      <c r="E174" s="43">
        <f t="shared" ca="1" si="0"/>
        <v>9.4700000000000006</v>
      </c>
      <c r="F174" s="43">
        <f t="shared" ca="1" si="7"/>
        <v>35445</v>
      </c>
      <c r="G174" s="45">
        <f>IFERROR(VLOOKUP($A174,Курсы_январь!$A$2:$C$32,3,0),VLOOKUP($A174,Курсы_июль!$A$2:$C$32,3,0))</f>
        <v>30.253699999999998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42">
        <v>41286</v>
      </c>
      <c r="B175" s="3" t="s">
        <v>44</v>
      </c>
      <c r="C175" s="3" t="s">
        <v>23</v>
      </c>
      <c r="D175" s="3" t="s">
        <v>50</v>
      </c>
      <c r="E175" s="43">
        <f t="shared" ca="1" si="0"/>
        <v>2</v>
      </c>
      <c r="F175" s="43">
        <f t="shared" ca="1" si="7"/>
        <v>966</v>
      </c>
      <c r="G175" s="45">
        <f>IFERROR(VLOOKUP($A175,Курсы_январь!$A$2:$C$32,3,0),VLOOKUP($A175,Курсы_июль!$A$2:$C$32,3,0))</f>
        <v>30.253699999999998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42">
        <v>41286</v>
      </c>
      <c r="B176" s="3" t="s">
        <v>45</v>
      </c>
      <c r="C176" s="3" t="s">
        <v>23</v>
      </c>
      <c r="D176" s="3" t="s">
        <v>50</v>
      </c>
      <c r="E176" s="43">
        <f t="shared" ca="1" si="0"/>
        <v>2.79</v>
      </c>
      <c r="F176" s="43">
        <f t="shared" ca="1" si="7"/>
        <v>993</v>
      </c>
      <c r="G176" s="45">
        <f>IFERROR(VLOOKUP($A176,Курсы_январь!$A$2:$C$32,3,0),VLOOKUP($A176,Курсы_июль!$A$2:$C$32,3,0))</f>
        <v>30.253699999999998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42">
        <v>41286</v>
      </c>
      <c r="B177" s="3" t="s">
        <v>46</v>
      </c>
      <c r="C177" s="3" t="s">
        <v>22</v>
      </c>
      <c r="D177" s="3" t="s">
        <v>43</v>
      </c>
      <c r="E177" s="43">
        <f t="shared" ca="1" si="0"/>
        <v>3.29</v>
      </c>
      <c r="F177" s="43">
        <f t="shared" ca="1" si="7"/>
        <v>36734</v>
      </c>
      <c r="G177" s="45">
        <f>IFERROR(VLOOKUP($A177,Курсы_январь!$A$2:$C$32,3,0),VLOOKUP($A177,Курсы_июль!$A$2:$C$32,3,0))</f>
        <v>30.253699999999998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42">
        <v>41286</v>
      </c>
      <c r="B178" s="3" t="s">
        <v>48</v>
      </c>
      <c r="C178" s="3" t="s">
        <v>22</v>
      </c>
      <c r="D178" s="3" t="s">
        <v>43</v>
      </c>
      <c r="E178" s="43">
        <f t="shared" ca="1" si="0"/>
        <v>9.4600000000000009</v>
      </c>
      <c r="F178" s="43">
        <f t="shared" ca="1" si="7"/>
        <v>36131</v>
      </c>
      <c r="G178" s="45">
        <f>IFERROR(VLOOKUP($A178,Курсы_январь!$A$2:$C$32,3,0),VLOOKUP($A178,Курсы_июль!$A$2:$C$32,3,0))</f>
        <v>30.253699999999998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42">
        <v>41286</v>
      </c>
      <c r="B179" s="3" t="s">
        <v>47</v>
      </c>
      <c r="C179" s="3" t="s">
        <v>22</v>
      </c>
      <c r="D179" s="3" t="s">
        <v>43</v>
      </c>
      <c r="E179" s="43">
        <f t="shared" ca="1" si="0"/>
        <v>0.93</v>
      </c>
      <c r="F179" s="43">
        <f t="shared" ca="1" si="7"/>
        <v>35724</v>
      </c>
      <c r="G179" s="45">
        <f>IFERROR(VLOOKUP($A179,Курсы_январь!$A$2:$C$32,3,0),VLOOKUP($A179,Курсы_июль!$A$2:$C$32,3,0))</f>
        <v>30.253699999999998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42">
        <v>41286</v>
      </c>
      <c r="B180" s="3" t="s">
        <v>44</v>
      </c>
      <c r="C180" s="3" t="s">
        <v>23</v>
      </c>
      <c r="D180" s="3" t="s">
        <v>43</v>
      </c>
      <c r="E180" s="43">
        <f t="shared" ca="1" si="0"/>
        <v>1.95</v>
      </c>
      <c r="F180" s="43">
        <f t="shared" ca="1" si="7"/>
        <v>979</v>
      </c>
      <c r="G180" s="45">
        <f>IFERROR(VLOOKUP($A180,Курсы_январь!$A$2:$C$32,3,0),VLOOKUP($A180,Курсы_июль!$A$2:$C$32,3,0))</f>
        <v>30.253699999999998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42">
        <v>41286</v>
      </c>
      <c r="B181" s="3" t="s">
        <v>45</v>
      </c>
      <c r="C181" s="3" t="s">
        <v>23</v>
      </c>
      <c r="D181" s="3" t="s">
        <v>43</v>
      </c>
      <c r="E181" s="43">
        <f t="shared" ca="1" si="0"/>
        <v>3.37</v>
      </c>
      <c r="F181" s="43">
        <f t="shared" ca="1" si="7"/>
        <v>989</v>
      </c>
      <c r="G181" s="45">
        <f>IFERROR(VLOOKUP($A181,Курсы_январь!$A$2:$C$32,3,0),VLOOKUP($A181,Курсы_июль!$A$2:$C$32,3,0))</f>
        <v>30.253699999999998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42">
        <v>41287</v>
      </c>
      <c r="B182" s="3" t="s">
        <v>46</v>
      </c>
      <c r="C182" s="3" t="s">
        <v>22</v>
      </c>
      <c r="D182" s="3" t="s">
        <v>51</v>
      </c>
      <c r="E182" s="43">
        <f t="shared" ca="1" si="0"/>
        <v>5.49</v>
      </c>
      <c r="F182" s="43">
        <f t="shared" ca="1" si="7"/>
        <v>35843</v>
      </c>
      <c r="G182" s="45">
        <f>IFERROR(VLOOKUP($A182,Курсы_январь!$A$2:$C$32,3,0),VLOOKUP($A182,Курсы_июль!$A$2:$C$32,3,0))</f>
        <v>30.253699999999998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42">
        <v>41287</v>
      </c>
      <c r="B183" s="3" t="s">
        <v>48</v>
      </c>
      <c r="C183" s="3" t="s">
        <v>22</v>
      </c>
      <c r="D183" s="3" t="s">
        <v>51</v>
      </c>
      <c r="E183" s="43">
        <f t="shared" ca="1" si="0"/>
        <v>7.73</v>
      </c>
      <c r="F183" s="43">
        <f t="shared" ca="1" si="7"/>
        <v>35350</v>
      </c>
      <c r="G183" s="45">
        <f>IFERROR(VLOOKUP($A183,Курсы_январь!$A$2:$C$32,3,0),VLOOKUP($A183,Курсы_июль!$A$2:$C$32,3,0))</f>
        <v>30.253699999999998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42">
        <v>41287</v>
      </c>
      <c r="B184" s="3" t="s">
        <v>47</v>
      </c>
      <c r="C184" s="3" t="s">
        <v>22</v>
      </c>
      <c r="D184" s="3" t="s">
        <v>51</v>
      </c>
      <c r="E184" s="43">
        <f t="shared" ca="1" si="0"/>
        <v>2.63</v>
      </c>
      <c r="F184" s="43">
        <f t="shared" ca="1" si="7"/>
        <v>35341</v>
      </c>
      <c r="G184" s="45">
        <f>IFERROR(VLOOKUP($A184,Курсы_январь!$A$2:$C$32,3,0),VLOOKUP($A184,Курсы_июль!$A$2:$C$32,3,0))</f>
        <v>30.253699999999998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42">
        <v>41287</v>
      </c>
      <c r="B185" s="3" t="s">
        <v>44</v>
      </c>
      <c r="C185" s="3" t="s">
        <v>23</v>
      </c>
      <c r="D185" s="3" t="s">
        <v>51</v>
      </c>
      <c r="E185" s="43">
        <f t="shared" ca="1" si="0"/>
        <v>7.19</v>
      </c>
      <c r="F185" s="43">
        <f t="shared" ca="1" si="7"/>
        <v>971</v>
      </c>
      <c r="G185" s="45">
        <f>IFERROR(VLOOKUP($A185,Курсы_январь!$A$2:$C$32,3,0),VLOOKUP($A185,Курсы_июль!$A$2:$C$32,3,0))</f>
        <v>30.253699999999998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42">
        <v>41287</v>
      </c>
      <c r="B186" s="3" t="s">
        <v>45</v>
      </c>
      <c r="C186" s="3" t="s">
        <v>23</v>
      </c>
      <c r="D186" s="3" t="s">
        <v>51</v>
      </c>
      <c r="E186" s="43">
        <f t="shared" ca="1" si="0"/>
        <v>4.88</v>
      </c>
      <c r="F186" s="43">
        <f t="shared" ca="1" si="7"/>
        <v>996</v>
      </c>
      <c r="G186" s="45">
        <f>IFERROR(VLOOKUP($A186,Курсы_январь!$A$2:$C$32,3,0),VLOOKUP($A186,Курсы_июль!$A$2:$C$32,3,0))</f>
        <v>30.253699999999998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42">
        <v>41287</v>
      </c>
      <c r="B187" s="3" t="s">
        <v>46</v>
      </c>
      <c r="C187" s="3" t="s">
        <v>22</v>
      </c>
      <c r="D187" s="3" t="s">
        <v>50</v>
      </c>
      <c r="E187" s="43">
        <f t="shared" ca="1" si="0"/>
        <v>5.8</v>
      </c>
      <c r="F187" s="43">
        <f t="shared" ca="1" si="7"/>
        <v>36975</v>
      </c>
      <c r="G187" s="45">
        <f>IFERROR(VLOOKUP($A187,Курсы_январь!$A$2:$C$32,3,0),VLOOKUP($A187,Курсы_июль!$A$2:$C$32,3,0))</f>
        <v>30.253699999999998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42">
        <v>41287</v>
      </c>
      <c r="B188" s="3" t="s">
        <v>48</v>
      </c>
      <c r="C188" s="3" t="s">
        <v>22</v>
      </c>
      <c r="D188" s="3" t="s">
        <v>50</v>
      </c>
      <c r="E188" s="43">
        <f t="shared" ca="1" si="0"/>
        <v>1.03</v>
      </c>
      <c r="F188" s="43">
        <f t="shared" ca="1" si="7"/>
        <v>35152</v>
      </c>
      <c r="G188" s="45">
        <f>IFERROR(VLOOKUP($A188,Курсы_январь!$A$2:$C$32,3,0),VLOOKUP($A188,Курсы_июль!$A$2:$C$32,3,0))</f>
        <v>30.253699999999998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42">
        <v>41287</v>
      </c>
      <c r="B189" s="3" t="s">
        <v>47</v>
      </c>
      <c r="C189" s="3" t="s">
        <v>22</v>
      </c>
      <c r="D189" s="3" t="s">
        <v>50</v>
      </c>
      <c r="E189" s="43">
        <f t="shared" ca="1" si="0"/>
        <v>0.51</v>
      </c>
      <c r="F189" s="43">
        <f t="shared" ca="1" si="7"/>
        <v>35445</v>
      </c>
      <c r="G189" s="45">
        <f>IFERROR(VLOOKUP($A189,Курсы_январь!$A$2:$C$32,3,0),VLOOKUP($A189,Курсы_июль!$A$2:$C$32,3,0))</f>
        <v>30.253699999999998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42">
        <v>41287</v>
      </c>
      <c r="B190" s="3" t="s">
        <v>44</v>
      </c>
      <c r="C190" s="3" t="s">
        <v>23</v>
      </c>
      <c r="D190" s="3" t="s">
        <v>50</v>
      </c>
      <c r="E190" s="43">
        <f t="shared" ca="1" si="0"/>
        <v>7.05</v>
      </c>
      <c r="F190" s="43">
        <f t="shared" ca="1" si="7"/>
        <v>966</v>
      </c>
      <c r="G190" s="45">
        <f>IFERROR(VLOOKUP($A190,Курсы_январь!$A$2:$C$32,3,0),VLOOKUP($A190,Курсы_июль!$A$2:$C$32,3,0))</f>
        <v>30.253699999999998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42">
        <v>41287</v>
      </c>
      <c r="B191" s="3" t="s">
        <v>45</v>
      </c>
      <c r="C191" s="3" t="s">
        <v>23</v>
      </c>
      <c r="D191" s="3" t="s">
        <v>50</v>
      </c>
      <c r="E191" s="43">
        <f t="shared" ca="1" si="0"/>
        <v>0.81</v>
      </c>
      <c r="F191" s="43">
        <f t="shared" ca="1" si="7"/>
        <v>993</v>
      </c>
      <c r="G191" s="45">
        <f>IFERROR(VLOOKUP($A191,Курсы_январь!$A$2:$C$32,3,0),VLOOKUP($A191,Курсы_июль!$A$2:$C$32,3,0))</f>
        <v>30.253699999999998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42">
        <v>41287</v>
      </c>
      <c r="B192" s="3" t="s">
        <v>46</v>
      </c>
      <c r="C192" s="3" t="s">
        <v>22</v>
      </c>
      <c r="D192" s="3" t="s">
        <v>43</v>
      </c>
      <c r="E192" s="43">
        <f t="shared" ca="1" si="0"/>
        <v>0.25</v>
      </c>
      <c r="F192" s="43">
        <f t="shared" ca="1" si="7"/>
        <v>36734</v>
      </c>
      <c r="G192" s="45">
        <f>IFERROR(VLOOKUP($A192,Курсы_январь!$A$2:$C$32,3,0),VLOOKUP($A192,Курсы_июль!$A$2:$C$32,3,0))</f>
        <v>30.253699999999998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42">
        <v>41287</v>
      </c>
      <c r="B193" s="3" t="s">
        <v>48</v>
      </c>
      <c r="C193" s="3" t="s">
        <v>22</v>
      </c>
      <c r="D193" s="3" t="s">
        <v>43</v>
      </c>
      <c r="E193" s="43">
        <f t="shared" ca="1" si="0"/>
        <v>0.56999999999999995</v>
      </c>
      <c r="F193" s="43">
        <f t="shared" ca="1" si="7"/>
        <v>36131</v>
      </c>
      <c r="G193" s="45">
        <f>IFERROR(VLOOKUP($A193,Курсы_январь!$A$2:$C$32,3,0),VLOOKUP($A193,Курсы_июль!$A$2:$C$32,3,0))</f>
        <v>30.253699999999998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42">
        <v>41287</v>
      </c>
      <c r="B194" s="3" t="s">
        <v>47</v>
      </c>
      <c r="C194" s="3" t="s">
        <v>22</v>
      </c>
      <c r="D194" s="3" t="s">
        <v>43</v>
      </c>
      <c r="E194" s="43">
        <f t="shared" ca="1" si="0"/>
        <v>0.31</v>
      </c>
      <c r="F194" s="43">
        <f t="shared" ca="1" si="7"/>
        <v>35724</v>
      </c>
      <c r="G194" s="45">
        <f>IFERROR(VLOOKUP($A194,Курсы_январь!$A$2:$C$32,3,0),VLOOKUP($A194,Курсы_июль!$A$2:$C$32,3,0))</f>
        <v>30.253699999999998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42">
        <v>41287</v>
      </c>
      <c r="B195" s="3" t="s">
        <v>44</v>
      </c>
      <c r="C195" s="3" t="s">
        <v>23</v>
      </c>
      <c r="D195" s="3" t="s">
        <v>43</v>
      </c>
      <c r="E195" s="43">
        <f t="shared" ca="1" si="0"/>
        <v>2.3199999999999998</v>
      </c>
      <c r="F195" s="43">
        <f t="shared" ca="1" si="7"/>
        <v>979</v>
      </c>
      <c r="G195" s="45">
        <f>IFERROR(VLOOKUP($A195,Курсы_январь!$A$2:$C$32,3,0),VLOOKUP($A195,Курсы_июль!$A$2:$C$32,3,0))</f>
        <v>30.253699999999998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42">
        <v>41287</v>
      </c>
      <c r="B196" s="3" t="s">
        <v>45</v>
      </c>
      <c r="C196" s="3" t="s">
        <v>23</v>
      </c>
      <c r="D196" s="3" t="s">
        <v>43</v>
      </c>
      <c r="E196" s="43">
        <f t="shared" ca="1" si="0"/>
        <v>8.76</v>
      </c>
      <c r="F196" s="43">
        <f t="shared" ca="1" si="7"/>
        <v>989</v>
      </c>
      <c r="G196" s="45">
        <f>IFERROR(VLOOKUP($A196,Курсы_январь!$A$2:$C$32,3,0),VLOOKUP($A196,Курсы_июль!$A$2:$C$32,3,0))</f>
        <v>30.253699999999998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42">
        <v>41288</v>
      </c>
      <c r="B197" s="3" t="s">
        <v>46</v>
      </c>
      <c r="C197" s="3" t="s">
        <v>22</v>
      </c>
      <c r="D197" s="3" t="s">
        <v>51</v>
      </c>
      <c r="E197" s="43">
        <f t="shared" ca="1" si="0"/>
        <v>6.95</v>
      </c>
      <c r="F197" s="43">
        <f t="shared" ca="1" si="7"/>
        <v>35843</v>
      </c>
      <c r="G197" s="45">
        <f>IFERROR(VLOOKUP($A197,Курсы_январь!$A$2:$C$32,3,0),VLOOKUP($A197,Курсы_июль!$A$2:$C$32,3,0))</f>
        <v>30.253699999999998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42">
        <v>41288</v>
      </c>
      <c r="B198" s="3" t="s">
        <v>48</v>
      </c>
      <c r="C198" s="3" t="s">
        <v>22</v>
      </c>
      <c r="D198" s="3" t="s">
        <v>51</v>
      </c>
      <c r="E198" s="43">
        <f t="shared" ca="1" si="0"/>
        <v>5.09</v>
      </c>
      <c r="F198" s="43">
        <f t="shared" ca="1" si="7"/>
        <v>35350</v>
      </c>
      <c r="G198" s="45">
        <f>IFERROR(VLOOKUP($A198,Курсы_январь!$A$2:$C$32,3,0),VLOOKUP($A198,Курсы_июль!$A$2:$C$32,3,0))</f>
        <v>30.253699999999998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42">
        <v>41288</v>
      </c>
      <c r="B199" s="3" t="s">
        <v>47</v>
      </c>
      <c r="C199" s="3" t="s">
        <v>22</v>
      </c>
      <c r="D199" s="3" t="s">
        <v>51</v>
      </c>
      <c r="E199" s="43">
        <f t="shared" ca="1" si="0"/>
        <v>0.06</v>
      </c>
      <c r="F199" s="43">
        <f t="shared" ca="1" si="7"/>
        <v>35341</v>
      </c>
      <c r="G199" s="45">
        <f>IFERROR(VLOOKUP($A199,Курсы_январь!$A$2:$C$32,3,0),VLOOKUP($A199,Курсы_июль!$A$2:$C$32,3,0))</f>
        <v>30.253699999999998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42">
        <v>41288</v>
      </c>
      <c r="B200" s="3" t="s">
        <v>44</v>
      </c>
      <c r="C200" s="3" t="s">
        <v>23</v>
      </c>
      <c r="D200" s="3" t="s">
        <v>51</v>
      </c>
      <c r="E200" s="43">
        <f t="shared" ca="1" si="0"/>
        <v>0.02</v>
      </c>
      <c r="F200" s="43">
        <f t="shared" ca="1" si="7"/>
        <v>971</v>
      </c>
      <c r="G200" s="45">
        <f>IFERROR(VLOOKUP($A200,Курсы_январь!$A$2:$C$32,3,0),VLOOKUP($A200,Курсы_июль!$A$2:$C$32,3,0))</f>
        <v>30.253699999999998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42">
        <v>41288</v>
      </c>
      <c r="B201" s="3" t="s">
        <v>45</v>
      </c>
      <c r="C201" s="3" t="s">
        <v>23</v>
      </c>
      <c r="D201" s="3" t="s">
        <v>51</v>
      </c>
      <c r="E201" s="43">
        <f t="shared" ca="1" si="0"/>
        <v>6.55</v>
      </c>
      <c r="F201" s="43">
        <f t="shared" ca="1" si="7"/>
        <v>996</v>
      </c>
      <c r="G201" s="45">
        <f>IFERROR(VLOOKUP($A201,Курсы_январь!$A$2:$C$32,3,0),VLOOKUP($A201,Курсы_июль!$A$2:$C$32,3,0))</f>
        <v>30.253699999999998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42">
        <v>41288</v>
      </c>
      <c r="B202" s="3" t="s">
        <v>46</v>
      </c>
      <c r="C202" s="3" t="s">
        <v>22</v>
      </c>
      <c r="D202" s="3" t="s">
        <v>50</v>
      </c>
      <c r="E202" s="43">
        <f t="shared" ca="1" si="0"/>
        <v>9.06</v>
      </c>
      <c r="F202" s="43">
        <f t="shared" ca="1" si="7"/>
        <v>36975</v>
      </c>
      <c r="G202" s="45">
        <f>IFERROR(VLOOKUP($A202,Курсы_январь!$A$2:$C$32,3,0),VLOOKUP($A202,Курсы_июль!$A$2:$C$32,3,0))</f>
        <v>30.253699999999998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42">
        <v>41288</v>
      </c>
      <c r="B203" s="3" t="s">
        <v>48</v>
      </c>
      <c r="C203" s="3" t="s">
        <v>22</v>
      </c>
      <c r="D203" s="3" t="s">
        <v>50</v>
      </c>
      <c r="E203" s="43">
        <f t="shared" ca="1" si="0"/>
        <v>2.0299999999999998</v>
      </c>
      <c r="F203" s="43">
        <f t="shared" ca="1" si="7"/>
        <v>35152</v>
      </c>
      <c r="G203" s="45">
        <f>IFERROR(VLOOKUP($A203,Курсы_январь!$A$2:$C$32,3,0),VLOOKUP($A203,Курсы_июль!$A$2:$C$32,3,0))</f>
        <v>30.253699999999998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42">
        <v>41288</v>
      </c>
      <c r="B204" s="3" t="s">
        <v>47</v>
      </c>
      <c r="C204" s="3" t="s">
        <v>22</v>
      </c>
      <c r="D204" s="3" t="s">
        <v>50</v>
      </c>
      <c r="E204" s="43">
        <f t="shared" ca="1" si="0"/>
        <v>6.59</v>
      </c>
      <c r="F204" s="43">
        <f t="shared" ca="1" si="7"/>
        <v>35445</v>
      </c>
      <c r="G204" s="45">
        <f>IFERROR(VLOOKUP($A204,Курсы_январь!$A$2:$C$32,3,0),VLOOKUP($A204,Курсы_июль!$A$2:$C$32,3,0))</f>
        <v>30.253699999999998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42">
        <v>41288</v>
      </c>
      <c r="B205" s="3" t="s">
        <v>44</v>
      </c>
      <c r="C205" s="3" t="s">
        <v>23</v>
      </c>
      <c r="D205" s="3" t="s">
        <v>50</v>
      </c>
      <c r="E205" s="43">
        <f t="shared" ca="1" si="0"/>
        <v>9.06</v>
      </c>
      <c r="F205" s="43">
        <f t="shared" ca="1" si="7"/>
        <v>966</v>
      </c>
      <c r="G205" s="45">
        <f>IFERROR(VLOOKUP($A205,Курсы_январь!$A$2:$C$32,3,0),VLOOKUP($A205,Курсы_июль!$A$2:$C$32,3,0))</f>
        <v>30.253699999999998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42">
        <v>41288</v>
      </c>
      <c r="B206" s="3" t="s">
        <v>45</v>
      </c>
      <c r="C206" s="3" t="s">
        <v>23</v>
      </c>
      <c r="D206" s="3" t="s">
        <v>50</v>
      </c>
      <c r="E206" s="43">
        <f t="shared" ca="1" si="0"/>
        <v>2.67</v>
      </c>
      <c r="F206" s="43">
        <f t="shared" ca="1" si="7"/>
        <v>993</v>
      </c>
      <c r="G206" s="45">
        <f>IFERROR(VLOOKUP($A206,Курсы_январь!$A$2:$C$32,3,0),VLOOKUP($A206,Курсы_июль!$A$2:$C$32,3,0))</f>
        <v>30.253699999999998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42">
        <v>41288</v>
      </c>
      <c r="B207" s="3" t="s">
        <v>46</v>
      </c>
      <c r="C207" s="3" t="s">
        <v>22</v>
      </c>
      <c r="D207" s="3" t="s">
        <v>43</v>
      </c>
      <c r="E207" s="43">
        <f t="shared" ca="1" si="0"/>
        <v>8.0500000000000007</v>
      </c>
      <c r="F207" s="43">
        <f t="shared" ca="1" si="7"/>
        <v>36734</v>
      </c>
      <c r="G207" s="45">
        <f>IFERROR(VLOOKUP($A207,Курсы_январь!$A$2:$C$32,3,0),VLOOKUP($A207,Курсы_июль!$A$2:$C$32,3,0))</f>
        <v>30.253699999999998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42">
        <v>41288</v>
      </c>
      <c r="B208" s="3" t="s">
        <v>48</v>
      </c>
      <c r="C208" s="3" t="s">
        <v>22</v>
      </c>
      <c r="D208" s="3" t="s">
        <v>43</v>
      </c>
      <c r="E208" s="43">
        <f t="shared" ca="1" si="0"/>
        <v>9.39</v>
      </c>
      <c r="F208" s="43">
        <f t="shared" ca="1" si="7"/>
        <v>36131</v>
      </c>
      <c r="G208" s="45">
        <f>IFERROR(VLOOKUP($A208,Курсы_январь!$A$2:$C$32,3,0),VLOOKUP($A208,Курсы_июль!$A$2:$C$32,3,0))</f>
        <v>30.253699999999998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42">
        <v>41288</v>
      </c>
      <c r="B209" s="3" t="s">
        <v>47</v>
      </c>
      <c r="C209" s="3" t="s">
        <v>22</v>
      </c>
      <c r="D209" s="3" t="s">
        <v>43</v>
      </c>
      <c r="E209" s="43">
        <f t="shared" ca="1" si="0"/>
        <v>1.01</v>
      </c>
      <c r="F209" s="43">
        <f t="shared" ca="1" si="7"/>
        <v>35724</v>
      </c>
      <c r="G209" s="45">
        <f>IFERROR(VLOOKUP($A209,Курсы_январь!$A$2:$C$32,3,0),VLOOKUP($A209,Курсы_июль!$A$2:$C$32,3,0))</f>
        <v>30.253699999999998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42">
        <v>41288</v>
      </c>
      <c r="B210" s="3" t="s">
        <v>44</v>
      </c>
      <c r="C210" s="3" t="s">
        <v>23</v>
      </c>
      <c r="D210" s="3" t="s">
        <v>43</v>
      </c>
      <c r="E210" s="43">
        <f t="shared" ca="1" si="0"/>
        <v>9.81</v>
      </c>
      <c r="F210" s="43">
        <f t="shared" ca="1" si="7"/>
        <v>979</v>
      </c>
      <c r="G210" s="45">
        <f>IFERROR(VLOOKUP($A210,Курсы_январь!$A$2:$C$32,3,0),VLOOKUP($A210,Курсы_июль!$A$2:$C$32,3,0))</f>
        <v>30.253699999999998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42">
        <v>41288</v>
      </c>
      <c r="B211" s="3" t="s">
        <v>45</v>
      </c>
      <c r="C211" s="3" t="s">
        <v>23</v>
      </c>
      <c r="D211" s="3" t="s">
        <v>43</v>
      </c>
      <c r="E211" s="43">
        <f t="shared" ca="1" si="0"/>
        <v>2.75</v>
      </c>
      <c r="F211" s="43">
        <f t="shared" ca="1" si="7"/>
        <v>989</v>
      </c>
      <c r="G211" s="45">
        <f>IFERROR(VLOOKUP($A211,Курсы_январь!$A$2:$C$32,3,0),VLOOKUP($A211,Курсы_июль!$A$2:$C$32,3,0))</f>
        <v>30.253699999999998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42">
        <v>41289</v>
      </c>
      <c r="B212" s="3" t="s">
        <v>46</v>
      </c>
      <c r="C212" s="3" t="s">
        <v>22</v>
      </c>
      <c r="D212" s="3" t="s">
        <v>51</v>
      </c>
      <c r="E212" s="43">
        <f t="shared" ca="1" si="0"/>
        <v>1.38</v>
      </c>
      <c r="F212" s="43">
        <f t="shared" ca="1" si="7"/>
        <v>35843</v>
      </c>
      <c r="G212" s="45">
        <f>IFERROR(VLOOKUP($A212,Курсы_январь!$A$2:$C$32,3,0),VLOOKUP($A212,Курсы_июль!$A$2:$C$32,3,0))</f>
        <v>30.2607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42">
        <v>41289</v>
      </c>
      <c r="B213" s="3" t="s">
        <v>48</v>
      </c>
      <c r="C213" s="3" t="s">
        <v>22</v>
      </c>
      <c r="D213" s="3" t="s">
        <v>51</v>
      </c>
      <c r="E213" s="43">
        <f t="shared" ca="1" si="0"/>
        <v>7.51</v>
      </c>
      <c r="F213" s="43">
        <f t="shared" ca="1" si="7"/>
        <v>35350</v>
      </c>
      <c r="G213" s="45">
        <f>IFERROR(VLOOKUP($A213,Курсы_январь!$A$2:$C$32,3,0),VLOOKUP($A213,Курсы_июль!$A$2:$C$32,3,0))</f>
        <v>30.2607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42">
        <v>41289</v>
      </c>
      <c r="B214" s="3" t="s">
        <v>47</v>
      </c>
      <c r="C214" s="3" t="s">
        <v>22</v>
      </c>
      <c r="D214" s="3" t="s">
        <v>51</v>
      </c>
      <c r="E214" s="43">
        <f t="shared" ca="1" si="0"/>
        <v>1.81</v>
      </c>
      <c r="F214" s="43">
        <f t="shared" ca="1" si="7"/>
        <v>35341</v>
      </c>
      <c r="G214" s="45">
        <f>IFERROR(VLOOKUP($A214,Курсы_январь!$A$2:$C$32,3,0),VLOOKUP($A214,Курсы_июль!$A$2:$C$32,3,0))</f>
        <v>30.2607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42">
        <v>41289</v>
      </c>
      <c r="B215" s="3" t="s">
        <v>44</v>
      </c>
      <c r="C215" s="3" t="s">
        <v>23</v>
      </c>
      <c r="D215" s="3" t="s">
        <v>51</v>
      </c>
      <c r="E215" s="43">
        <f t="shared" ca="1" si="0"/>
        <v>3.98</v>
      </c>
      <c r="F215" s="43">
        <f t="shared" ca="1" si="7"/>
        <v>971</v>
      </c>
      <c r="G215" s="45">
        <f>IFERROR(VLOOKUP($A215,Курсы_январь!$A$2:$C$32,3,0),VLOOKUP($A215,Курсы_июль!$A$2:$C$32,3,0))</f>
        <v>30.2607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42">
        <v>41289</v>
      </c>
      <c r="B216" s="3" t="s">
        <v>45</v>
      </c>
      <c r="C216" s="3" t="s">
        <v>23</v>
      </c>
      <c r="D216" s="3" t="s">
        <v>51</v>
      </c>
      <c r="E216" s="43">
        <f t="shared" ca="1" si="0"/>
        <v>7.27</v>
      </c>
      <c r="F216" s="43">
        <f t="shared" ca="1" si="7"/>
        <v>996</v>
      </c>
      <c r="G216" s="45">
        <f>IFERROR(VLOOKUP($A216,Курсы_январь!$A$2:$C$32,3,0),VLOOKUP($A216,Курсы_июль!$A$2:$C$32,3,0))</f>
        <v>30.2607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42">
        <v>41289</v>
      </c>
      <c r="B217" s="3" t="s">
        <v>46</v>
      </c>
      <c r="C217" s="3" t="s">
        <v>22</v>
      </c>
      <c r="D217" s="3" t="s">
        <v>50</v>
      </c>
      <c r="E217" s="43">
        <f t="shared" ca="1" si="0"/>
        <v>0.45</v>
      </c>
      <c r="F217" s="43">
        <f t="shared" ca="1" si="7"/>
        <v>36975</v>
      </c>
      <c r="G217" s="45">
        <f>IFERROR(VLOOKUP($A217,Курсы_январь!$A$2:$C$32,3,0),VLOOKUP($A217,Курсы_июль!$A$2:$C$32,3,0))</f>
        <v>30.2607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42">
        <v>41289</v>
      </c>
      <c r="B218" s="3" t="s">
        <v>48</v>
      </c>
      <c r="C218" s="3" t="s">
        <v>22</v>
      </c>
      <c r="D218" s="3" t="s">
        <v>50</v>
      </c>
      <c r="E218" s="43">
        <f t="shared" ca="1" si="0"/>
        <v>4.87</v>
      </c>
      <c r="F218" s="43">
        <f t="shared" ca="1" si="7"/>
        <v>35152</v>
      </c>
      <c r="G218" s="45">
        <f>IFERROR(VLOOKUP($A218,Курсы_январь!$A$2:$C$32,3,0),VLOOKUP($A218,Курсы_июль!$A$2:$C$32,3,0))</f>
        <v>30.2607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42">
        <v>41289</v>
      </c>
      <c r="B219" s="3" t="s">
        <v>47</v>
      </c>
      <c r="C219" s="3" t="s">
        <v>22</v>
      </c>
      <c r="D219" s="3" t="s">
        <v>50</v>
      </c>
      <c r="E219" s="43">
        <f t="shared" ca="1" si="0"/>
        <v>5.72</v>
      </c>
      <c r="F219" s="43">
        <f t="shared" ca="1" si="7"/>
        <v>35445</v>
      </c>
      <c r="G219" s="45">
        <f>IFERROR(VLOOKUP($A219,Курсы_январь!$A$2:$C$32,3,0),VLOOKUP($A219,Курсы_июль!$A$2:$C$32,3,0))</f>
        <v>30.2607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42">
        <v>41289</v>
      </c>
      <c r="B220" s="3" t="s">
        <v>44</v>
      </c>
      <c r="C220" s="3" t="s">
        <v>23</v>
      </c>
      <c r="D220" s="3" t="s">
        <v>50</v>
      </c>
      <c r="E220" s="43">
        <f t="shared" ca="1" si="0"/>
        <v>6.03</v>
      </c>
      <c r="F220" s="43">
        <f t="shared" ca="1" si="7"/>
        <v>966</v>
      </c>
      <c r="G220" s="45">
        <f>IFERROR(VLOOKUP($A220,Курсы_январь!$A$2:$C$32,3,0),VLOOKUP($A220,Курсы_июль!$A$2:$C$32,3,0))</f>
        <v>30.2607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42">
        <v>41289</v>
      </c>
      <c r="B221" s="3" t="s">
        <v>45</v>
      </c>
      <c r="C221" s="3" t="s">
        <v>23</v>
      </c>
      <c r="D221" s="3" t="s">
        <v>50</v>
      </c>
      <c r="E221" s="43">
        <f t="shared" ca="1" si="0"/>
        <v>9.68</v>
      </c>
      <c r="F221" s="43">
        <f t="shared" ca="1" si="7"/>
        <v>993</v>
      </c>
      <c r="G221" s="45">
        <f>IFERROR(VLOOKUP($A221,Курсы_январь!$A$2:$C$32,3,0),VLOOKUP($A221,Курсы_июль!$A$2:$C$32,3,0))</f>
        <v>30.2607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42">
        <v>41289</v>
      </c>
      <c r="B222" s="3" t="s">
        <v>46</v>
      </c>
      <c r="C222" s="3" t="s">
        <v>22</v>
      </c>
      <c r="D222" s="3" t="s">
        <v>43</v>
      </c>
      <c r="E222" s="43">
        <f t="shared" ca="1" si="0"/>
        <v>2.08</v>
      </c>
      <c r="F222" s="43">
        <f t="shared" ca="1" si="7"/>
        <v>36734</v>
      </c>
      <c r="G222" s="45">
        <f>IFERROR(VLOOKUP($A222,Курсы_январь!$A$2:$C$32,3,0),VLOOKUP($A222,Курсы_июль!$A$2:$C$32,3,0))</f>
        <v>30.2607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42">
        <v>41289</v>
      </c>
      <c r="B223" s="3" t="s">
        <v>48</v>
      </c>
      <c r="C223" s="3" t="s">
        <v>22</v>
      </c>
      <c r="D223" s="3" t="s">
        <v>43</v>
      </c>
      <c r="E223" s="43">
        <f t="shared" ca="1" si="0"/>
        <v>5.37</v>
      </c>
      <c r="F223" s="43">
        <f t="shared" ca="1" si="7"/>
        <v>36131</v>
      </c>
      <c r="G223" s="45">
        <f>IFERROR(VLOOKUP($A223,Курсы_январь!$A$2:$C$32,3,0),VLOOKUP($A223,Курсы_июль!$A$2:$C$32,3,0))</f>
        <v>30.2607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42">
        <v>41289</v>
      </c>
      <c r="B224" s="3" t="s">
        <v>47</v>
      </c>
      <c r="C224" s="3" t="s">
        <v>22</v>
      </c>
      <c r="D224" s="3" t="s">
        <v>43</v>
      </c>
      <c r="E224" s="43">
        <f t="shared" ca="1" si="0"/>
        <v>6.68</v>
      </c>
      <c r="F224" s="43">
        <f t="shared" ca="1" si="7"/>
        <v>35724</v>
      </c>
      <c r="G224" s="45">
        <f>IFERROR(VLOOKUP($A224,Курсы_январь!$A$2:$C$32,3,0),VLOOKUP($A224,Курсы_июль!$A$2:$C$32,3,0))</f>
        <v>30.2607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42">
        <v>41289</v>
      </c>
      <c r="B225" s="3" t="s">
        <v>44</v>
      </c>
      <c r="C225" s="3" t="s">
        <v>23</v>
      </c>
      <c r="D225" s="3" t="s">
        <v>43</v>
      </c>
      <c r="E225" s="43">
        <f t="shared" ca="1" si="0"/>
        <v>0.17</v>
      </c>
      <c r="F225" s="43">
        <f t="shared" ca="1" si="7"/>
        <v>979</v>
      </c>
      <c r="G225" s="45">
        <f>IFERROR(VLOOKUP($A225,Курсы_январь!$A$2:$C$32,3,0),VLOOKUP($A225,Курсы_июль!$A$2:$C$32,3,0))</f>
        <v>30.2607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42">
        <v>41289</v>
      </c>
      <c r="B226" s="3" t="s">
        <v>45</v>
      </c>
      <c r="C226" s="3" t="s">
        <v>23</v>
      </c>
      <c r="D226" s="3" t="s">
        <v>43</v>
      </c>
      <c r="E226" s="43">
        <f t="shared" ca="1" si="0"/>
        <v>2.96</v>
      </c>
      <c r="F226" s="43">
        <f t="shared" ca="1" si="7"/>
        <v>989</v>
      </c>
      <c r="G226" s="45">
        <f>IFERROR(VLOOKUP($A226,Курсы_январь!$A$2:$C$32,3,0),VLOOKUP($A226,Курсы_июль!$A$2:$C$32,3,0))</f>
        <v>30.2607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42">
        <v>41290</v>
      </c>
      <c r="B227" s="3" t="s">
        <v>46</v>
      </c>
      <c r="C227" s="3" t="s">
        <v>22</v>
      </c>
      <c r="D227" s="3" t="s">
        <v>51</v>
      </c>
      <c r="E227" s="43">
        <f t="shared" ca="1" si="0"/>
        <v>2.5499999999999998</v>
      </c>
      <c r="F227" s="43">
        <f t="shared" ca="1" si="7"/>
        <v>35843</v>
      </c>
      <c r="G227" s="45">
        <f>IFERROR(VLOOKUP($A227,Курсы_январь!$A$2:$C$32,3,0),VLOOKUP($A227,Курсы_июль!$A$2:$C$32,3,0))</f>
        <v>30.255600000000001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42">
        <v>41290</v>
      </c>
      <c r="B228" s="3" t="s">
        <v>48</v>
      </c>
      <c r="C228" s="3" t="s">
        <v>22</v>
      </c>
      <c r="D228" s="3" t="s">
        <v>51</v>
      </c>
      <c r="E228" s="43">
        <f t="shared" ca="1" si="0"/>
        <v>5.03</v>
      </c>
      <c r="F228" s="43">
        <f t="shared" ca="1" si="7"/>
        <v>35350</v>
      </c>
      <c r="G228" s="45">
        <f>IFERROR(VLOOKUP($A228,Курсы_январь!$A$2:$C$32,3,0),VLOOKUP($A228,Курсы_июль!$A$2:$C$32,3,0))</f>
        <v>30.255600000000001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42">
        <v>41290</v>
      </c>
      <c r="B229" s="3" t="s">
        <v>47</v>
      </c>
      <c r="C229" s="3" t="s">
        <v>22</v>
      </c>
      <c r="D229" s="3" t="s">
        <v>51</v>
      </c>
      <c r="E229" s="43">
        <f t="shared" ca="1" si="0"/>
        <v>2.02</v>
      </c>
      <c r="F229" s="43">
        <f t="shared" ca="1" si="7"/>
        <v>35341</v>
      </c>
      <c r="G229" s="45">
        <f>IFERROR(VLOOKUP($A229,Курсы_январь!$A$2:$C$32,3,0),VLOOKUP($A229,Курсы_июль!$A$2:$C$32,3,0))</f>
        <v>30.255600000000001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42">
        <v>41290</v>
      </c>
      <c r="B230" s="3" t="s">
        <v>44</v>
      </c>
      <c r="C230" s="3" t="s">
        <v>23</v>
      </c>
      <c r="D230" s="3" t="s">
        <v>51</v>
      </c>
      <c r="E230" s="43">
        <f t="shared" ca="1" si="0"/>
        <v>8.66</v>
      </c>
      <c r="F230" s="43">
        <f t="shared" ca="1" si="7"/>
        <v>971</v>
      </c>
      <c r="G230" s="45">
        <f>IFERROR(VLOOKUP($A230,Курсы_январь!$A$2:$C$32,3,0),VLOOKUP($A230,Курсы_июль!$A$2:$C$32,3,0))</f>
        <v>30.255600000000001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42">
        <v>41290</v>
      </c>
      <c r="B231" s="3" t="s">
        <v>45</v>
      </c>
      <c r="C231" s="3" t="s">
        <v>23</v>
      </c>
      <c r="D231" s="3" t="s">
        <v>51</v>
      </c>
      <c r="E231" s="43">
        <f t="shared" ca="1" si="0"/>
        <v>4.24</v>
      </c>
      <c r="F231" s="43">
        <f t="shared" ca="1" si="7"/>
        <v>996</v>
      </c>
      <c r="G231" s="45">
        <f>IFERROR(VLOOKUP($A231,Курсы_январь!$A$2:$C$32,3,0),VLOOKUP($A231,Курсы_июль!$A$2:$C$32,3,0))</f>
        <v>30.255600000000001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42">
        <v>41290</v>
      </c>
      <c r="B232" s="3" t="s">
        <v>46</v>
      </c>
      <c r="C232" s="3" t="s">
        <v>22</v>
      </c>
      <c r="D232" s="3" t="s">
        <v>50</v>
      </c>
      <c r="E232" s="43">
        <f t="shared" ca="1" si="0"/>
        <v>1.1499999999999999</v>
      </c>
      <c r="F232" s="43">
        <f t="shared" ca="1" si="7"/>
        <v>36975</v>
      </c>
      <c r="G232" s="45">
        <f>IFERROR(VLOOKUP($A232,Курсы_январь!$A$2:$C$32,3,0),VLOOKUP($A232,Курсы_июль!$A$2:$C$32,3,0))</f>
        <v>30.255600000000001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42">
        <v>41290</v>
      </c>
      <c r="B233" s="3" t="s">
        <v>48</v>
      </c>
      <c r="C233" s="3" t="s">
        <v>22</v>
      </c>
      <c r="D233" s="3" t="s">
        <v>50</v>
      </c>
      <c r="E233" s="43">
        <f t="shared" ca="1" si="0"/>
        <v>1.74</v>
      </c>
      <c r="F233" s="43">
        <f t="shared" ca="1" si="7"/>
        <v>35152</v>
      </c>
      <c r="G233" s="45">
        <f>IFERROR(VLOOKUP($A233,Курсы_январь!$A$2:$C$32,3,0),VLOOKUP($A233,Курсы_июль!$A$2:$C$32,3,0))</f>
        <v>30.255600000000001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42">
        <v>41290</v>
      </c>
      <c r="B234" s="3" t="s">
        <v>47</v>
      </c>
      <c r="C234" s="3" t="s">
        <v>22</v>
      </c>
      <c r="D234" s="3" t="s">
        <v>50</v>
      </c>
      <c r="E234" s="43">
        <f t="shared" ca="1" si="0"/>
        <v>3.83</v>
      </c>
      <c r="F234" s="43">
        <f t="shared" ca="1" si="7"/>
        <v>35445</v>
      </c>
      <c r="G234" s="45">
        <f>IFERROR(VLOOKUP($A234,Курсы_январь!$A$2:$C$32,3,0),VLOOKUP($A234,Курсы_июль!$A$2:$C$32,3,0))</f>
        <v>30.255600000000001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42">
        <v>41290</v>
      </c>
      <c r="B235" s="3" t="s">
        <v>44</v>
      </c>
      <c r="C235" s="3" t="s">
        <v>23</v>
      </c>
      <c r="D235" s="3" t="s">
        <v>50</v>
      </c>
      <c r="E235" s="43">
        <f t="shared" ca="1" si="0"/>
        <v>9.61</v>
      </c>
      <c r="F235" s="43">
        <f t="shared" ca="1" si="7"/>
        <v>966</v>
      </c>
      <c r="G235" s="45">
        <f>IFERROR(VLOOKUP($A235,Курсы_январь!$A$2:$C$32,3,0),VLOOKUP($A235,Курсы_июль!$A$2:$C$32,3,0))</f>
        <v>30.255600000000001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42">
        <v>41290</v>
      </c>
      <c r="B236" s="3" t="s">
        <v>45</v>
      </c>
      <c r="C236" s="3" t="s">
        <v>23</v>
      </c>
      <c r="D236" s="3" t="s">
        <v>50</v>
      </c>
      <c r="E236" s="43">
        <f t="shared" ca="1" si="0"/>
        <v>6.89</v>
      </c>
      <c r="F236" s="43">
        <f t="shared" ca="1" si="7"/>
        <v>993</v>
      </c>
      <c r="G236" s="45">
        <f>IFERROR(VLOOKUP($A236,Курсы_январь!$A$2:$C$32,3,0),VLOOKUP($A236,Курсы_июль!$A$2:$C$32,3,0))</f>
        <v>30.255600000000001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42">
        <v>41290</v>
      </c>
      <c r="B237" s="3" t="s">
        <v>46</v>
      </c>
      <c r="C237" s="3" t="s">
        <v>22</v>
      </c>
      <c r="D237" s="3" t="s">
        <v>43</v>
      </c>
      <c r="E237" s="43">
        <f t="shared" ca="1" si="0"/>
        <v>4.3</v>
      </c>
      <c r="F237" s="43">
        <f t="shared" ca="1" si="7"/>
        <v>36734</v>
      </c>
      <c r="G237" s="45">
        <f>IFERROR(VLOOKUP($A237,Курсы_январь!$A$2:$C$32,3,0),VLOOKUP($A237,Курсы_июль!$A$2:$C$32,3,0))</f>
        <v>30.255600000000001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42">
        <v>41290</v>
      </c>
      <c r="B238" s="3" t="s">
        <v>48</v>
      </c>
      <c r="C238" s="3" t="s">
        <v>22</v>
      </c>
      <c r="D238" s="3" t="s">
        <v>43</v>
      </c>
      <c r="E238" s="43">
        <f t="shared" ca="1" si="0"/>
        <v>9.84</v>
      </c>
      <c r="F238" s="43">
        <f t="shared" ca="1" si="7"/>
        <v>36131</v>
      </c>
      <c r="G238" s="45">
        <f>IFERROR(VLOOKUP($A238,Курсы_январь!$A$2:$C$32,3,0),VLOOKUP($A238,Курсы_июль!$A$2:$C$32,3,0))</f>
        <v>30.255600000000001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42">
        <v>41290</v>
      </c>
      <c r="B239" s="3" t="s">
        <v>47</v>
      </c>
      <c r="C239" s="3" t="s">
        <v>22</v>
      </c>
      <c r="D239" s="3" t="s">
        <v>43</v>
      </c>
      <c r="E239" s="43">
        <f t="shared" ca="1" si="0"/>
        <v>4.5</v>
      </c>
      <c r="F239" s="43">
        <f t="shared" ca="1" si="7"/>
        <v>35724</v>
      </c>
      <c r="G239" s="45">
        <f>IFERROR(VLOOKUP($A239,Курсы_январь!$A$2:$C$32,3,0),VLOOKUP($A239,Курсы_июль!$A$2:$C$32,3,0))</f>
        <v>30.255600000000001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42">
        <v>41290</v>
      </c>
      <c r="B240" s="3" t="s">
        <v>44</v>
      </c>
      <c r="C240" s="3" t="s">
        <v>23</v>
      </c>
      <c r="D240" s="3" t="s">
        <v>43</v>
      </c>
      <c r="E240" s="43">
        <f t="shared" ca="1" si="0"/>
        <v>2.12</v>
      </c>
      <c r="F240" s="43">
        <f t="shared" ca="1" si="7"/>
        <v>979</v>
      </c>
      <c r="G240" s="45">
        <f>IFERROR(VLOOKUP($A240,Курсы_январь!$A$2:$C$32,3,0),VLOOKUP($A240,Курсы_июль!$A$2:$C$32,3,0))</f>
        <v>30.255600000000001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42">
        <v>41290</v>
      </c>
      <c r="B241" s="3" t="s">
        <v>45</v>
      </c>
      <c r="C241" s="3" t="s">
        <v>23</v>
      </c>
      <c r="D241" s="3" t="s">
        <v>43</v>
      </c>
      <c r="E241" s="43">
        <f t="shared" ca="1" si="0"/>
        <v>3.31</v>
      </c>
      <c r="F241" s="43">
        <f t="shared" ca="1" si="7"/>
        <v>989</v>
      </c>
      <c r="G241" s="45">
        <f>IFERROR(VLOOKUP($A241,Курсы_январь!$A$2:$C$32,3,0),VLOOKUP($A241,Курсы_июль!$A$2:$C$32,3,0))</f>
        <v>30.255600000000001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42">
        <v>41291</v>
      </c>
      <c r="B242" s="3" t="s">
        <v>46</v>
      </c>
      <c r="C242" s="3" t="s">
        <v>22</v>
      </c>
      <c r="D242" s="3" t="s">
        <v>51</v>
      </c>
      <c r="E242" s="43">
        <f t="shared" ca="1" si="0"/>
        <v>9.48</v>
      </c>
      <c r="F242" s="43">
        <f t="shared" ca="1" si="7"/>
        <v>35843</v>
      </c>
      <c r="G242" s="45">
        <f>IFERROR(VLOOKUP($A242,Курсы_январь!$A$2:$C$32,3,0),VLOOKUP($A242,Курсы_июль!$A$2:$C$32,3,0))</f>
        <v>30.3399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42">
        <v>41291</v>
      </c>
      <c r="B243" s="3" t="s">
        <v>48</v>
      </c>
      <c r="C243" s="3" t="s">
        <v>22</v>
      </c>
      <c r="D243" s="3" t="s">
        <v>51</v>
      </c>
      <c r="E243" s="43">
        <f t="shared" ca="1" si="0"/>
        <v>8.3000000000000007</v>
      </c>
      <c r="F243" s="43">
        <f t="shared" ca="1" si="7"/>
        <v>35350</v>
      </c>
      <c r="G243" s="45">
        <f>IFERROR(VLOOKUP($A243,Курсы_январь!$A$2:$C$32,3,0),VLOOKUP($A243,Курсы_июль!$A$2:$C$32,3,0))</f>
        <v>30.3399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42">
        <v>41291</v>
      </c>
      <c r="B244" s="3" t="s">
        <v>47</v>
      </c>
      <c r="C244" s="3" t="s">
        <v>22</v>
      </c>
      <c r="D244" s="3" t="s">
        <v>51</v>
      </c>
      <c r="E244" s="43">
        <f t="shared" ca="1" si="0"/>
        <v>0.86</v>
      </c>
      <c r="F244" s="43">
        <f t="shared" ca="1" si="7"/>
        <v>35341</v>
      </c>
      <c r="G244" s="45">
        <f>IFERROR(VLOOKUP($A244,Курсы_январь!$A$2:$C$32,3,0),VLOOKUP($A244,Курсы_июль!$A$2:$C$32,3,0))</f>
        <v>30.3399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42">
        <v>41291</v>
      </c>
      <c r="B245" s="3" t="s">
        <v>44</v>
      </c>
      <c r="C245" s="3" t="s">
        <v>23</v>
      </c>
      <c r="D245" s="3" t="s">
        <v>51</v>
      </c>
      <c r="E245" s="43">
        <f t="shared" ca="1" si="0"/>
        <v>6.41</v>
      </c>
      <c r="F245" s="43">
        <f t="shared" ca="1" si="7"/>
        <v>971</v>
      </c>
      <c r="G245" s="45">
        <f>IFERROR(VLOOKUP($A245,Курсы_январь!$A$2:$C$32,3,0),VLOOKUP($A245,Курсы_июль!$A$2:$C$32,3,0))</f>
        <v>30.3399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42">
        <v>41291</v>
      </c>
      <c r="B246" s="3" t="s">
        <v>45</v>
      </c>
      <c r="C246" s="3" t="s">
        <v>23</v>
      </c>
      <c r="D246" s="3" t="s">
        <v>51</v>
      </c>
      <c r="E246" s="43">
        <f t="shared" ca="1" si="0"/>
        <v>7.71</v>
      </c>
      <c r="F246" s="43">
        <f t="shared" ca="1" si="7"/>
        <v>996</v>
      </c>
      <c r="G246" s="45">
        <f>IFERROR(VLOOKUP($A246,Курсы_январь!$A$2:$C$32,3,0),VLOOKUP($A246,Курсы_июль!$A$2:$C$32,3,0))</f>
        <v>30.3399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42">
        <v>41291</v>
      </c>
      <c r="B247" s="3" t="s">
        <v>46</v>
      </c>
      <c r="C247" s="3" t="s">
        <v>22</v>
      </c>
      <c r="D247" s="3" t="s">
        <v>50</v>
      </c>
      <c r="E247" s="43">
        <f t="shared" ca="1" si="0"/>
        <v>7.63</v>
      </c>
      <c r="F247" s="43">
        <f t="shared" ca="1" si="7"/>
        <v>36975</v>
      </c>
      <c r="G247" s="45">
        <f>IFERROR(VLOOKUP($A247,Курсы_январь!$A$2:$C$32,3,0),VLOOKUP($A247,Курсы_июль!$A$2:$C$32,3,0))</f>
        <v>30.3399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42">
        <v>41291</v>
      </c>
      <c r="B248" s="3" t="s">
        <v>48</v>
      </c>
      <c r="C248" s="3" t="s">
        <v>22</v>
      </c>
      <c r="D248" s="3" t="s">
        <v>50</v>
      </c>
      <c r="E248" s="43">
        <f t="shared" ca="1" si="0"/>
        <v>4.8</v>
      </c>
      <c r="F248" s="43">
        <f t="shared" ca="1" si="7"/>
        <v>35152</v>
      </c>
      <c r="G248" s="45">
        <f>IFERROR(VLOOKUP($A248,Курсы_январь!$A$2:$C$32,3,0),VLOOKUP($A248,Курсы_июль!$A$2:$C$32,3,0))</f>
        <v>30.3399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42">
        <v>41291</v>
      </c>
      <c r="B249" s="3" t="s">
        <v>47</v>
      </c>
      <c r="C249" s="3" t="s">
        <v>22</v>
      </c>
      <c r="D249" s="3" t="s">
        <v>50</v>
      </c>
      <c r="E249" s="43">
        <f t="shared" ca="1" si="0"/>
        <v>2.5</v>
      </c>
      <c r="F249" s="43">
        <f t="shared" ca="1" si="7"/>
        <v>35445</v>
      </c>
      <c r="G249" s="45">
        <f>IFERROR(VLOOKUP($A249,Курсы_январь!$A$2:$C$32,3,0),VLOOKUP($A249,Курсы_июль!$A$2:$C$32,3,0))</f>
        <v>30.3399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42">
        <v>41291</v>
      </c>
      <c r="B250" s="3" t="s">
        <v>44</v>
      </c>
      <c r="C250" s="3" t="s">
        <v>23</v>
      </c>
      <c r="D250" s="3" t="s">
        <v>50</v>
      </c>
      <c r="E250" s="43">
        <f t="shared" ca="1" si="0"/>
        <v>4.37</v>
      </c>
      <c r="F250" s="43">
        <f t="shared" ca="1" si="7"/>
        <v>966</v>
      </c>
      <c r="G250" s="45">
        <f>IFERROR(VLOOKUP($A250,Курсы_январь!$A$2:$C$32,3,0),VLOOKUP($A250,Курсы_июль!$A$2:$C$32,3,0))</f>
        <v>30.3399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42">
        <v>41291</v>
      </c>
      <c r="B251" s="3" t="s">
        <v>45</v>
      </c>
      <c r="C251" s="3" t="s">
        <v>23</v>
      </c>
      <c r="D251" s="3" t="s">
        <v>50</v>
      </c>
      <c r="E251" s="43">
        <f t="shared" ca="1" si="0"/>
        <v>9.91</v>
      </c>
      <c r="F251" s="43">
        <f t="shared" ca="1" si="7"/>
        <v>993</v>
      </c>
      <c r="G251" s="45">
        <f>IFERROR(VLOOKUP($A251,Курсы_январь!$A$2:$C$32,3,0),VLOOKUP($A251,Курсы_июль!$A$2:$C$32,3,0))</f>
        <v>30.3399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42">
        <v>41291</v>
      </c>
      <c r="B252" s="3" t="s">
        <v>46</v>
      </c>
      <c r="C252" s="3" t="s">
        <v>22</v>
      </c>
      <c r="D252" s="3" t="s">
        <v>43</v>
      </c>
      <c r="E252" s="43">
        <f t="shared" ca="1" si="0"/>
        <v>9.51</v>
      </c>
      <c r="F252" s="43">
        <f t="shared" ca="1" si="7"/>
        <v>36734</v>
      </c>
      <c r="G252" s="45">
        <f>IFERROR(VLOOKUP($A252,Курсы_январь!$A$2:$C$32,3,0),VLOOKUP($A252,Курсы_июль!$A$2:$C$32,3,0))</f>
        <v>30.3399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42">
        <v>41291</v>
      </c>
      <c r="B253" s="3" t="s">
        <v>48</v>
      </c>
      <c r="C253" s="3" t="s">
        <v>22</v>
      </c>
      <c r="D253" s="3" t="s">
        <v>43</v>
      </c>
      <c r="E253" s="43">
        <f t="shared" ca="1" si="0"/>
        <v>2.5299999999999998</v>
      </c>
      <c r="F253" s="43">
        <f t="shared" ca="1" si="7"/>
        <v>36131</v>
      </c>
      <c r="G253" s="45">
        <f>IFERROR(VLOOKUP($A253,Курсы_январь!$A$2:$C$32,3,0),VLOOKUP($A253,Курсы_июль!$A$2:$C$32,3,0))</f>
        <v>30.3399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42">
        <v>41291</v>
      </c>
      <c r="B254" s="3" t="s">
        <v>47</v>
      </c>
      <c r="C254" s="3" t="s">
        <v>22</v>
      </c>
      <c r="D254" s="3" t="s">
        <v>43</v>
      </c>
      <c r="E254" s="43">
        <f t="shared" ca="1" si="0"/>
        <v>4.2699999999999996</v>
      </c>
      <c r="F254" s="43">
        <f t="shared" ca="1" si="7"/>
        <v>35724</v>
      </c>
      <c r="G254" s="45">
        <f>IFERROR(VLOOKUP($A254,Курсы_январь!$A$2:$C$32,3,0),VLOOKUP($A254,Курсы_июль!$A$2:$C$32,3,0))</f>
        <v>30.3399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42">
        <v>41291</v>
      </c>
      <c r="B255" s="3" t="s">
        <v>44</v>
      </c>
      <c r="C255" s="3" t="s">
        <v>23</v>
      </c>
      <c r="D255" s="3" t="s">
        <v>43</v>
      </c>
      <c r="E255" s="43">
        <f t="shared" ca="1" si="0"/>
        <v>1.92</v>
      </c>
      <c r="F255" s="43">
        <f t="shared" ca="1" si="7"/>
        <v>979</v>
      </c>
      <c r="G255" s="45">
        <f>IFERROR(VLOOKUP($A255,Курсы_январь!$A$2:$C$32,3,0),VLOOKUP($A255,Курсы_июль!$A$2:$C$32,3,0))</f>
        <v>30.3399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42">
        <v>41291</v>
      </c>
      <c r="B256" s="3" t="s">
        <v>45</v>
      </c>
      <c r="C256" s="3" t="s">
        <v>23</v>
      </c>
      <c r="D256" s="3" t="s">
        <v>43</v>
      </c>
      <c r="E256" s="43">
        <f t="shared" ca="1" si="0"/>
        <v>5.97</v>
      </c>
      <c r="F256" s="43">
        <f t="shared" ca="1" si="7"/>
        <v>989</v>
      </c>
      <c r="G256" s="45">
        <f>IFERROR(VLOOKUP($A256,Курсы_январь!$A$2:$C$32,3,0),VLOOKUP($A256,Курсы_июль!$A$2:$C$32,3,0))</f>
        <v>30.3399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42">
        <v>41292</v>
      </c>
      <c r="B257" s="3" t="s">
        <v>46</v>
      </c>
      <c r="C257" s="3" t="s">
        <v>22</v>
      </c>
      <c r="D257" s="3" t="s">
        <v>51</v>
      </c>
      <c r="E257" s="43">
        <f t="shared" ref="E257:E511" ca="1" si="8">ROUND(RAND()*10,2)</f>
        <v>9.2799999999999994</v>
      </c>
      <c r="F257" s="43">
        <f t="shared" ca="1" si="7"/>
        <v>35843</v>
      </c>
      <c r="G257" s="45">
        <f>IFERROR(VLOOKUP($A257,Курсы_январь!$A$2:$C$32,3,0),VLOOKUP($A257,Курсы_июль!$A$2:$C$32,3,0))</f>
        <v>30.3431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42">
        <v>41292</v>
      </c>
      <c r="B258" s="3" t="s">
        <v>48</v>
      </c>
      <c r="C258" s="3" t="s">
        <v>22</v>
      </c>
      <c r="D258" s="3" t="s">
        <v>51</v>
      </c>
      <c r="E258" s="43">
        <f t="shared" ca="1" si="8"/>
        <v>1.44</v>
      </c>
      <c r="F258" s="43">
        <f t="shared" ca="1" si="7"/>
        <v>35350</v>
      </c>
      <c r="G258" s="45">
        <f>IFERROR(VLOOKUP($A258,Курсы_январь!$A$2:$C$32,3,0),VLOOKUP($A258,Курсы_июль!$A$2:$C$32,3,0))</f>
        <v>30.3431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42">
        <v>41292</v>
      </c>
      <c r="B259" s="3" t="s">
        <v>47</v>
      </c>
      <c r="C259" s="3" t="s">
        <v>22</v>
      </c>
      <c r="D259" s="3" t="s">
        <v>51</v>
      </c>
      <c r="E259" s="43">
        <f t="shared" ca="1" si="8"/>
        <v>7.94</v>
      </c>
      <c r="F259" s="43">
        <f t="shared" ca="1" si="7"/>
        <v>35341</v>
      </c>
      <c r="G259" s="45">
        <f>IFERROR(VLOOKUP($A259,Курсы_январь!$A$2:$C$32,3,0),VLOOKUP($A259,Курсы_июль!$A$2:$C$32,3,0))</f>
        <v>30.3431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42">
        <v>41292</v>
      </c>
      <c r="B260" s="3" t="s">
        <v>44</v>
      </c>
      <c r="C260" s="3" t="s">
        <v>23</v>
      </c>
      <c r="D260" s="3" t="s">
        <v>51</v>
      </c>
      <c r="E260" s="43">
        <f t="shared" ca="1" si="8"/>
        <v>0.22</v>
      </c>
      <c r="F260" s="43">
        <f t="shared" ca="1" si="7"/>
        <v>971</v>
      </c>
      <c r="G260" s="45">
        <f>IFERROR(VLOOKUP($A260,Курсы_январь!$A$2:$C$32,3,0),VLOOKUP($A260,Курсы_июль!$A$2:$C$32,3,0))</f>
        <v>30.3431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42">
        <v>41292</v>
      </c>
      <c r="B261" s="3" t="s">
        <v>45</v>
      </c>
      <c r="C261" s="3" t="s">
        <v>23</v>
      </c>
      <c r="D261" s="3" t="s">
        <v>51</v>
      </c>
      <c r="E261" s="43">
        <f t="shared" ca="1" si="8"/>
        <v>6.25</v>
      </c>
      <c r="F261" s="43">
        <f t="shared" ca="1" si="7"/>
        <v>996</v>
      </c>
      <c r="G261" s="45">
        <f>IFERROR(VLOOKUP($A261,Курсы_январь!$A$2:$C$32,3,0),VLOOKUP($A261,Курсы_июль!$A$2:$C$32,3,0))</f>
        <v>30.3431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42">
        <v>41292</v>
      </c>
      <c r="B262" s="3" t="s">
        <v>46</v>
      </c>
      <c r="C262" s="3" t="s">
        <v>22</v>
      </c>
      <c r="D262" s="3" t="s">
        <v>50</v>
      </c>
      <c r="E262" s="43">
        <f t="shared" ca="1" si="8"/>
        <v>4.42</v>
      </c>
      <c r="F262" s="43">
        <f t="shared" ca="1" si="7"/>
        <v>36975</v>
      </c>
      <c r="G262" s="45">
        <f>IFERROR(VLOOKUP($A262,Курсы_январь!$A$2:$C$32,3,0),VLOOKUP($A262,Курсы_июль!$A$2:$C$32,3,0))</f>
        <v>30.3431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42">
        <v>41292</v>
      </c>
      <c r="B263" s="3" t="s">
        <v>48</v>
      </c>
      <c r="C263" s="3" t="s">
        <v>22</v>
      </c>
      <c r="D263" s="3" t="s">
        <v>50</v>
      </c>
      <c r="E263" s="43">
        <f t="shared" ca="1" si="8"/>
        <v>3.02</v>
      </c>
      <c r="F263" s="43">
        <f t="shared" ca="1" si="7"/>
        <v>35152</v>
      </c>
      <c r="G263" s="45">
        <f>IFERROR(VLOOKUP($A263,Курсы_январь!$A$2:$C$32,3,0),VLOOKUP($A263,Курсы_июль!$A$2:$C$32,3,0))</f>
        <v>30.3431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42">
        <v>41292</v>
      </c>
      <c r="B264" s="3" t="s">
        <v>47</v>
      </c>
      <c r="C264" s="3" t="s">
        <v>22</v>
      </c>
      <c r="D264" s="3" t="s">
        <v>50</v>
      </c>
      <c r="E264" s="43">
        <f t="shared" ca="1" si="8"/>
        <v>1.62</v>
      </c>
      <c r="F264" s="43">
        <f t="shared" ca="1" si="7"/>
        <v>35445</v>
      </c>
      <c r="G264" s="45">
        <f>IFERROR(VLOOKUP($A264,Курсы_январь!$A$2:$C$32,3,0),VLOOKUP($A264,Курсы_июль!$A$2:$C$32,3,0))</f>
        <v>30.3431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42">
        <v>41292</v>
      </c>
      <c r="B265" s="3" t="s">
        <v>44</v>
      </c>
      <c r="C265" s="3" t="s">
        <v>23</v>
      </c>
      <c r="D265" s="3" t="s">
        <v>50</v>
      </c>
      <c r="E265" s="43">
        <f t="shared" ca="1" si="8"/>
        <v>3.62</v>
      </c>
      <c r="F265" s="43">
        <f t="shared" ca="1" si="7"/>
        <v>966</v>
      </c>
      <c r="G265" s="45">
        <f>IFERROR(VLOOKUP($A265,Курсы_январь!$A$2:$C$32,3,0),VLOOKUP($A265,Курсы_июль!$A$2:$C$32,3,0))</f>
        <v>30.3431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42">
        <v>41292</v>
      </c>
      <c r="B266" s="3" t="s">
        <v>45</v>
      </c>
      <c r="C266" s="3" t="s">
        <v>23</v>
      </c>
      <c r="D266" s="3" t="s">
        <v>50</v>
      </c>
      <c r="E266" s="43">
        <f t="shared" ca="1" si="8"/>
        <v>3.43</v>
      </c>
      <c r="F266" s="43">
        <f t="shared" ca="1" si="7"/>
        <v>993</v>
      </c>
      <c r="G266" s="45">
        <f>IFERROR(VLOOKUP($A266,Курсы_январь!$A$2:$C$32,3,0),VLOOKUP($A266,Курсы_июль!$A$2:$C$32,3,0))</f>
        <v>30.3431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42">
        <v>41292</v>
      </c>
      <c r="B267" s="3" t="s">
        <v>46</v>
      </c>
      <c r="C267" s="3" t="s">
        <v>22</v>
      </c>
      <c r="D267" s="3" t="s">
        <v>43</v>
      </c>
      <c r="E267" s="43">
        <f t="shared" ca="1" si="8"/>
        <v>5.0199999999999996</v>
      </c>
      <c r="F267" s="43">
        <f t="shared" ca="1" si="7"/>
        <v>36734</v>
      </c>
      <c r="G267" s="45">
        <f>IFERROR(VLOOKUP($A267,Курсы_январь!$A$2:$C$32,3,0),VLOOKUP($A267,Курсы_июль!$A$2:$C$32,3,0))</f>
        <v>30.3431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42">
        <v>41292</v>
      </c>
      <c r="B268" s="3" t="s">
        <v>48</v>
      </c>
      <c r="C268" s="3" t="s">
        <v>22</v>
      </c>
      <c r="D268" s="3" t="s">
        <v>43</v>
      </c>
      <c r="E268" s="43">
        <f t="shared" ca="1" si="8"/>
        <v>9.8000000000000007</v>
      </c>
      <c r="F268" s="43">
        <f t="shared" ca="1" si="7"/>
        <v>36131</v>
      </c>
      <c r="G268" s="45">
        <f>IFERROR(VLOOKUP($A268,Курсы_январь!$A$2:$C$32,3,0),VLOOKUP($A268,Курсы_июль!$A$2:$C$32,3,0))</f>
        <v>30.3431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42">
        <v>41292</v>
      </c>
      <c r="B269" s="3" t="s">
        <v>47</v>
      </c>
      <c r="C269" s="3" t="s">
        <v>22</v>
      </c>
      <c r="D269" s="3" t="s">
        <v>43</v>
      </c>
      <c r="E269" s="43">
        <f t="shared" ca="1" si="8"/>
        <v>7.11</v>
      </c>
      <c r="F269" s="43">
        <f t="shared" ca="1" si="7"/>
        <v>35724</v>
      </c>
      <c r="G269" s="45">
        <f>IFERROR(VLOOKUP($A269,Курсы_январь!$A$2:$C$32,3,0),VLOOKUP($A269,Курсы_июль!$A$2:$C$32,3,0))</f>
        <v>30.3431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42">
        <v>41292</v>
      </c>
      <c r="B270" s="3" t="s">
        <v>44</v>
      </c>
      <c r="C270" s="3" t="s">
        <v>23</v>
      </c>
      <c r="D270" s="3" t="s">
        <v>43</v>
      </c>
      <c r="E270" s="43">
        <f t="shared" ca="1" si="8"/>
        <v>9.44</v>
      </c>
      <c r="F270" s="43">
        <f t="shared" ca="1" si="7"/>
        <v>979</v>
      </c>
      <c r="G270" s="45">
        <f>IFERROR(VLOOKUP($A270,Курсы_январь!$A$2:$C$32,3,0),VLOOKUP($A270,Курсы_июль!$A$2:$C$32,3,0))</f>
        <v>30.3431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42">
        <v>41292</v>
      </c>
      <c r="B271" s="3" t="s">
        <v>45</v>
      </c>
      <c r="C271" s="3" t="s">
        <v>23</v>
      </c>
      <c r="D271" s="3" t="s">
        <v>43</v>
      </c>
      <c r="E271" s="43">
        <f t="shared" ca="1" si="8"/>
        <v>2.74</v>
      </c>
      <c r="F271" s="43">
        <f t="shared" ca="1" si="7"/>
        <v>989</v>
      </c>
      <c r="G271" s="45">
        <f>IFERROR(VLOOKUP($A271,Курсы_январь!$A$2:$C$32,3,0),VLOOKUP($A271,Курсы_июль!$A$2:$C$32,3,0))</f>
        <v>30.3431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42">
        <v>41293</v>
      </c>
      <c r="B272" s="3" t="s">
        <v>46</v>
      </c>
      <c r="C272" s="3" t="s">
        <v>22</v>
      </c>
      <c r="D272" s="3" t="s">
        <v>51</v>
      </c>
      <c r="E272" s="43">
        <f t="shared" ca="1" si="8"/>
        <v>8.2799999999999994</v>
      </c>
      <c r="F272" s="43">
        <f t="shared" ref="F272:F466" ca="1" si="9">F257</f>
        <v>35843</v>
      </c>
      <c r="G272" s="45">
        <f>IFERROR(VLOOKUP($A272,Курсы_январь!$A$2:$C$32,3,0),VLOOKUP($A272,Курсы_июль!$A$2:$C$32,3,0))</f>
        <v>30.206499999999998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42">
        <v>41293</v>
      </c>
      <c r="B273" s="3" t="s">
        <v>48</v>
      </c>
      <c r="C273" s="3" t="s">
        <v>22</v>
      </c>
      <c r="D273" s="3" t="s">
        <v>51</v>
      </c>
      <c r="E273" s="43">
        <f t="shared" ca="1" si="8"/>
        <v>9.9600000000000009</v>
      </c>
      <c r="F273" s="43">
        <f t="shared" ca="1" si="9"/>
        <v>35350</v>
      </c>
      <c r="G273" s="45">
        <f>IFERROR(VLOOKUP($A273,Курсы_январь!$A$2:$C$32,3,0),VLOOKUP($A273,Курсы_июль!$A$2:$C$32,3,0))</f>
        <v>30.206499999999998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42">
        <v>41293</v>
      </c>
      <c r="B274" s="3" t="s">
        <v>47</v>
      </c>
      <c r="C274" s="3" t="s">
        <v>22</v>
      </c>
      <c r="D274" s="3" t="s">
        <v>51</v>
      </c>
      <c r="E274" s="43">
        <f t="shared" ca="1" si="8"/>
        <v>4.43</v>
      </c>
      <c r="F274" s="43">
        <f t="shared" ca="1" si="9"/>
        <v>35341</v>
      </c>
      <c r="G274" s="45">
        <f>IFERROR(VLOOKUP($A274,Курсы_январь!$A$2:$C$32,3,0),VLOOKUP($A274,Курсы_июль!$A$2:$C$32,3,0))</f>
        <v>30.206499999999998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42">
        <v>41293</v>
      </c>
      <c r="B275" s="3" t="s">
        <v>44</v>
      </c>
      <c r="C275" s="3" t="s">
        <v>23</v>
      </c>
      <c r="D275" s="3" t="s">
        <v>51</v>
      </c>
      <c r="E275" s="43">
        <f t="shared" ca="1" si="8"/>
        <v>5.48</v>
      </c>
      <c r="F275" s="43">
        <f t="shared" ca="1" si="9"/>
        <v>971</v>
      </c>
      <c r="G275" s="45">
        <f>IFERROR(VLOOKUP($A275,Курсы_январь!$A$2:$C$32,3,0),VLOOKUP($A275,Курсы_июль!$A$2:$C$32,3,0))</f>
        <v>30.206499999999998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42">
        <v>41293</v>
      </c>
      <c r="B276" s="3" t="s">
        <v>45</v>
      </c>
      <c r="C276" s="3" t="s">
        <v>23</v>
      </c>
      <c r="D276" s="3" t="s">
        <v>51</v>
      </c>
      <c r="E276" s="43">
        <f t="shared" ca="1" si="8"/>
        <v>0.88</v>
      </c>
      <c r="F276" s="43">
        <f t="shared" ca="1" si="9"/>
        <v>996</v>
      </c>
      <c r="G276" s="45">
        <f>IFERROR(VLOOKUP($A276,Курсы_январь!$A$2:$C$32,3,0),VLOOKUP($A276,Курсы_июль!$A$2:$C$32,3,0))</f>
        <v>30.206499999999998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42">
        <v>41293</v>
      </c>
      <c r="B277" s="3" t="s">
        <v>46</v>
      </c>
      <c r="C277" s="3" t="s">
        <v>22</v>
      </c>
      <c r="D277" s="3" t="s">
        <v>50</v>
      </c>
      <c r="E277" s="43">
        <f t="shared" ca="1" si="8"/>
        <v>6.86</v>
      </c>
      <c r="F277" s="43">
        <f t="shared" ca="1" si="9"/>
        <v>36975</v>
      </c>
      <c r="G277" s="45">
        <f>IFERROR(VLOOKUP($A277,Курсы_январь!$A$2:$C$32,3,0),VLOOKUP($A277,Курсы_июль!$A$2:$C$32,3,0))</f>
        <v>30.206499999999998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42">
        <v>41293</v>
      </c>
      <c r="B278" s="3" t="s">
        <v>48</v>
      </c>
      <c r="C278" s="3" t="s">
        <v>22</v>
      </c>
      <c r="D278" s="3" t="s">
        <v>50</v>
      </c>
      <c r="E278" s="43">
        <f t="shared" ca="1" si="8"/>
        <v>6.75</v>
      </c>
      <c r="F278" s="43">
        <f t="shared" ca="1" si="9"/>
        <v>35152</v>
      </c>
      <c r="G278" s="45">
        <f>IFERROR(VLOOKUP($A278,Курсы_январь!$A$2:$C$32,3,0),VLOOKUP($A278,Курсы_июль!$A$2:$C$32,3,0))</f>
        <v>30.206499999999998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42">
        <v>41293</v>
      </c>
      <c r="B279" s="3" t="s">
        <v>47</v>
      </c>
      <c r="C279" s="3" t="s">
        <v>22</v>
      </c>
      <c r="D279" s="3" t="s">
        <v>50</v>
      </c>
      <c r="E279" s="43">
        <f t="shared" ca="1" si="8"/>
        <v>1.33</v>
      </c>
      <c r="F279" s="43">
        <f t="shared" ca="1" si="9"/>
        <v>35445</v>
      </c>
      <c r="G279" s="45">
        <f>IFERROR(VLOOKUP($A279,Курсы_январь!$A$2:$C$32,3,0),VLOOKUP($A279,Курсы_июль!$A$2:$C$32,3,0))</f>
        <v>30.206499999999998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42">
        <v>41293</v>
      </c>
      <c r="B280" s="3" t="s">
        <v>44</v>
      </c>
      <c r="C280" s="3" t="s">
        <v>23</v>
      </c>
      <c r="D280" s="3" t="s">
        <v>50</v>
      </c>
      <c r="E280" s="43">
        <f t="shared" ca="1" si="8"/>
        <v>2.4</v>
      </c>
      <c r="F280" s="43">
        <f t="shared" ca="1" si="9"/>
        <v>966</v>
      </c>
      <c r="G280" s="45">
        <f>IFERROR(VLOOKUP($A280,Курсы_январь!$A$2:$C$32,3,0),VLOOKUP($A280,Курсы_июль!$A$2:$C$32,3,0))</f>
        <v>30.206499999999998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42">
        <v>41293</v>
      </c>
      <c r="B281" s="3" t="s">
        <v>45</v>
      </c>
      <c r="C281" s="3" t="s">
        <v>23</v>
      </c>
      <c r="D281" s="3" t="s">
        <v>50</v>
      </c>
      <c r="E281" s="43">
        <f t="shared" ca="1" si="8"/>
        <v>0.62</v>
      </c>
      <c r="F281" s="43">
        <f t="shared" ca="1" si="9"/>
        <v>993</v>
      </c>
      <c r="G281" s="45">
        <f>IFERROR(VLOOKUP($A281,Курсы_январь!$A$2:$C$32,3,0),VLOOKUP($A281,Курсы_июль!$A$2:$C$32,3,0))</f>
        <v>30.206499999999998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42">
        <v>41293</v>
      </c>
      <c r="B282" s="3" t="s">
        <v>46</v>
      </c>
      <c r="C282" s="3" t="s">
        <v>22</v>
      </c>
      <c r="D282" s="3" t="s">
        <v>43</v>
      </c>
      <c r="E282" s="43">
        <f t="shared" ca="1" si="8"/>
        <v>7.53</v>
      </c>
      <c r="F282" s="43">
        <f t="shared" ca="1" si="9"/>
        <v>36734</v>
      </c>
      <c r="G282" s="45">
        <f>IFERROR(VLOOKUP($A282,Курсы_январь!$A$2:$C$32,3,0),VLOOKUP($A282,Курсы_июль!$A$2:$C$32,3,0))</f>
        <v>30.206499999999998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42">
        <v>41293</v>
      </c>
      <c r="B283" s="3" t="s">
        <v>48</v>
      </c>
      <c r="C283" s="3" t="s">
        <v>22</v>
      </c>
      <c r="D283" s="3" t="s">
        <v>43</v>
      </c>
      <c r="E283" s="43">
        <f t="shared" ca="1" si="8"/>
        <v>9.8000000000000007</v>
      </c>
      <c r="F283" s="43">
        <f t="shared" ca="1" si="9"/>
        <v>36131</v>
      </c>
      <c r="G283" s="45">
        <f>IFERROR(VLOOKUP($A283,Курсы_январь!$A$2:$C$32,3,0),VLOOKUP($A283,Курсы_июль!$A$2:$C$32,3,0))</f>
        <v>30.206499999999998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42">
        <v>41293</v>
      </c>
      <c r="B284" s="3" t="s">
        <v>47</v>
      </c>
      <c r="C284" s="3" t="s">
        <v>22</v>
      </c>
      <c r="D284" s="3" t="s">
        <v>43</v>
      </c>
      <c r="E284" s="43">
        <f t="shared" ca="1" si="8"/>
        <v>7.1</v>
      </c>
      <c r="F284" s="43">
        <f t="shared" ca="1" si="9"/>
        <v>35724</v>
      </c>
      <c r="G284" s="45">
        <f>IFERROR(VLOOKUP($A284,Курсы_январь!$A$2:$C$32,3,0),VLOOKUP($A284,Курсы_июль!$A$2:$C$32,3,0))</f>
        <v>30.206499999999998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42">
        <v>41293</v>
      </c>
      <c r="B285" s="3" t="s">
        <v>44</v>
      </c>
      <c r="C285" s="3" t="s">
        <v>23</v>
      </c>
      <c r="D285" s="3" t="s">
        <v>43</v>
      </c>
      <c r="E285" s="43">
        <f t="shared" ca="1" si="8"/>
        <v>8.42</v>
      </c>
      <c r="F285" s="43">
        <f t="shared" ca="1" si="9"/>
        <v>979</v>
      </c>
      <c r="G285" s="45">
        <f>IFERROR(VLOOKUP($A285,Курсы_январь!$A$2:$C$32,3,0),VLOOKUP($A285,Курсы_июль!$A$2:$C$32,3,0))</f>
        <v>30.206499999999998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42">
        <v>41293</v>
      </c>
      <c r="B286" s="3" t="s">
        <v>45</v>
      </c>
      <c r="C286" s="3" t="s">
        <v>23</v>
      </c>
      <c r="D286" s="3" t="s">
        <v>43</v>
      </c>
      <c r="E286" s="43">
        <f t="shared" ca="1" si="8"/>
        <v>1.1599999999999999</v>
      </c>
      <c r="F286" s="43">
        <f t="shared" ca="1" si="9"/>
        <v>989</v>
      </c>
      <c r="G286" s="45">
        <f>IFERROR(VLOOKUP($A286,Курсы_январь!$A$2:$C$32,3,0),VLOOKUP($A286,Курсы_июль!$A$2:$C$32,3,0))</f>
        <v>30.206499999999998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42">
        <v>41294</v>
      </c>
      <c r="B287" s="3" t="s">
        <v>46</v>
      </c>
      <c r="C287" s="3" t="s">
        <v>22</v>
      </c>
      <c r="D287" s="3" t="s">
        <v>51</v>
      </c>
      <c r="E287" s="43">
        <f t="shared" ca="1" si="8"/>
        <v>5.97</v>
      </c>
      <c r="F287" s="43">
        <f t="shared" ca="1" si="9"/>
        <v>35843</v>
      </c>
      <c r="G287" s="45">
        <f>IFERROR(VLOOKUP($A287,Курсы_январь!$A$2:$C$32,3,0),VLOOKUP($A287,Курсы_июль!$A$2:$C$32,3,0))</f>
        <v>30.206499999999998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42">
        <v>41294</v>
      </c>
      <c r="B288" s="3" t="s">
        <v>48</v>
      </c>
      <c r="C288" s="3" t="s">
        <v>22</v>
      </c>
      <c r="D288" s="3" t="s">
        <v>51</v>
      </c>
      <c r="E288" s="43">
        <f t="shared" ca="1" si="8"/>
        <v>5.27</v>
      </c>
      <c r="F288" s="43">
        <f t="shared" ca="1" si="9"/>
        <v>35350</v>
      </c>
      <c r="G288" s="45">
        <f>IFERROR(VLOOKUP($A288,Курсы_январь!$A$2:$C$32,3,0),VLOOKUP($A288,Курсы_июль!$A$2:$C$32,3,0))</f>
        <v>30.206499999999998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42">
        <v>41294</v>
      </c>
      <c r="B289" s="3" t="s">
        <v>47</v>
      </c>
      <c r="C289" s="3" t="s">
        <v>22</v>
      </c>
      <c r="D289" s="3" t="s">
        <v>51</v>
      </c>
      <c r="E289" s="43">
        <f t="shared" ca="1" si="8"/>
        <v>6.24</v>
      </c>
      <c r="F289" s="43">
        <f t="shared" ca="1" si="9"/>
        <v>35341</v>
      </c>
      <c r="G289" s="45">
        <f>IFERROR(VLOOKUP($A289,Курсы_январь!$A$2:$C$32,3,0),VLOOKUP($A289,Курсы_июль!$A$2:$C$32,3,0))</f>
        <v>30.206499999999998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42">
        <v>41294</v>
      </c>
      <c r="B290" s="3" t="s">
        <v>44</v>
      </c>
      <c r="C290" s="3" t="s">
        <v>23</v>
      </c>
      <c r="D290" s="3" t="s">
        <v>51</v>
      </c>
      <c r="E290" s="43">
        <f t="shared" ca="1" si="8"/>
        <v>7.26</v>
      </c>
      <c r="F290" s="43">
        <f t="shared" ca="1" si="9"/>
        <v>971</v>
      </c>
      <c r="G290" s="45">
        <f>IFERROR(VLOOKUP($A290,Курсы_январь!$A$2:$C$32,3,0),VLOOKUP($A290,Курсы_июль!$A$2:$C$32,3,0))</f>
        <v>30.206499999999998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42">
        <v>41294</v>
      </c>
      <c r="B291" s="3" t="s">
        <v>45</v>
      </c>
      <c r="C291" s="3" t="s">
        <v>23</v>
      </c>
      <c r="D291" s="3" t="s">
        <v>51</v>
      </c>
      <c r="E291" s="43">
        <f t="shared" ca="1" si="8"/>
        <v>8.3699999999999992</v>
      </c>
      <c r="F291" s="43">
        <f t="shared" ca="1" si="9"/>
        <v>996</v>
      </c>
      <c r="G291" s="45">
        <f>IFERROR(VLOOKUP($A291,Курсы_январь!$A$2:$C$32,3,0),VLOOKUP($A291,Курсы_июль!$A$2:$C$32,3,0))</f>
        <v>30.206499999999998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42">
        <v>41294</v>
      </c>
      <c r="B292" s="3" t="s">
        <v>46</v>
      </c>
      <c r="C292" s="3" t="s">
        <v>22</v>
      </c>
      <c r="D292" s="3" t="s">
        <v>50</v>
      </c>
      <c r="E292" s="43">
        <f t="shared" ca="1" si="8"/>
        <v>2.78</v>
      </c>
      <c r="F292" s="43">
        <f t="shared" ca="1" si="9"/>
        <v>36975</v>
      </c>
      <c r="G292" s="45">
        <f>IFERROR(VLOOKUP($A292,Курсы_январь!$A$2:$C$32,3,0),VLOOKUP($A292,Курсы_июль!$A$2:$C$32,3,0))</f>
        <v>30.206499999999998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42">
        <v>41294</v>
      </c>
      <c r="B293" s="3" t="s">
        <v>48</v>
      </c>
      <c r="C293" s="3" t="s">
        <v>22</v>
      </c>
      <c r="D293" s="3" t="s">
        <v>50</v>
      </c>
      <c r="E293" s="43">
        <f t="shared" ca="1" si="8"/>
        <v>6.73</v>
      </c>
      <c r="F293" s="43">
        <f t="shared" ca="1" si="9"/>
        <v>35152</v>
      </c>
      <c r="G293" s="45">
        <f>IFERROR(VLOOKUP($A293,Курсы_январь!$A$2:$C$32,3,0),VLOOKUP($A293,Курсы_июль!$A$2:$C$32,3,0))</f>
        <v>30.206499999999998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42">
        <v>41294</v>
      </c>
      <c r="B294" s="3" t="s">
        <v>47</v>
      </c>
      <c r="C294" s="3" t="s">
        <v>22</v>
      </c>
      <c r="D294" s="3" t="s">
        <v>50</v>
      </c>
      <c r="E294" s="43">
        <f t="shared" ca="1" si="8"/>
        <v>5.23</v>
      </c>
      <c r="F294" s="43">
        <f t="shared" ca="1" si="9"/>
        <v>35445</v>
      </c>
      <c r="G294" s="45">
        <f>IFERROR(VLOOKUP($A294,Курсы_январь!$A$2:$C$32,3,0),VLOOKUP($A294,Курсы_июль!$A$2:$C$32,3,0))</f>
        <v>30.206499999999998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42">
        <v>41294</v>
      </c>
      <c r="B295" s="3" t="s">
        <v>44</v>
      </c>
      <c r="C295" s="3" t="s">
        <v>23</v>
      </c>
      <c r="D295" s="3" t="s">
        <v>50</v>
      </c>
      <c r="E295" s="43">
        <f t="shared" ca="1" si="8"/>
        <v>6.61</v>
      </c>
      <c r="F295" s="43">
        <f t="shared" ca="1" si="9"/>
        <v>966</v>
      </c>
      <c r="G295" s="45">
        <f>IFERROR(VLOOKUP($A295,Курсы_январь!$A$2:$C$32,3,0),VLOOKUP($A295,Курсы_июль!$A$2:$C$32,3,0))</f>
        <v>30.206499999999998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42">
        <v>41294</v>
      </c>
      <c r="B296" s="3" t="s">
        <v>45</v>
      </c>
      <c r="C296" s="3" t="s">
        <v>23</v>
      </c>
      <c r="D296" s="3" t="s">
        <v>50</v>
      </c>
      <c r="E296" s="43">
        <f t="shared" ca="1" si="8"/>
        <v>9.69</v>
      </c>
      <c r="F296" s="43">
        <f t="shared" ca="1" si="9"/>
        <v>993</v>
      </c>
      <c r="G296" s="45">
        <f>IFERROR(VLOOKUP($A296,Курсы_январь!$A$2:$C$32,3,0),VLOOKUP($A296,Курсы_июль!$A$2:$C$32,3,0))</f>
        <v>30.206499999999998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42">
        <v>41294</v>
      </c>
      <c r="B297" s="3" t="s">
        <v>46</v>
      </c>
      <c r="C297" s="3" t="s">
        <v>22</v>
      </c>
      <c r="D297" s="3" t="s">
        <v>43</v>
      </c>
      <c r="E297" s="43">
        <f t="shared" ca="1" si="8"/>
        <v>8.02</v>
      </c>
      <c r="F297" s="43">
        <f t="shared" ca="1" si="9"/>
        <v>36734</v>
      </c>
      <c r="G297" s="45">
        <f>IFERROR(VLOOKUP($A297,Курсы_январь!$A$2:$C$32,3,0),VLOOKUP($A297,Курсы_июль!$A$2:$C$32,3,0))</f>
        <v>30.206499999999998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42">
        <v>41294</v>
      </c>
      <c r="B298" s="3" t="s">
        <v>48</v>
      </c>
      <c r="C298" s="3" t="s">
        <v>22</v>
      </c>
      <c r="D298" s="3" t="s">
        <v>43</v>
      </c>
      <c r="E298" s="43">
        <f t="shared" ca="1" si="8"/>
        <v>4.3099999999999996</v>
      </c>
      <c r="F298" s="43">
        <f t="shared" ca="1" si="9"/>
        <v>36131</v>
      </c>
      <c r="G298" s="45">
        <f>IFERROR(VLOOKUP($A298,Курсы_январь!$A$2:$C$32,3,0),VLOOKUP($A298,Курсы_июль!$A$2:$C$32,3,0))</f>
        <v>30.206499999999998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42">
        <v>41294</v>
      </c>
      <c r="B299" s="3" t="s">
        <v>47</v>
      </c>
      <c r="C299" s="3" t="s">
        <v>22</v>
      </c>
      <c r="D299" s="3" t="s">
        <v>43</v>
      </c>
      <c r="E299" s="43">
        <f t="shared" ca="1" si="8"/>
        <v>6.7</v>
      </c>
      <c r="F299" s="43">
        <f t="shared" ca="1" si="9"/>
        <v>35724</v>
      </c>
      <c r="G299" s="45">
        <f>IFERROR(VLOOKUP($A299,Курсы_январь!$A$2:$C$32,3,0),VLOOKUP($A299,Курсы_июль!$A$2:$C$32,3,0))</f>
        <v>30.206499999999998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42">
        <v>41294</v>
      </c>
      <c r="B300" s="3" t="s">
        <v>44</v>
      </c>
      <c r="C300" s="3" t="s">
        <v>23</v>
      </c>
      <c r="D300" s="3" t="s">
        <v>43</v>
      </c>
      <c r="E300" s="43">
        <f t="shared" ca="1" si="8"/>
        <v>7.6</v>
      </c>
      <c r="F300" s="43">
        <f t="shared" ca="1" si="9"/>
        <v>979</v>
      </c>
      <c r="G300" s="45">
        <f>IFERROR(VLOOKUP($A300,Курсы_январь!$A$2:$C$32,3,0),VLOOKUP($A300,Курсы_июль!$A$2:$C$32,3,0))</f>
        <v>30.206499999999998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42">
        <v>41294</v>
      </c>
      <c r="B301" s="3" t="s">
        <v>45</v>
      </c>
      <c r="C301" s="3" t="s">
        <v>23</v>
      </c>
      <c r="D301" s="3" t="s">
        <v>43</v>
      </c>
      <c r="E301" s="43">
        <f t="shared" ca="1" si="8"/>
        <v>8.7799999999999994</v>
      </c>
      <c r="F301" s="43">
        <f t="shared" ca="1" si="9"/>
        <v>989</v>
      </c>
      <c r="G301" s="45">
        <f>IFERROR(VLOOKUP($A301,Курсы_январь!$A$2:$C$32,3,0),VLOOKUP($A301,Курсы_июль!$A$2:$C$32,3,0))</f>
        <v>30.206499999999998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42">
        <v>41295</v>
      </c>
      <c r="B302" s="3" t="s">
        <v>46</v>
      </c>
      <c r="C302" s="3" t="s">
        <v>22</v>
      </c>
      <c r="D302" s="3" t="s">
        <v>51</v>
      </c>
      <c r="E302" s="43">
        <f t="shared" ca="1" si="8"/>
        <v>8.33</v>
      </c>
      <c r="F302" s="43">
        <f t="shared" ca="1" si="9"/>
        <v>35843</v>
      </c>
      <c r="G302" s="45">
        <f>IFERROR(VLOOKUP($A302,Курсы_январь!$A$2:$C$32,3,0),VLOOKUP($A302,Курсы_июль!$A$2:$C$32,3,0))</f>
        <v>30.206499999999998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42">
        <v>41295</v>
      </c>
      <c r="B303" s="3" t="s">
        <v>48</v>
      </c>
      <c r="C303" s="3" t="s">
        <v>22</v>
      </c>
      <c r="D303" s="3" t="s">
        <v>51</v>
      </c>
      <c r="E303" s="43">
        <f t="shared" ca="1" si="8"/>
        <v>6.32</v>
      </c>
      <c r="F303" s="43">
        <f t="shared" ca="1" si="9"/>
        <v>35350</v>
      </c>
      <c r="G303" s="45">
        <f>IFERROR(VLOOKUP($A303,Курсы_январь!$A$2:$C$32,3,0),VLOOKUP($A303,Курсы_июль!$A$2:$C$32,3,0))</f>
        <v>30.206499999999998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42">
        <v>41295</v>
      </c>
      <c r="B304" s="3" t="s">
        <v>47</v>
      </c>
      <c r="C304" s="3" t="s">
        <v>22</v>
      </c>
      <c r="D304" s="3" t="s">
        <v>51</v>
      </c>
      <c r="E304" s="43">
        <f t="shared" ca="1" si="8"/>
        <v>5.86</v>
      </c>
      <c r="F304" s="43">
        <f t="shared" ca="1" si="9"/>
        <v>35341</v>
      </c>
      <c r="G304" s="45">
        <f>IFERROR(VLOOKUP($A304,Курсы_январь!$A$2:$C$32,3,0),VLOOKUP($A304,Курсы_июль!$A$2:$C$32,3,0))</f>
        <v>30.206499999999998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42">
        <v>41295</v>
      </c>
      <c r="B305" s="3" t="s">
        <v>44</v>
      </c>
      <c r="C305" s="3" t="s">
        <v>23</v>
      </c>
      <c r="D305" s="3" t="s">
        <v>51</v>
      </c>
      <c r="E305" s="43">
        <f t="shared" ca="1" si="8"/>
        <v>7.8</v>
      </c>
      <c r="F305" s="43">
        <f t="shared" ca="1" si="9"/>
        <v>971</v>
      </c>
      <c r="G305" s="45">
        <f>IFERROR(VLOOKUP($A305,Курсы_январь!$A$2:$C$32,3,0),VLOOKUP($A305,Курсы_июль!$A$2:$C$32,3,0))</f>
        <v>30.206499999999998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42">
        <v>41295</v>
      </c>
      <c r="B306" s="3" t="s">
        <v>45</v>
      </c>
      <c r="C306" s="3" t="s">
        <v>23</v>
      </c>
      <c r="D306" s="3" t="s">
        <v>51</v>
      </c>
      <c r="E306" s="43">
        <f t="shared" ca="1" si="8"/>
        <v>3.36</v>
      </c>
      <c r="F306" s="43">
        <f t="shared" ca="1" si="9"/>
        <v>996</v>
      </c>
      <c r="G306" s="45">
        <f>IFERROR(VLOOKUP($A306,Курсы_январь!$A$2:$C$32,3,0),VLOOKUP($A306,Курсы_июль!$A$2:$C$32,3,0))</f>
        <v>30.206499999999998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42">
        <v>41295</v>
      </c>
      <c r="B307" s="3" t="s">
        <v>46</v>
      </c>
      <c r="C307" s="3" t="s">
        <v>22</v>
      </c>
      <c r="D307" s="3" t="s">
        <v>50</v>
      </c>
      <c r="E307" s="43">
        <f t="shared" ca="1" si="8"/>
        <v>1.74</v>
      </c>
      <c r="F307" s="43">
        <f t="shared" ca="1" si="9"/>
        <v>36975</v>
      </c>
      <c r="G307" s="45">
        <f>IFERROR(VLOOKUP($A307,Курсы_январь!$A$2:$C$32,3,0),VLOOKUP($A307,Курсы_июль!$A$2:$C$32,3,0))</f>
        <v>30.206499999999998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42">
        <v>41295</v>
      </c>
      <c r="B308" s="3" t="s">
        <v>48</v>
      </c>
      <c r="C308" s="3" t="s">
        <v>22</v>
      </c>
      <c r="D308" s="3" t="s">
        <v>50</v>
      </c>
      <c r="E308" s="43">
        <f t="shared" ca="1" si="8"/>
        <v>5.23</v>
      </c>
      <c r="F308" s="43">
        <f t="shared" ca="1" si="9"/>
        <v>35152</v>
      </c>
      <c r="G308" s="45">
        <f>IFERROR(VLOOKUP($A308,Курсы_январь!$A$2:$C$32,3,0),VLOOKUP($A308,Курсы_июль!$A$2:$C$32,3,0))</f>
        <v>30.206499999999998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42">
        <v>41295</v>
      </c>
      <c r="B309" s="3" t="s">
        <v>47</v>
      </c>
      <c r="C309" s="3" t="s">
        <v>22</v>
      </c>
      <c r="D309" s="3" t="s">
        <v>50</v>
      </c>
      <c r="E309" s="43">
        <f t="shared" ca="1" si="8"/>
        <v>4.54</v>
      </c>
      <c r="F309" s="43">
        <f t="shared" ca="1" si="9"/>
        <v>35445</v>
      </c>
      <c r="G309" s="45">
        <f>IFERROR(VLOOKUP($A309,Курсы_январь!$A$2:$C$32,3,0),VLOOKUP($A309,Курсы_июль!$A$2:$C$32,3,0))</f>
        <v>30.206499999999998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42">
        <v>41295</v>
      </c>
      <c r="B310" s="3" t="s">
        <v>44</v>
      </c>
      <c r="C310" s="3" t="s">
        <v>23</v>
      </c>
      <c r="D310" s="3" t="s">
        <v>50</v>
      </c>
      <c r="E310" s="43">
        <f t="shared" ca="1" si="8"/>
        <v>8.7799999999999994</v>
      </c>
      <c r="F310" s="43">
        <f t="shared" ca="1" si="9"/>
        <v>966</v>
      </c>
      <c r="G310" s="45">
        <f>IFERROR(VLOOKUP($A310,Курсы_январь!$A$2:$C$32,3,0),VLOOKUP($A310,Курсы_июль!$A$2:$C$32,3,0))</f>
        <v>30.206499999999998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42">
        <v>41295</v>
      </c>
      <c r="B311" s="3" t="s">
        <v>45</v>
      </c>
      <c r="C311" s="3" t="s">
        <v>23</v>
      </c>
      <c r="D311" s="3" t="s">
        <v>50</v>
      </c>
      <c r="E311" s="43">
        <f t="shared" ca="1" si="8"/>
        <v>4.75</v>
      </c>
      <c r="F311" s="43">
        <f t="shared" ca="1" si="9"/>
        <v>993</v>
      </c>
      <c r="G311" s="45">
        <f>IFERROR(VLOOKUP($A311,Курсы_январь!$A$2:$C$32,3,0),VLOOKUP($A311,Курсы_июль!$A$2:$C$32,3,0))</f>
        <v>30.206499999999998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42">
        <v>41295</v>
      </c>
      <c r="B312" s="3" t="s">
        <v>46</v>
      </c>
      <c r="C312" s="3" t="s">
        <v>22</v>
      </c>
      <c r="D312" s="3" t="s">
        <v>43</v>
      </c>
      <c r="E312" s="43">
        <f t="shared" ca="1" si="8"/>
        <v>2.42</v>
      </c>
      <c r="F312" s="43">
        <f t="shared" ca="1" si="9"/>
        <v>36734</v>
      </c>
      <c r="G312" s="45">
        <f>IFERROR(VLOOKUP($A312,Курсы_январь!$A$2:$C$32,3,0),VLOOKUP($A312,Курсы_июль!$A$2:$C$32,3,0))</f>
        <v>30.206499999999998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42">
        <v>41295</v>
      </c>
      <c r="B313" s="3" t="s">
        <v>48</v>
      </c>
      <c r="C313" s="3" t="s">
        <v>22</v>
      </c>
      <c r="D313" s="3" t="s">
        <v>43</v>
      </c>
      <c r="E313" s="43">
        <f t="shared" ca="1" si="8"/>
        <v>8.07</v>
      </c>
      <c r="F313" s="43">
        <f t="shared" ca="1" si="9"/>
        <v>36131</v>
      </c>
      <c r="G313" s="45">
        <f>IFERROR(VLOOKUP($A313,Курсы_январь!$A$2:$C$32,3,0),VLOOKUP($A313,Курсы_июль!$A$2:$C$32,3,0))</f>
        <v>30.206499999999998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42">
        <v>41295</v>
      </c>
      <c r="B314" s="3" t="s">
        <v>47</v>
      </c>
      <c r="C314" s="3" t="s">
        <v>22</v>
      </c>
      <c r="D314" s="3" t="s">
        <v>43</v>
      </c>
      <c r="E314" s="43">
        <f t="shared" ca="1" si="8"/>
        <v>9.7100000000000009</v>
      </c>
      <c r="F314" s="43">
        <f t="shared" ca="1" si="9"/>
        <v>35724</v>
      </c>
      <c r="G314" s="45">
        <f>IFERROR(VLOOKUP($A314,Курсы_январь!$A$2:$C$32,3,0),VLOOKUP($A314,Курсы_июль!$A$2:$C$32,3,0))</f>
        <v>30.206499999999998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42">
        <v>41295</v>
      </c>
      <c r="B315" s="3" t="s">
        <v>44</v>
      </c>
      <c r="C315" s="3" t="s">
        <v>23</v>
      </c>
      <c r="D315" s="3" t="s">
        <v>43</v>
      </c>
      <c r="E315" s="43">
        <f t="shared" ca="1" si="8"/>
        <v>1.66</v>
      </c>
      <c r="F315" s="43">
        <f t="shared" ca="1" si="9"/>
        <v>979</v>
      </c>
      <c r="G315" s="45">
        <f>IFERROR(VLOOKUP($A315,Курсы_январь!$A$2:$C$32,3,0),VLOOKUP($A315,Курсы_июль!$A$2:$C$32,3,0))</f>
        <v>30.206499999999998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42">
        <v>41295</v>
      </c>
      <c r="B316" s="3" t="s">
        <v>45</v>
      </c>
      <c r="C316" s="3" t="s">
        <v>23</v>
      </c>
      <c r="D316" s="3" t="s">
        <v>43</v>
      </c>
      <c r="E316" s="43">
        <f t="shared" ca="1" si="8"/>
        <v>8.42</v>
      </c>
      <c r="F316" s="43">
        <f t="shared" ca="1" si="9"/>
        <v>989</v>
      </c>
      <c r="G316" s="45">
        <f>IFERROR(VLOOKUP($A316,Курсы_январь!$A$2:$C$32,3,0),VLOOKUP($A316,Курсы_июль!$A$2:$C$32,3,0))</f>
        <v>30.206499999999998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42">
        <v>41296</v>
      </c>
      <c r="B317" s="3" t="s">
        <v>46</v>
      </c>
      <c r="C317" s="3" t="s">
        <v>22</v>
      </c>
      <c r="D317" s="3" t="s">
        <v>51</v>
      </c>
      <c r="E317" s="43">
        <f t="shared" ca="1" si="8"/>
        <v>9.8800000000000008</v>
      </c>
      <c r="F317" s="43">
        <f t="shared" ca="1" si="9"/>
        <v>35843</v>
      </c>
      <c r="G317" s="45">
        <f>IFERROR(VLOOKUP($A317,Курсы_январь!$A$2:$C$32,3,0),VLOOKUP($A317,Курсы_июль!$A$2:$C$32,3,0))</f>
        <v>30.297000000000001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42">
        <v>41296</v>
      </c>
      <c r="B318" s="3" t="s">
        <v>48</v>
      </c>
      <c r="C318" s="3" t="s">
        <v>22</v>
      </c>
      <c r="D318" s="3" t="s">
        <v>51</v>
      </c>
      <c r="E318" s="43">
        <f t="shared" ca="1" si="8"/>
        <v>5.6</v>
      </c>
      <c r="F318" s="43">
        <f t="shared" ca="1" si="9"/>
        <v>35350</v>
      </c>
      <c r="G318" s="45">
        <f>IFERROR(VLOOKUP($A318,Курсы_январь!$A$2:$C$32,3,0),VLOOKUP($A318,Курсы_июль!$A$2:$C$32,3,0))</f>
        <v>30.297000000000001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42">
        <v>41296</v>
      </c>
      <c r="B319" s="3" t="s">
        <v>47</v>
      </c>
      <c r="C319" s="3" t="s">
        <v>22</v>
      </c>
      <c r="D319" s="3" t="s">
        <v>51</v>
      </c>
      <c r="E319" s="43">
        <f t="shared" ca="1" si="8"/>
        <v>7.05</v>
      </c>
      <c r="F319" s="43">
        <f t="shared" ca="1" si="9"/>
        <v>35341</v>
      </c>
      <c r="G319" s="45">
        <f>IFERROR(VLOOKUP($A319,Курсы_январь!$A$2:$C$32,3,0),VLOOKUP($A319,Курсы_июль!$A$2:$C$32,3,0))</f>
        <v>30.297000000000001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42">
        <v>41296</v>
      </c>
      <c r="B320" s="3" t="s">
        <v>44</v>
      </c>
      <c r="C320" s="3" t="s">
        <v>23</v>
      </c>
      <c r="D320" s="3" t="s">
        <v>51</v>
      </c>
      <c r="E320" s="43">
        <f t="shared" ca="1" si="8"/>
        <v>2.42</v>
      </c>
      <c r="F320" s="43">
        <f t="shared" ca="1" si="9"/>
        <v>971</v>
      </c>
      <c r="G320" s="45">
        <f>IFERROR(VLOOKUP($A320,Курсы_январь!$A$2:$C$32,3,0),VLOOKUP($A320,Курсы_июль!$A$2:$C$32,3,0))</f>
        <v>30.297000000000001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42">
        <v>41296</v>
      </c>
      <c r="B321" s="3" t="s">
        <v>45</v>
      </c>
      <c r="C321" s="3" t="s">
        <v>23</v>
      </c>
      <c r="D321" s="3" t="s">
        <v>51</v>
      </c>
      <c r="E321" s="43">
        <f t="shared" ca="1" si="8"/>
        <v>7.46</v>
      </c>
      <c r="F321" s="43">
        <f t="shared" ca="1" si="9"/>
        <v>996</v>
      </c>
      <c r="G321" s="45">
        <f>IFERROR(VLOOKUP($A321,Курсы_январь!$A$2:$C$32,3,0),VLOOKUP($A321,Курсы_июль!$A$2:$C$32,3,0))</f>
        <v>30.297000000000001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42">
        <v>41296</v>
      </c>
      <c r="B322" s="3" t="s">
        <v>46</v>
      </c>
      <c r="C322" s="3" t="s">
        <v>22</v>
      </c>
      <c r="D322" s="3" t="s">
        <v>50</v>
      </c>
      <c r="E322" s="43">
        <f t="shared" ca="1" si="8"/>
        <v>9.26</v>
      </c>
      <c r="F322" s="43">
        <f t="shared" ca="1" si="9"/>
        <v>36975</v>
      </c>
      <c r="G322" s="45">
        <f>IFERROR(VLOOKUP($A322,Курсы_январь!$A$2:$C$32,3,0),VLOOKUP($A322,Курсы_июль!$A$2:$C$32,3,0))</f>
        <v>30.297000000000001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42">
        <v>41296</v>
      </c>
      <c r="B323" s="3" t="s">
        <v>48</v>
      </c>
      <c r="C323" s="3" t="s">
        <v>22</v>
      </c>
      <c r="D323" s="3" t="s">
        <v>50</v>
      </c>
      <c r="E323" s="43">
        <f t="shared" ca="1" si="8"/>
        <v>7.73</v>
      </c>
      <c r="F323" s="43">
        <f t="shared" ca="1" si="9"/>
        <v>35152</v>
      </c>
      <c r="G323" s="45">
        <f>IFERROR(VLOOKUP($A323,Курсы_январь!$A$2:$C$32,3,0),VLOOKUP($A323,Курсы_июль!$A$2:$C$32,3,0))</f>
        <v>30.297000000000001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42">
        <v>41296</v>
      </c>
      <c r="B324" s="3" t="s">
        <v>47</v>
      </c>
      <c r="C324" s="3" t="s">
        <v>22</v>
      </c>
      <c r="D324" s="3" t="s">
        <v>50</v>
      </c>
      <c r="E324" s="43">
        <f t="shared" ca="1" si="8"/>
        <v>5.37</v>
      </c>
      <c r="F324" s="43">
        <f t="shared" ca="1" si="9"/>
        <v>35445</v>
      </c>
      <c r="G324" s="45">
        <f>IFERROR(VLOOKUP($A324,Курсы_январь!$A$2:$C$32,3,0),VLOOKUP($A324,Курсы_июль!$A$2:$C$32,3,0))</f>
        <v>30.297000000000001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42">
        <v>41296</v>
      </c>
      <c r="B325" s="3" t="s">
        <v>44</v>
      </c>
      <c r="C325" s="3" t="s">
        <v>23</v>
      </c>
      <c r="D325" s="3" t="s">
        <v>50</v>
      </c>
      <c r="E325" s="43">
        <f t="shared" ca="1" si="8"/>
        <v>0.01</v>
      </c>
      <c r="F325" s="43">
        <f t="shared" ca="1" si="9"/>
        <v>966</v>
      </c>
      <c r="G325" s="45">
        <f>IFERROR(VLOOKUP($A325,Курсы_январь!$A$2:$C$32,3,0),VLOOKUP($A325,Курсы_июль!$A$2:$C$32,3,0))</f>
        <v>30.297000000000001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42">
        <v>41296</v>
      </c>
      <c r="B326" s="3" t="s">
        <v>45</v>
      </c>
      <c r="C326" s="3" t="s">
        <v>23</v>
      </c>
      <c r="D326" s="3" t="s">
        <v>50</v>
      </c>
      <c r="E326" s="43">
        <f t="shared" ca="1" si="8"/>
        <v>7.27</v>
      </c>
      <c r="F326" s="43">
        <f t="shared" ca="1" si="9"/>
        <v>993</v>
      </c>
      <c r="G326" s="45">
        <f>IFERROR(VLOOKUP($A326,Курсы_январь!$A$2:$C$32,3,0),VLOOKUP($A326,Курсы_июль!$A$2:$C$32,3,0))</f>
        <v>30.297000000000001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42">
        <v>41296</v>
      </c>
      <c r="B327" s="3" t="s">
        <v>46</v>
      </c>
      <c r="C327" s="3" t="s">
        <v>22</v>
      </c>
      <c r="D327" s="3" t="s">
        <v>43</v>
      </c>
      <c r="E327" s="43">
        <f t="shared" ca="1" si="8"/>
        <v>6.55</v>
      </c>
      <c r="F327" s="43">
        <f t="shared" ca="1" si="9"/>
        <v>36734</v>
      </c>
      <c r="G327" s="45">
        <f>IFERROR(VLOOKUP($A327,Курсы_январь!$A$2:$C$32,3,0),VLOOKUP($A327,Курсы_июль!$A$2:$C$32,3,0))</f>
        <v>30.297000000000001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42">
        <v>41296</v>
      </c>
      <c r="B328" s="3" t="s">
        <v>48</v>
      </c>
      <c r="C328" s="3" t="s">
        <v>22</v>
      </c>
      <c r="D328" s="3" t="s">
        <v>43</v>
      </c>
      <c r="E328" s="43">
        <f t="shared" ca="1" si="8"/>
        <v>4.46</v>
      </c>
      <c r="F328" s="43">
        <f t="shared" ca="1" si="9"/>
        <v>36131</v>
      </c>
      <c r="G328" s="45">
        <f>IFERROR(VLOOKUP($A328,Курсы_январь!$A$2:$C$32,3,0),VLOOKUP($A328,Курсы_июль!$A$2:$C$32,3,0))</f>
        <v>30.297000000000001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42">
        <v>41296</v>
      </c>
      <c r="B329" s="3" t="s">
        <v>47</v>
      </c>
      <c r="C329" s="3" t="s">
        <v>22</v>
      </c>
      <c r="D329" s="3" t="s">
        <v>43</v>
      </c>
      <c r="E329" s="43">
        <f t="shared" ca="1" si="8"/>
        <v>9.66</v>
      </c>
      <c r="F329" s="43">
        <f t="shared" ca="1" si="9"/>
        <v>35724</v>
      </c>
      <c r="G329" s="45">
        <f>IFERROR(VLOOKUP($A329,Курсы_январь!$A$2:$C$32,3,0),VLOOKUP($A329,Курсы_июль!$A$2:$C$32,3,0))</f>
        <v>30.297000000000001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42">
        <v>41296</v>
      </c>
      <c r="B330" s="3" t="s">
        <v>44</v>
      </c>
      <c r="C330" s="3" t="s">
        <v>23</v>
      </c>
      <c r="D330" s="3" t="s">
        <v>43</v>
      </c>
      <c r="E330" s="43">
        <f t="shared" ca="1" si="8"/>
        <v>4.09</v>
      </c>
      <c r="F330" s="43">
        <f t="shared" ca="1" si="9"/>
        <v>979</v>
      </c>
      <c r="G330" s="45">
        <f>IFERROR(VLOOKUP($A330,Курсы_январь!$A$2:$C$32,3,0),VLOOKUP($A330,Курсы_июль!$A$2:$C$32,3,0))</f>
        <v>30.297000000000001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42">
        <v>41296</v>
      </c>
      <c r="B331" s="3" t="s">
        <v>45</v>
      </c>
      <c r="C331" s="3" t="s">
        <v>23</v>
      </c>
      <c r="D331" s="3" t="s">
        <v>43</v>
      </c>
      <c r="E331" s="43">
        <f t="shared" ca="1" si="8"/>
        <v>5.92</v>
      </c>
      <c r="F331" s="43">
        <f t="shared" ca="1" si="9"/>
        <v>989</v>
      </c>
      <c r="G331" s="45">
        <f>IFERROR(VLOOKUP($A331,Курсы_январь!$A$2:$C$32,3,0),VLOOKUP($A331,Курсы_июль!$A$2:$C$32,3,0))</f>
        <v>30.297000000000001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42">
        <v>41297</v>
      </c>
      <c r="B332" s="3" t="s">
        <v>46</v>
      </c>
      <c r="C332" s="3" t="s">
        <v>22</v>
      </c>
      <c r="D332" s="3" t="s">
        <v>51</v>
      </c>
      <c r="E332" s="43">
        <f t="shared" ca="1" si="8"/>
        <v>7.8</v>
      </c>
      <c r="F332" s="43">
        <f t="shared" ca="1" si="9"/>
        <v>35843</v>
      </c>
      <c r="G332" s="45">
        <f>IFERROR(VLOOKUP($A332,Курсы_январь!$A$2:$C$32,3,0),VLOOKUP($A332,Курсы_июль!$A$2:$C$32,3,0))</f>
        <v>30.195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42">
        <v>41297</v>
      </c>
      <c r="B333" s="3" t="s">
        <v>48</v>
      </c>
      <c r="C333" s="3" t="s">
        <v>22</v>
      </c>
      <c r="D333" s="3" t="s">
        <v>51</v>
      </c>
      <c r="E333" s="43">
        <f t="shared" ca="1" si="8"/>
        <v>7.51</v>
      </c>
      <c r="F333" s="43">
        <f t="shared" ca="1" si="9"/>
        <v>35350</v>
      </c>
      <c r="G333" s="45">
        <f>IFERROR(VLOOKUP($A333,Курсы_январь!$A$2:$C$32,3,0),VLOOKUP($A333,Курсы_июль!$A$2:$C$32,3,0))</f>
        <v>30.195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42">
        <v>41297</v>
      </c>
      <c r="B334" s="3" t="s">
        <v>47</v>
      </c>
      <c r="C334" s="3" t="s">
        <v>22</v>
      </c>
      <c r="D334" s="3" t="s">
        <v>51</v>
      </c>
      <c r="E334" s="43">
        <f t="shared" ca="1" si="8"/>
        <v>8.56</v>
      </c>
      <c r="F334" s="43">
        <f t="shared" ca="1" si="9"/>
        <v>35341</v>
      </c>
      <c r="G334" s="45">
        <f>IFERROR(VLOOKUP($A334,Курсы_январь!$A$2:$C$32,3,0),VLOOKUP($A334,Курсы_июль!$A$2:$C$32,3,0))</f>
        <v>30.195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42">
        <v>41297</v>
      </c>
      <c r="B335" s="3" t="s">
        <v>44</v>
      </c>
      <c r="C335" s="3" t="s">
        <v>23</v>
      </c>
      <c r="D335" s="3" t="s">
        <v>51</v>
      </c>
      <c r="E335" s="43">
        <f t="shared" ca="1" si="8"/>
        <v>1.23</v>
      </c>
      <c r="F335" s="43">
        <f t="shared" ca="1" si="9"/>
        <v>971</v>
      </c>
      <c r="G335" s="45">
        <f>IFERROR(VLOOKUP($A335,Курсы_январь!$A$2:$C$32,3,0),VLOOKUP($A335,Курсы_июль!$A$2:$C$32,3,0))</f>
        <v>30.195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42">
        <v>41297</v>
      </c>
      <c r="B336" s="3" t="s">
        <v>45</v>
      </c>
      <c r="C336" s="3" t="s">
        <v>23</v>
      </c>
      <c r="D336" s="3" t="s">
        <v>51</v>
      </c>
      <c r="E336" s="43">
        <f t="shared" ca="1" si="8"/>
        <v>7.49</v>
      </c>
      <c r="F336" s="43">
        <f t="shared" ca="1" si="9"/>
        <v>996</v>
      </c>
      <c r="G336" s="45">
        <f>IFERROR(VLOOKUP($A336,Курсы_январь!$A$2:$C$32,3,0),VLOOKUP($A336,Курсы_июль!$A$2:$C$32,3,0))</f>
        <v>30.195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42">
        <v>41297</v>
      </c>
      <c r="B337" s="3" t="s">
        <v>46</v>
      </c>
      <c r="C337" s="3" t="s">
        <v>22</v>
      </c>
      <c r="D337" s="3" t="s">
        <v>50</v>
      </c>
      <c r="E337" s="43">
        <f t="shared" ca="1" si="8"/>
        <v>9.75</v>
      </c>
      <c r="F337" s="43">
        <f t="shared" ca="1" si="9"/>
        <v>36975</v>
      </c>
      <c r="G337" s="45">
        <f>IFERROR(VLOOKUP($A337,Курсы_январь!$A$2:$C$32,3,0),VLOOKUP($A337,Курсы_июль!$A$2:$C$32,3,0))</f>
        <v>30.195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42">
        <v>41297</v>
      </c>
      <c r="B338" s="3" t="s">
        <v>48</v>
      </c>
      <c r="C338" s="3" t="s">
        <v>22</v>
      </c>
      <c r="D338" s="3" t="s">
        <v>50</v>
      </c>
      <c r="E338" s="43">
        <f t="shared" ca="1" si="8"/>
        <v>5.61</v>
      </c>
      <c r="F338" s="43">
        <f t="shared" ca="1" si="9"/>
        <v>35152</v>
      </c>
      <c r="G338" s="45">
        <f>IFERROR(VLOOKUP($A338,Курсы_январь!$A$2:$C$32,3,0),VLOOKUP($A338,Курсы_июль!$A$2:$C$32,3,0))</f>
        <v>30.195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42">
        <v>41297</v>
      </c>
      <c r="B339" s="3" t="s">
        <v>47</v>
      </c>
      <c r="C339" s="3" t="s">
        <v>22</v>
      </c>
      <c r="D339" s="3" t="s">
        <v>50</v>
      </c>
      <c r="E339" s="43">
        <f t="shared" ca="1" si="8"/>
        <v>7.79</v>
      </c>
      <c r="F339" s="43">
        <f t="shared" ca="1" si="9"/>
        <v>35445</v>
      </c>
      <c r="G339" s="45">
        <f>IFERROR(VLOOKUP($A339,Курсы_январь!$A$2:$C$32,3,0),VLOOKUP($A339,Курсы_июль!$A$2:$C$32,3,0))</f>
        <v>30.195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42">
        <v>41297</v>
      </c>
      <c r="B340" s="3" t="s">
        <v>44</v>
      </c>
      <c r="C340" s="3" t="s">
        <v>23</v>
      </c>
      <c r="D340" s="3" t="s">
        <v>50</v>
      </c>
      <c r="E340" s="43">
        <f t="shared" ca="1" si="8"/>
        <v>3.3</v>
      </c>
      <c r="F340" s="43">
        <f t="shared" ca="1" si="9"/>
        <v>966</v>
      </c>
      <c r="G340" s="45">
        <f>IFERROR(VLOOKUP($A340,Курсы_январь!$A$2:$C$32,3,0),VLOOKUP($A340,Курсы_июль!$A$2:$C$32,3,0))</f>
        <v>30.195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42">
        <v>41297</v>
      </c>
      <c r="B341" s="3" t="s">
        <v>45</v>
      </c>
      <c r="C341" s="3" t="s">
        <v>23</v>
      </c>
      <c r="D341" s="3" t="s">
        <v>50</v>
      </c>
      <c r="E341" s="43">
        <f t="shared" ca="1" si="8"/>
        <v>3.67</v>
      </c>
      <c r="F341" s="43">
        <f t="shared" ca="1" si="9"/>
        <v>993</v>
      </c>
      <c r="G341" s="45">
        <f>IFERROR(VLOOKUP($A341,Курсы_январь!$A$2:$C$32,3,0),VLOOKUP($A341,Курсы_июль!$A$2:$C$32,3,0))</f>
        <v>30.195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42">
        <v>41297</v>
      </c>
      <c r="B342" s="3" t="s">
        <v>46</v>
      </c>
      <c r="C342" s="3" t="s">
        <v>22</v>
      </c>
      <c r="D342" s="3" t="s">
        <v>43</v>
      </c>
      <c r="E342" s="43">
        <f t="shared" ca="1" si="8"/>
        <v>5.13</v>
      </c>
      <c r="F342" s="43">
        <f t="shared" ca="1" si="9"/>
        <v>36734</v>
      </c>
      <c r="G342" s="45">
        <f>IFERROR(VLOOKUP($A342,Курсы_январь!$A$2:$C$32,3,0),VLOOKUP($A342,Курсы_июль!$A$2:$C$32,3,0))</f>
        <v>30.195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42">
        <v>41297</v>
      </c>
      <c r="B343" s="3" t="s">
        <v>48</v>
      </c>
      <c r="C343" s="3" t="s">
        <v>22</v>
      </c>
      <c r="D343" s="3" t="s">
        <v>43</v>
      </c>
      <c r="E343" s="43">
        <f t="shared" ca="1" si="8"/>
        <v>9.57</v>
      </c>
      <c r="F343" s="43">
        <f t="shared" ca="1" si="9"/>
        <v>36131</v>
      </c>
      <c r="G343" s="45">
        <f>IFERROR(VLOOKUP($A343,Курсы_январь!$A$2:$C$32,3,0),VLOOKUP($A343,Курсы_июль!$A$2:$C$32,3,0))</f>
        <v>30.195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42">
        <v>41297</v>
      </c>
      <c r="B344" s="3" t="s">
        <v>47</v>
      </c>
      <c r="C344" s="3" t="s">
        <v>22</v>
      </c>
      <c r="D344" s="3" t="s">
        <v>43</v>
      </c>
      <c r="E344" s="43">
        <f t="shared" ca="1" si="8"/>
        <v>4.3099999999999996</v>
      </c>
      <c r="F344" s="43">
        <f t="shared" ca="1" si="9"/>
        <v>35724</v>
      </c>
      <c r="G344" s="45">
        <f>IFERROR(VLOOKUP($A344,Курсы_январь!$A$2:$C$32,3,0),VLOOKUP($A344,Курсы_июль!$A$2:$C$32,3,0))</f>
        <v>30.195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42">
        <v>41297</v>
      </c>
      <c r="B345" s="3" t="s">
        <v>44</v>
      </c>
      <c r="C345" s="3" t="s">
        <v>23</v>
      </c>
      <c r="D345" s="3" t="s">
        <v>43</v>
      </c>
      <c r="E345" s="43">
        <f t="shared" ca="1" si="8"/>
        <v>7.24</v>
      </c>
      <c r="F345" s="43">
        <f t="shared" ca="1" si="9"/>
        <v>979</v>
      </c>
      <c r="G345" s="45">
        <f>IFERROR(VLOOKUP($A345,Курсы_январь!$A$2:$C$32,3,0),VLOOKUP($A345,Курсы_июль!$A$2:$C$32,3,0))</f>
        <v>30.195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42">
        <v>41297</v>
      </c>
      <c r="B346" s="3" t="s">
        <v>45</v>
      </c>
      <c r="C346" s="3" t="s">
        <v>23</v>
      </c>
      <c r="D346" s="3" t="s">
        <v>43</v>
      </c>
      <c r="E346" s="43">
        <f t="shared" ca="1" si="8"/>
        <v>3.69</v>
      </c>
      <c r="F346" s="43">
        <f t="shared" ca="1" si="9"/>
        <v>989</v>
      </c>
      <c r="G346" s="45">
        <f>IFERROR(VLOOKUP($A346,Курсы_январь!$A$2:$C$32,3,0),VLOOKUP($A346,Курсы_июль!$A$2:$C$32,3,0))</f>
        <v>30.195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42">
        <v>41298</v>
      </c>
      <c r="B347" s="3" t="s">
        <v>46</v>
      </c>
      <c r="C347" s="3" t="s">
        <v>22</v>
      </c>
      <c r="D347" s="3" t="s">
        <v>51</v>
      </c>
      <c r="E347" s="43">
        <f t="shared" ca="1" si="8"/>
        <v>8.99</v>
      </c>
      <c r="F347" s="43">
        <f t="shared" ca="1" si="9"/>
        <v>35843</v>
      </c>
      <c r="G347" s="45">
        <f>IFERROR(VLOOKUP($A347,Курсы_январь!$A$2:$C$32,3,0),VLOOKUP($A347,Курсы_июль!$A$2:$C$32,3,0))</f>
        <v>30.229199999999999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42">
        <v>41298</v>
      </c>
      <c r="B348" s="3" t="s">
        <v>48</v>
      </c>
      <c r="C348" s="3" t="s">
        <v>22</v>
      </c>
      <c r="D348" s="3" t="s">
        <v>51</v>
      </c>
      <c r="E348" s="43">
        <f t="shared" ca="1" si="8"/>
        <v>3.63</v>
      </c>
      <c r="F348" s="43">
        <f t="shared" ca="1" si="9"/>
        <v>35350</v>
      </c>
      <c r="G348" s="45">
        <f>IFERROR(VLOOKUP($A348,Курсы_январь!$A$2:$C$32,3,0),VLOOKUP($A348,Курсы_июль!$A$2:$C$32,3,0))</f>
        <v>30.229199999999999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42">
        <v>41298</v>
      </c>
      <c r="B349" s="3" t="s">
        <v>47</v>
      </c>
      <c r="C349" s="3" t="s">
        <v>22</v>
      </c>
      <c r="D349" s="3" t="s">
        <v>51</v>
      </c>
      <c r="E349" s="43">
        <f t="shared" ca="1" si="8"/>
        <v>3.67</v>
      </c>
      <c r="F349" s="43">
        <f t="shared" ca="1" si="9"/>
        <v>35341</v>
      </c>
      <c r="G349" s="45">
        <f>IFERROR(VLOOKUP($A349,Курсы_январь!$A$2:$C$32,3,0),VLOOKUP($A349,Курсы_июль!$A$2:$C$32,3,0))</f>
        <v>30.229199999999999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42">
        <v>41298</v>
      </c>
      <c r="B350" s="3" t="s">
        <v>44</v>
      </c>
      <c r="C350" s="3" t="s">
        <v>23</v>
      </c>
      <c r="D350" s="3" t="s">
        <v>51</v>
      </c>
      <c r="E350" s="43">
        <f t="shared" ca="1" si="8"/>
        <v>1.03</v>
      </c>
      <c r="F350" s="43">
        <f t="shared" ca="1" si="9"/>
        <v>971</v>
      </c>
      <c r="G350" s="45">
        <f>IFERROR(VLOOKUP($A350,Курсы_январь!$A$2:$C$32,3,0),VLOOKUP($A350,Курсы_июль!$A$2:$C$32,3,0))</f>
        <v>30.229199999999999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42">
        <v>41298</v>
      </c>
      <c r="B351" s="3" t="s">
        <v>45</v>
      </c>
      <c r="C351" s="3" t="s">
        <v>23</v>
      </c>
      <c r="D351" s="3" t="s">
        <v>51</v>
      </c>
      <c r="E351" s="43">
        <f t="shared" ca="1" si="8"/>
        <v>7.44</v>
      </c>
      <c r="F351" s="43">
        <f t="shared" ca="1" si="9"/>
        <v>996</v>
      </c>
      <c r="G351" s="45">
        <f>IFERROR(VLOOKUP($A351,Курсы_январь!$A$2:$C$32,3,0),VLOOKUP($A351,Курсы_июль!$A$2:$C$32,3,0))</f>
        <v>30.229199999999999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42">
        <v>41298</v>
      </c>
      <c r="B352" s="3" t="s">
        <v>46</v>
      </c>
      <c r="C352" s="3" t="s">
        <v>22</v>
      </c>
      <c r="D352" s="3" t="s">
        <v>50</v>
      </c>
      <c r="E352" s="43">
        <f t="shared" ca="1" si="8"/>
        <v>5.28</v>
      </c>
      <c r="F352" s="43">
        <f t="shared" ca="1" si="9"/>
        <v>36975</v>
      </c>
      <c r="G352" s="45">
        <f>IFERROR(VLOOKUP($A352,Курсы_январь!$A$2:$C$32,3,0),VLOOKUP($A352,Курсы_июль!$A$2:$C$32,3,0))</f>
        <v>30.229199999999999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42">
        <v>41298</v>
      </c>
      <c r="B353" s="3" t="s">
        <v>48</v>
      </c>
      <c r="C353" s="3" t="s">
        <v>22</v>
      </c>
      <c r="D353" s="3" t="s">
        <v>50</v>
      </c>
      <c r="E353" s="43">
        <f t="shared" ca="1" si="8"/>
        <v>9.06</v>
      </c>
      <c r="F353" s="43">
        <f t="shared" ca="1" si="9"/>
        <v>35152</v>
      </c>
      <c r="G353" s="45">
        <f>IFERROR(VLOOKUP($A353,Курсы_январь!$A$2:$C$32,3,0),VLOOKUP($A353,Курсы_июль!$A$2:$C$32,3,0))</f>
        <v>30.229199999999999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42">
        <v>41298</v>
      </c>
      <c r="B354" s="3" t="s">
        <v>47</v>
      </c>
      <c r="C354" s="3" t="s">
        <v>22</v>
      </c>
      <c r="D354" s="3" t="s">
        <v>50</v>
      </c>
      <c r="E354" s="43">
        <f t="shared" ca="1" si="8"/>
        <v>5.74</v>
      </c>
      <c r="F354" s="43">
        <f t="shared" ca="1" si="9"/>
        <v>35445</v>
      </c>
      <c r="G354" s="45">
        <f>IFERROR(VLOOKUP($A354,Курсы_январь!$A$2:$C$32,3,0),VLOOKUP($A354,Курсы_июль!$A$2:$C$32,3,0))</f>
        <v>30.229199999999999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42">
        <v>41298</v>
      </c>
      <c r="B355" s="3" t="s">
        <v>44</v>
      </c>
      <c r="C355" s="3" t="s">
        <v>23</v>
      </c>
      <c r="D355" s="3" t="s">
        <v>50</v>
      </c>
      <c r="E355" s="43">
        <f t="shared" ca="1" si="8"/>
        <v>7.18</v>
      </c>
      <c r="F355" s="43">
        <f t="shared" ca="1" si="9"/>
        <v>966</v>
      </c>
      <c r="G355" s="45">
        <f>IFERROR(VLOOKUP($A355,Курсы_январь!$A$2:$C$32,3,0),VLOOKUP($A355,Курсы_июль!$A$2:$C$32,3,0))</f>
        <v>30.229199999999999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42">
        <v>41298</v>
      </c>
      <c r="B356" s="3" t="s">
        <v>45</v>
      </c>
      <c r="C356" s="3" t="s">
        <v>23</v>
      </c>
      <c r="D356" s="3" t="s">
        <v>50</v>
      </c>
      <c r="E356" s="43">
        <f t="shared" ca="1" si="8"/>
        <v>1.72</v>
      </c>
      <c r="F356" s="43">
        <f t="shared" ca="1" si="9"/>
        <v>993</v>
      </c>
      <c r="G356" s="45">
        <f>IFERROR(VLOOKUP($A356,Курсы_январь!$A$2:$C$32,3,0),VLOOKUP($A356,Курсы_июль!$A$2:$C$32,3,0))</f>
        <v>30.229199999999999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42">
        <v>41298</v>
      </c>
      <c r="B357" s="3" t="s">
        <v>46</v>
      </c>
      <c r="C357" s="3" t="s">
        <v>22</v>
      </c>
      <c r="D357" s="3" t="s">
        <v>43</v>
      </c>
      <c r="E357" s="43">
        <f t="shared" ca="1" si="8"/>
        <v>5.48</v>
      </c>
      <c r="F357" s="43">
        <f t="shared" ca="1" si="9"/>
        <v>36734</v>
      </c>
      <c r="G357" s="45">
        <f>IFERROR(VLOOKUP($A357,Курсы_январь!$A$2:$C$32,3,0),VLOOKUP($A357,Курсы_июль!$A$2:$C$32,3,0))</f>
        <v>30.229199999999999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42">
        <v>41298</v>
      </c>
      <c r="B358" s="3" t="s">
        <v>48</v>
      </c>
      <c r="C358" s="3" t="s">
        <v>22</v>
      </c>
      <c r="D358" s="3" t="s">
        <v>43</v>
      </c>
      <c r="E358" s="43">
        <f t="shared" ca="1" si="8"/>
        <v>2.2400000000000002</v>
      </c>
      <c r="F358" s="43">
        <f t="shared" ca="1" si="9"/>
        <v>36131</v>
      </c>
      <c r="G358" s="45">
        <f>IFERROR(VLOOKUP($A358,Курсы_январь!$A$2:$C$32,3,0),VLOOKUP($A358,Курсы_июль!$A$2:$C$32,3,0))</f>
        <v>30.229199999999999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42">
        <v>41298</v>
      </c>
      <c r="B359" s="3" t="s">
        <v>47</v>
      </c>
      <c r="C359" s="3" t="s">
        <v>22</v>
      </c>
      <c r="D359" s="3" t="s">
        <v>43</v>
      </c>
      <c r="E359" s="43">
        <f t="shared" ca="1" si="8"/>
        <v>8.77</v>
      </c>
      <c r="F359" s="43">
        <f t="shared" ca="1" si="9"/>
        <v>35724</v>
      </c>
      <c r="G359" s="45">
        <f>IFERROR(VLOOKUP($A359,Курсы_январь!$A$2:$C$32,3,0),VLOOKUP($A359,Курсы_июль!$A$2:$C$32,3,0))</f>
        <v>30.229199999999999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42">
        <v>41298</v>
      </c>
      <c r="B360" s="3" t="s">
        <v>44</v>
      </c>
      <c r="C360" s="3" t="s">
        <v>23</v>
      </c>
      <c r="D360" s="3" t="s">
        <v>43</v>
      </c>
      <c r="E360" s="43">
        <f t="shared" ca="1" si="8"/>
        <v>3.72</v>
      </c>
      <c r="F360" s="43">
        <f t="shared" ca="1" si="9"/>
        <v>979</v>
      </c>
      <c r="G360" s="45">
        <f>IFERROR(VLOOKUP($A360,Курсы_январь!$A$2:$C$32,3,0),VLOOKUP($A360,Курсы_июль!$A$2:$C$32,3,0))</f>
        <v>30.229199999999999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42">
        <v>41298</v>
      </c>
      <c r="B361" s="3" t="s">
        <v>45</v>
      </c>
      <c r="C361" s="3" t="s">
        <v>23</v>
      </c>
      <c r="D361" s="3" t="s">
        <v>43</v>
      </c>
      <c r="E361" s="43">
        <f t="shared" ca="1" si="8"/>
        <v>6.11</v>
      </c>
      <c r="F361" s="43">
        <f t="shared" ca="1" si="9"/>
        <v>989</v>
      </c>
      <c r="G361" s="45">
        <f>IFERROR(VLOOKUP($A361,Курсы_январь!$A$2:$C$32,3,0),VLOOKUP($A361,Курсы_июль!$A$2:$C$32,3,0))</f>
        <v>30.229199999999999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42">
        <v>41299</v>
      </c>
      <c r="B362" s="3" t="s">
        <v>46</v>
      </c>
      <c r="C362" s="3" t="s">
        <v>22</v>
      </c>
      <c r="D362" s="3" t="s">
        <v>51</v>
      </c>
      <c r="E362" s="43">
        <f t="shared" ca="1" si="8"/>
        <v>2.21</v>
      </c>
      <c r="F362" s="43">
        <f t="shared" ca="1" si="9"/>
        <v>35843</v>
      </c>
      <c r="G362" s="45">
        <f>IFERROR(VLOOKUP($A362,Курсы_январь!$A$2:$C$32,3,0),VLOOKUP($A362,Курсы_июль!$A$2:$C$32,3,0))</f>
        <v>30.1648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42">
        <v>41299</v>
      </c>
      <c r="B363" s="3" t="s">
        <v>48</v>
      </c>
      <c r="C363" s="3" t="s">
        <v>22</v>
      </c>
      <c r="D363" s="3" t="s">
        <v>51</v>
      </c>
      <c r="E363" s="43">
        <f t="shared" ca="1" si="8"/>
        <v>6.46</v>
      </c>
      <c r="F363" s="43">
        <f t="shared" ca="1" si="9"/>
        <v>35350</v>
      </c>
      <c r="G363" s="45">
        <f>IFERROR(VLOOKUP($A363,Курсы_январь!$A$2:$C$32,3,0),VLOOKUP($A363,Курсы_июль!$A$2:$C$32,3,0))</f>
        <v>30.1648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42">
        <v>41299</v>
      </c>
      <c r="B364" s="3" t="s">
        <v>47</v>
      </c>
      <c r="C364" s="3" t="s">
        <v>22</v>
      </c>
      <c r="D364" s="3" t="s">
        <v>51</v>
      </c>
      <c r="E364" s="43">
        <f t="shared" ca="1" si="8"/>
        <v>2.85</v>
      </c>
      <c r="F364" s="43">
        <f t="shared" ca="1" si="9"/>
        <v>35341</v>
      </c>
      <c r="G364" s="45">
        <f>IFERROR(VLOOKUP($A364,Курсы_январь!$A$2:$C$32,3,0),VLOOKUP($A364,Курсы_июль!$A$2:$C$32,3,0))</f>
        <v>30.1648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42">
        <v>41299</v>
      </c>
      <c r="B365" s="3" t="s">
        <v>44</v>
      </c>
      <c r="C365" s="3" t="s">
        <v>23</v>
      </c>
      <c r="D365" s="3" t="s">
        <v>51</v>
      </c>
      <c r="E365" s="43">
        <f t="shared" ca="1" si="8"/>
        <v>9.6300000000000008</v>
      </c>
      <c r="F365" s="43">
        <f t="shared" ca="1" si="9"/>
        <v>971</v>
      </c>
      <c r="G365" s="45">
        <f>IFERROR(VLOOKUP($A365,Курсы_январь!$A$2:$C$32,3,0),VLOOKUP($A365,Курсы_июль!$A$2:$C$32,3,0))</f>
        <v>30.1648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42">
        <v>41299</v>
      </c>
      <c r="B366" s="3" t="s">
        <v>45</v>
      </c>
      <c r="C366" s="3" t="s">
        <v>23</v>
      </c>
      <c r="D366" s="3" t="s">
        <v>51</v>
      </c>
      <c r="E366" s="43">
        <f t="shared" ca="1" si="8"/>
        <v>0.41</v>
      </c>
      <c r="F366" s="43">
        <f t="shared" ca="1" si="9"/>
        <v>996</v>
      </c>
      <c r="G366" s="45">
        <f>IFERROR(VLOOKUP($A366,Курсы_январь!$A$2:$C$32,3,0),VLOOKUP($A366,Курсы_июль!$A$2:$C$32,3,0))</f>
        <v>30.1648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42">
        <v>41299</v>
      </c>
      <c r="B367" s="3" t="s">
        <v>46</v>
      </c>
      <c r="C367" s="3" t="s">
        <v>22</v>
      </c>
      <c r="D367" s="3" t="s">
        <v>50</v>
      </c>
      <c r="E367" s="43">
        <f t="shared" ca="1" si="8"/>
        <v>0.6</v>
      </c>
      <c r="F367" s="43">
        <f t="shared" ca="1" si="9"/>
        <v>36975</v>
      </c>
      <c r="G367" s="45">
        <f>IFERROR(VLOOKUP($A367,Курсы_январь!$A$2:$C$32,3,0),VLOOKUP($A367,Курсы_июль!$A$2:$C$32,3,0))</f>
        <v>30.1648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42">
        <v>41299</v>
      </c>
      <c r="B368" s="3" t="s">
        <v>48</v>
      </c>
      <c r="C368" s="3" t="s">
        <v>22</v>
      </c>
      <c r="D368" s="3" t="s">
        <v>50</v>
      </c>
      <c r="E368" s="43">
        <f t="shared" ca="1" si="8"/>
        <v>5.82</v>
      </c>
      <c r="F368" s="43">
        <f t="shared" ca="1" si="9"/>
        <v>35152</v>
      </c>
      <c r="G368" s="45">
        <f>IFERROR(VLOOKUP($A368,Курсы_январь!$A$2:$C$32,3,0),VLOOKUP($A368,Курсы_июль!$A$2:$C$32,3,0))</f>
        <v>30.1648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42">
        <v>41299</v>
      </c>
      <c r="B369" s="3" t="s">
        <v>47</v>
      </c>
      <c r="C369" s="3" t="s">
        <v>22</v>
      </c>
      <c r="D369" s="3" t="s">
        <v>50</v>
      </c>
      <c r="E369" s="43">
        <f t="shared" ca="1" si="8"/>
        <v>4.6399999999999997</v>
      </c>
      <c r="F369" s="43">
        <f t="shared" ca="1" si="9"/>
        <v>35445</v>
      </c>
      <c r="G369" s="45">
        <f>IFERROR(VLOOKUP($A369,Курсы_январь!$A$2:$C$32,3,0),VLOOKUP($A369,Курсы_июль!$A$2:$C$32,3,0))</f>
        <v>30.1648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42">
        <v>41299</v>
      </c>
      <c r="B370" s="3" t="s">
        <v>44</v>
      </c>
      <c r="C370" s="3" t="s">
        <v>23</v>
      </c>
      <c r="D370" s="3" t="s">
        <v>50</v>
      </c>
      <c r="E370" s="43">
        <f t="shared" ca="1" si="8"/>
        <v>0.28999999999999998</v>
      </c>
      <c r="F370" s="43">
        <f t="shared" ca="1" si="9"/>
        <v>966</v>
      </c>
      <c r="G370" s="45">
        <f>IFERROR(VLOOKUP($A370,Курсы_январь!$A$2:$C$32,3,0),VLOOKUP($A370,Курсы_июль!$A$2:$C$32,3,0))</f>
        <v>30.1648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42">
        <v>41299</v>
      </c>
      <c r="B371" s="3" t="s">
        <v>45</v>
      </c>
      <c r="C371" s="3" t="s">
        <v>23</v>
      </c>
      <c r="D371" s="3" t="s">
        <v>50</v>
      </c>
      <c r="E371" s="43">
        <f t="shared" ca="1" si="8"/>
        <v>4.92</v>
      </c>
      <c r="F371" s="43">
        <f t="shared" ca="1" si="9"/>
        <v>993</v>
      </c>
      <c r="G371" s="45">
        <f>IFERROR(VLOOKUP($A371,Курсы_январь!$A$2:$C$32,3,0),VLOOKUP($A371,Курсы_июль!$A$2:$C$32,3,0))</f>
        <v>30.1648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42">
        <v>41299</v>
      </c>
      <c r="B372" s="3" t="s">
        <v>46</v>
      </c>
      <c r="C372" s="3" t="s">
        <v>22</v>
      </c>
      <c r="D372" s="3" t="s">
        <v>43</v>
      </c>
      <c r="E372" s="43">
        <f t="shared" ca="1" si="8"/>
        <v>7.52</v>
      </c>
      <c r="F372" s="43">
        <f t="shared" ca="1" si="9"/>
        <v>36734</v>
      </c>
      <c r="G372" s="45">
        <f>IFERROR(VLOOKUP($A372,Курсы_январь!$A$2:$C$32,3,0),VLOOKUP($A372,Курсы_июль!$A$2:$C$32,3,0))</f>
        <v>30.1648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42">
        <v>41299</v>
      </c>
      <c r="B373" s="3" t="s">
        <v>48</v>
      </c>
      <c r="C373" s="3" t="s">
        <v>22</v>
      </c>
      <c r="D373" s="3" t="s">
        <v>43</v>
      </c>
      <c r="E373" s="43">
        <f t="shared" ca="1" si="8"/>
        <v>4.03</v>
      </c>
      <c r="F373" s="43">
        <f t="shared" ca="1" si="9"/>
        <v>36131</v>
      </c>
      <c r="G373" s="45">
        <f>IFERROR(VLOOKUP($A373,Курсы_январь!$A$2:$C$32,3,0),VLOOKUP($A373,Курсы_июль!$A$2:$C$32,3,0))</f>
        <v>30.1648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42">
        <v>41299</v>
      </c>
      <c r="B374" s="3" t="s">
        <v>47</v>
      </c>
      <c r="C374" s="3" t="s">
        <v>22</v>
      </c>
      <c r="D374" s="3" t="s">
        <v>43</v>
      </c>
      <c r="E374" s="43">
        <f t="shared" ca="1" si="8"/>
        <v>7.15</v>
      </c>
      <c r="F374" s="43">
        <f t="shared" ca="1" si="9"/>
        <v>35724</v>
      </c>
      <c r="G374" s="45">
        <f>IFERROR(VLOOKUP($A374,Курсы_январь!$A$2:$C$32,3,0),VLOOKUP($A374,Курсы_июль!$A$2:$C$32,3,0))</f>
        <v>30.1648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42">
        <v>41299</v>
      </c>
      <c r="B375" s="3" t="s">
        <v>44</v>
      </c>
      <c r="C375" s="3" t="s">
        <v>23</v>
      </c>
      <c r="D375" s="3" t="s">
        <v>43</v>
      </c>
      <c r="E375" s="43">
        <f t="shared" ca="1" si="8"/>
        <v>1.1100000000000001</v>
      </c>
      <c r="F375" s="43">
        <f t="shared" ca="1" si="9"/>
        <v>979</v>
      </c>
      <c r="G375" s="45">
        <f>IFERROR(VLOOKUP($A375,Курсы_январь!$A$2:$C$32,3,0),VLOOKUP($A375,Курсы_июль!$A$2:$C$32,3,0))</f>
        <v>30.1648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42">
        <v>41299</v>
      </c>
      <c r="B376" s="3" t="s">
        <v>45</v>
      </c>
      <c r="C376" s="3" t="s">
        <v>23</v>
      </c>
      <c r="D376" s="3" t="s">
        <v>43</v>
      </c>
      <c r="E376" s="43">
        <f t="shared" ca="1" si="8"/>
        <v>2.27</v>
      </c>
      <c r="F376" s="43">
        <f t="shared" ca="1" si="9"/>
        <v>989</v>
      </c>
      <c r="G376" s="45">
        <f>IFERROR(VLOOKUP($A376,Курсы_январь!$A$2:$C$32,3,0),VLOOKUP($A376,Курсы_июль!$A$2:$C$32,3,0))</f>
        <v>30.1648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42">
        <v>41300</v>
      </c>
      <c r="B377" s="3" t="s">
        <v>46</v>
      </c>
      <c r="C377" s="3" t="s">
        <v>22</v>
      </c>
      <c r="D377" s="3" t="s">
        <v>51</v>
      </c>
      <c r="E377" s="43">
        <f t="shared" ca="1" si="8"/>
        <v>1.63</v>
      </c>
      <c r="F377" s="43">
        <f t="shared" ca="1" si="9"/>
        <v>35843</v>
      </c>
      <c r="G377" s="45">
        <f>IFERROR(VLOOKUP($A377,Курсы_январь!$A$2:$C$32,3,0),VLOOKUP($A377,Курсы_июль!$A$2:$C$32,3,0))</f>
        <v>30.045100000000001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42">
        <v>41300</v>
      </c>
      <c r="B378" s="3" t="s">
        <v>48</v>
      </c>
      <c r="C378" s="3" t="s">
        <v>22</v>
      </c>
      <c r="D378" s="3" t="s">
        <v>51</v>
      </c>
      <c r="E378" s="43">
        <f t="shared" ca="1" si="8"/>
        <v>8.52</v>
      </c>
      <c r="F378" s="43">
        <f t="shared" ca="1" si="9"/>
        <v>35350</v>
      </c>
      <c r="G378" s="45">
        <f>IFERROR(VLOOKUP($A378,Курсы_январь!$A$2:$C$32,3,0),VLOOKUP($A378,Курсы_июль!$A$2:$C$32,3,0))</f>
        <v>30.045100000000001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42">
        <v>41300</v>
      </c>
      <c r="B379" s="3" t="s">
        <v>47</v>
      </c>
      <c r="C379" s="3" t="s">
        <v>22</v>
      </c>
      <c r="D379" s="3" t="s">
        <v>51</v>
      </c>
      <c r="E379" s="43">
        <f t="shared" ca="1" si="8"/>
        <v>7.68</v>
      </c>
      <c r="F379" s="43">
        <f t="shared" ca="1" si="9"/>
        <v>35341</v>
      </c>
      <c r="G379" s="45">
        <f>IFERROR(VLOOKUP($A379,Курсы_январь!$A$2:$C$32,3,0),VLOOKUP($A379,Курсы_июль!$A$2:$C$32,3,0))</f>
        <v>30.045100000000001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42">
        <v>41300</v>
      </c>
      <c r="B380" s="3" t="s">
        <v>44</v>
      </c>
      <c r="C380" s="3" t="s">
        <v>23</v>
      </c>
      <c r="D380" s="3" t="s">
        <v>51</v>
      </c>
      <c r="E380" s="43">
        <f t="shared" ca="1" si="8"/>
        <v>9.0399999999999991</v>
      </c>
      <c r="F380" s="43">
        <f t="shared" ca="1" si="9"/>
        <v>971</v>
      </c>
      <c r="G380" s="45">
        <f>IFERROR(VLOOKUP($A380,Курсы_январь!$A$2:$C$32,3,0),VLOOKUP($A380,Курсы_июль!$A$2:$C$32,3,0))</f>
        <v>30.045100000000001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42">
        <v>41300</v>
      </c>
      <c r="B381" s="3" t="s">
        <v>45</v>
      </c>
      <c r="C381" s="3" t="s">
        <v>23</v>
      </c>
      <c r="D381" s="3" t="s">
        <v>51</v>
      </c>
      <c r="E381" s="43">
        <f t="shared" ca="1" si="8"/>
        <v>1.84</v>
      </c>
      <c r="F381" s="43">
        <f t="shared" ca="1" si="9"/>
        <v>996</v>
      </c>
      <c r="G381" s="45">
        <f>IFERROR(VLOOKUP($A381,Курсы_январь!$A$2:$C$32,3,0),VLOOKUP($A381,Курсы_июль!$A$2:$C$32,3,0))</f>
        <v>30.045100000000001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42">
        <v>41300</v>
      </c>
      <c r="B382" s="3" t="s">
        <v>46</v>
      </c>
      <c r="C382" s="3" t="s">
        <v>22</v>
      </c>
      <c r="D382" s="3" t="s">
        <v>50</v>
      </c>
      <c r="E382" s="43">
        <f t="shared" ca="1" si="8"/>
        <v>5.04</v>
      </c>
      <c r="F382" s="43">
        <f t="shared" ca="1" si="9"/>
        <v>36975</v>
      </c>
      <c r="G382" s="45">
        <f>IFERROR(VLOOKUP($A382,Курсы_январь!$A$2:$C$32,3,0),VLOOKUP($A382,Курсы_июль!$A$2:$C$32,3,0))</f>
        <v>30.045100000000001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42">
        <v>41300</v>
      </c>
      <c r="B383" s="3" t="s">
        <v>48</v>
      </c>
      <c r="C383" s="3" t="s">
        <v>22</v>
      </c>
      <c r="D383" s="3" t="s">
        <v>50</v>
      </c>
      <c r="E383" s="43">
        <f t="shared" ca="1" si="8"/>
        <v>8.17</v>
      </c>
      <c r="F383" s="43">
        <f t="shared" ca="1" si="9"/>
        <v>35152</v>
      </c>
      <c r="G383" s="45">
        <f>IFERROR(VLOOKUP($A383,Курсы_январь!$A$2:$C$32,3,0),VLOOKUP($A383,Курсы_июль!$A$2:$C$32,3,0))</f>
        <v>30.045100000000001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42">
        <v>41300</v>
      </c>
      <c r="B384" s="3" t="s">
        <v>47</v>
      </c>
      <c r="C384" s="3" t="s">
        <v>22</v>
      </c>
      <c r="D384" s="3" t="s">
        <v>50</v>
      </c>
      <c r="E384" s="43">
        <f t="shared" ca="1" si="8"/>
        <v>2.99</v>
      </c>
      <c r="F384" s="43">
        <f t="shared" ca="1" si="9"/>
        <v>35445</v>
      </c>
      <c r="G384" s="45">
        <f>IFERROR(VLOOKUP($A384,Курсы_январь!$A$2:$C$32,3,0),VLOOKUP($A384,Курсы_июль!$A$2:$C$32,3,0))</f>
        <v>30.045100000000001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42">
        <v>41300</v>
      </c>
      <c r="B385" s="3" t="s">
        <v>44</v>
      </c>
      <c r="C385" s="3" t="s">
        <v>23</v>
      </c>
      <c r="D385" s="3" t="s">
        <v>50</v>
      </c>
      <c r="E385" s="43">
        <f t="shared" ca="1" si="8"/>
        <v>1.6</v>
      </c>
      <c r="F385" s="43">
        <f t="shared" ca="1" si="9"/>
        <v>966</v>
      </c>
      <c r="G385" s="45">
        <f>IFERROR(VLOOKUP($A385,Курсы_январь!$A$2:$C$32,3,0),VLOOKUP($A385,Курсы_июль!$A$2:$C$32,3,0))</f>
        <v>30.045100000000001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42">
        <v>41300</v>
      </c>
      <c r="B386" s="3" t="s">
        <v>45</v>
      </c>
      <c r="C386" s="3" t="s">
        <v>23</v>
      </c>
      <c r="D386" s="3" t="s">
        <v>50</v>
      </c>
      <c r="E386" s="43">
        <f t="shared" ca="1" si="8"/>
        <v>1.44</v>
      </c>
      <c r="F386" s="43">
        <f t="shared" ca="1" si="9"/>
        <v>993</v>
      </c>
      <c r="G386" s="45">
        <f>IFERROR(VLOOKUP($A386,Курсы_январь!$A$2:$C$32,3,0),VLOOKUP($A386,Курсы_июль!$A$2:$C$32,3,0))</f>
        <v>30.045100000000001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42">
        <v>41300</v>
      </c>
      <c r="B387" s="3" t="s">
        <v>46</v>
      </c>
      <c r="C387" s="3" t="s">
        <v>22</v>
      </c>
      <c r="D387" s="3" t="s">
        <v>43</v>
      </c>
      <c r="E387" s="43">
        <f t="shared" ca="1" si="8"/>
        <v>5.55</v>
      </c>
      <c r="F387" s="43">
        <f t="shared" ca="1" si="9"/>
        <v>36734</v>
      </c>
      <c r="G387" s="45">
        <f>IFERROR(VLOOKUP($A387,Курсы_январь!$A$2:$C$32,3,0),VLOOKUP($A387,Курсы_июль!$A$2:$C$32,3,0))</f>
        <v>30.045100000000001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42">
        <v>41300</v>
      </c>
      <c r="B388" s="3" t="s">
        <v>48</v>
      </c>
      <c r="C388" s="3" t="s">
        <v>22</v>
      </c>
      <c r="D388" s="3" t="s">
        <v>43</v>
      </c>
      <c r="E388" s="43">
        <f t="shared" ca="1" si="8"/>
        <v>4.1500000000000004</v>
      </c>
      <c r="F388" s="43">
        <f t="shared" ca="1" si="9"/>
        <v>36131</v>
      </c>
      <c r="G388" s="45">
        <f>IFERROR(VLOOKUP($A388,Курсы_январь!$A$2:$C$32,3,0),VLOOKUP($A388,Курсы_июль!$A$2:$C$32,3,0))</f>
        <v>30.045100000000001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42">
        <v>41300</v>
      </c>
      <c r="B389" s="3" t="s">
        <v>47</v>
      </c>
      <c r="C389" s="3" t="s">
        <v>22</v>
      </c>
      <c r="D389" s="3" t="s">
        <v>43</v>
      </c>
      <c r="E389" s="43">
        <f t="shared" ca="1" si="8"/>
        <v>9.8800000000000008</v>
      </c>
      <c r="F389" s="43">
        <f t="shared" ca="1" si="9"/>
        <v>35724</v>
      </c>
      <c r="G389" s="45">
        <f>IFERROR(VLOOKUP($A389,Курсы_январь!$A$2:$C$32,3,0),VLOOKUP($A389,Курсы_июль!$A$2:$C$32,3,0))</f>
        <v>30.045100000000001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42">
        <v>41300</v>
      </c>
      <c r="B390" s="3" t="s">
        <v>44</v>
      </c>
      <c r="C390" s="3" t="s">
        <v>23</v>
      </c>
      <c r="D390" s="3" t="s">
        <v>43</v>
      </c>
      <c r="E390" s="43">
        <f t="shared" ca="1" si="8"/>
        <v>3.65</v>
      </c>
      <c r="F390" s="43">
        <f t="shared" ca="1" si="9"/>
        <v>979</v>
      </c>
      <c r="G390" s="45">
        <f>IFERROR(VLOOKUP($A390,Курсы_январь!$A$2:$C$32,3,0),VLOOKUP($A390,Курсы_июль!$A$2:$C$32,3,0))</f>
        <v>30.045100000000001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42">
        <v>41300</v>
      </c>
      <c r="B391" s="3" t="s">
        <v>45</v>
      </c>
      <c r="C391" s="3" t="s">
        <v>23</v>
      </c>
      <c r="D391" s="3" t="s">
        <v>43</v>
      </c>
      <c r="E391" s="43">
        <f t="shared" ca="1" si="8"/>
        <v>3.36</v>
      </c>
      <c r="F391" s="43">
        <f t="shared" ca="1" si="9"/>
        <v>989</v>
      </c>
      <c r="G391" s="45">
        <f>IFERROR(VLOOKUP($A391,Курсы_январь!$A$2:$C$32,3,0),VLOOKUP($A391,Курсы_июль!$A$2:$C$32,3,0))</f>
        <v>30.045100000000001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42">
        <v>41301</v>
      </c>
      <c r="B392" s="3" t="s">
        <v>46</v>
      </c>
      <c r="C392" s="3" t="s">
        <v>22</v>
      </c>
      <c r="D392" s="3" t="s">
        <v>51</v>
      </c>
      <c r="E392" s="43">
        <f t="shared" ca="1" si="8"/>
        <v>2.79</v>
      </c>
      <c r="F392" s="43">
        <f t="shared" ca="1" si="9"/>
        <v>35843</v>
      </c>
      <c r="G392" s="45">
        <f>IFERROR(VLOOKUP($A392,Курсы_январь!$A$2:$C$32,3,0),VLOOKUP($A392,Курсы_июль!$A$2:$C$32,3,0))</f>
        <v>30.045100000000001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42">
        <v>41301</v>
      </c>
      <c r="B393" s="3" t="s">
        <v>48</v>
      </c>
      <c r="C393" s="3" t="s">
        <v>22</v>
      </c>
      <c r="D393" s="3" t="s">
        <v>51</v>
      </c>
      <c r="E393" s="43">
        <f t="shared" ca="1" si="8"/>
        <v>2.5099999999999998</v>
      </c>
      <c r="F393" s="43">
        <f t="shared" ca="1" si="9"/>
        <v>35350</v>
      </c>
      <c r="G393" s="45">
        <f>IFERROR(VLOOKUP($A393,Курсы_январь!$A$2:$C$32,3,0),VLOOKUP($A393,Курсы_июль!$A$2:$C$32,3,0))</f>
        <v>30.045100000000001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42">
        <v>41301</v>
      </c>
      <c r="B394" s="3" t="s">
        <v>47</v>
      </c>
      <c r="C394" s="3" t="s">
        <v>22</v>
      </c>
      <c r="D394" s="3" t="s">
        <v>51</v>
      </c>
      <c r="E394" s="43">
        <f t="shared" ca="1" si="8"/>
        <v>6.1</v>
      </c>
      <c r="F394" s="43">
        <f t="shared" ca="1" si="9"/>
        <v>35341</v>
      </c>
      <c r="G394" s="45">
        <f>IFERROR(VLOOKUP($A394,Курсы_январь!$A$2:$C$32,3,0),VLOOKUP($A394,Курсы_июль!$A$2:$C$32,3,0))</f>
        <v>30.045100000000001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42">
        <v>41301</v>
      </c>
      <c r="B395" s="3" t="s">
        <v>44</v>
      </c>
      <c r="C395" s="3" t="s">
        <v>23</v>
      </c>
      <c r="D395" s="3" t="s">
        <v>51</v>
      </c>
      <c r="E395" s="43">
        <f t="shared" ca="1" si="8"/>
        <v>2.5</v>
      </c>
      <c r="F395" s="43">
        <f t="shared" ca="1" si="9"/>
        <v>971</v>
      </c>
      <c r="G395" s="45">
        <f>IFERROR(VLOOKUP($A395,Курсы_январь!$A$2:$C$32,3,0),VLOOKUP($A395,Курсы_июль!$A$2:$C$32,3,0))</f>
        <v>30.045100000000001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42">
        <v>41301</v>
      </c>
      <c r="B396" s="3" t="s">
        <v>45</v>
      </c>
      <c r="C396" s="3" t="s">
        <v>23</v>
      </c>
      <c r="D396" s="3" t="s">
        <v>51</v>
      </c>
      <c r="E396" s="43">
        <f t="shared" ca="1" si="8"/>
        <v>5.91</v>
      </c>
      <c r="F396" s="43">
        <f t="shared" ca="1" si="9"/>
        <v>996</v>
      </c>
      <c r="G396" s="45">
        <f>IFERROR(VLOOKUP($A396,Курсы_январь!$A$2:$C$32,3,0),VLOOKUP($A396,Курсы_июль!$A$2:$C$32,3,0))</f>
        <v>30.045100000000001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42">
        <v>41301</v>
      </c>
      <c r="B397" s="3" t="s">
        <v>46</v>
      </c>
      <c r="C397" s="3" t="s">
        <v>22</v>
      </c>
      <c r="D397" s="3" t="s">
        <v>50</v>
      </c>
      <c r="E397" s="43">
        <f t="shared" ca="1" si="8"/>
        <v>1.84</v>
      </c>
      <c r="F397" s="43">
        <f t="shared" ca="1" si="9"/>
        <v>36975</v>
      </c>
      <c r="G397" s="45">
        <f>IFERROR(VLOOKUP($A397,Курсы_январь!$A$2:$C$32,3,0),VLOOKUP($A397,Курсы_июль!$A$2:$C$32,3,0))</f>
        <v>30.045100000000001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42">
        <v>41301</v>
      </c>
      <c r="B398" s="3" t="s">
        <v>48</v>
      </c>
      <c r="C398" s="3" t="s">
        <v>22</v>
      </c>
      <c r="D398" s="3" t="s">
        <v>50</v>
      </c>
      <c r="E398" s="43">
        <f t="shared" ca="1" si="8"/>
        <v>9.69</v>
      </c>
      <c r="F398" s="43">
        <f t="shared" ca="1" si="9"/>
        <v>35152</v>
      </c>
      <c r="G398" s="45">
        <f>IFERROR(VLOOKUP($A398,Курсы_январь!$A$2:$C$32,3,0),VLOOKUP($A398,Курсы_июль!$A$2:$C$32,3,0))</f>
        <v>30.045100000000001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42">
        <v>41301</v>
      </c>
      <c r="B399" s="3" t="s">
        <v>47</v>
      </c>
      <c r="C399" s="3" t="s">
        <v>22</v>
      </c>
      <c r="D399" s="3" t="s">
        <v>50</v>
      </c>
      <c r="E399" s="43">
        <f t="shared" ca="1" si="8"/>
        <v>7.06</v>
      </c>
      <c r="F399" s="43">
        <f t="shared" ca="1" si="9"/>
        <v>35445</v>
      </c>
      <c r="G399" s="45">
        <f>IFERROR(VLOOKUP($A399,Курсы_январь!$A$2:$C$32,3,0),VLOOKUP($A399,Курсы_июль!$A$2:$C$32,3,0))</f>
        <v>30.045100000000001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42">
        <v>41301</v>
      </c>
      <c r="B400" s="3" t="s">
        <v>44</v>
      </c>
      <c r="C400" s="3" t="s">
        <v>23</v>
      </c>
      <c r="D400" s="3" t="s">
        <v>50</v>
      </c>
      <c r="E400" s="43">
        <f t="shared" ca="1" si="8"/>
        <v>7.45</v>
      </c>
      <c r="F400" s="43">
        <f t="shared" ca="1" si="9"/>
        <v>966</v>
      </c>
      <c r="G400" s="45">
        <f>IFERROR(VLOOKUP($A400,Курсы_январь!$A$2:$C$32,3,0),VLOOKUP($A400,Курсы_июль!$A$2:$C$32,3,0))</f>
        <v>30.045100000000001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42">
        <v>41301</v>
      </c>
      <c r="B401" s="3" t="s">
        <v>45</v>
      </c>
      <c r="C401" s="3" t="s">
        <v>23</v>
      </c>
      <c r="D401" s="3" t="s">
        <v>50</v>
      </c>
      <c r="E401" s="43">
        <f t="shared" ca="1" si="8"/>
        <v>0.25</v>
      </c>
      <c r="F401" s="43">
        <f t="shared" ca="1" si="9"/>
        <v>993</v>
      </c>
      <c r="G401" s="45">
        <f>IFERROR(VLOOKUP($A401,Курсы_январь!$A$2:$C$32,3,0),VLOOKUP($A401,Курсы_июль!$A$2:$C$32,3,0))</f>
        <v>30.045100000000001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42">
        <v>41301</v>
      </c>
      <c r="B402" s="3" t="s">
        <v>46</v>
      </c>
      <c r="C402" s="3" t="s">
        <v>22</v>
      </c>
      <c r="D402" s="3" t="s">
        <v>43</v>
      </c>
      <c r="E402" s="43">
        <f t="shared" ca="1" si="8"/>
        <v>4.05</v>
      </c>
      <c r="F402" s="43">
        <f t="shared" ca="1" si="9"/>
        <v>36734</v>
      </c>
      <c r="G402" s="45">
        <f>IFERROR(VLOOKUP($A402,Курсы_январь!$A$2:$C$32,3,0),VLOOKUP($A402,Курсы_июль!$A$2:$C$32,3,0))</f>
        <v>30.045100000000001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42">
        <v>41301</v>
      </c>
      <c r="B403" s="3" t="s">
        <v>48</v>
      </c>
      <c r="C403" s="3" t="s">
        <v>22</v>
      </c>
      <c r="D403" s="3" t="s">
        <v>43</v>
      </c>
      <c r="E403" s="43">
        <f t="shared" ca="1" si="8"/>
        <v>7.65</v>
      </c>
      <c r="F403" s="43">
        <f t="shared" ca="1" si="9"/>
        <v>36131</v>
      </c>
      <c r="G403" s="45">
        <f>IFERROR(VLOOKUP($A403,Курсы_январь!$A$2:$C$32,3,0),VLOOKUP($A403,Курсы_июль!$A$2:$C$32,3,0))</f>
        <v>30.045100000000001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42">
        <v>41301</v>
      </c>
      <c r="B404" s="3" t="s">
        <v>47</v>
      </c>
      <c r="C404" s="3" t="s">
        <v>22</v>
      </c>
      <c r="D404" s="3" t="s">
        <v>43</v>
      </c>
      <c r="E404" s="43">
        <f t="shared" ca="1" si="8"/>
        <v>0.91</v>
      </c>
      <c r="F404" s="43">
        <f t="shared" ca="1" si="9"/>
        <v>35724</v>
      </c>
      <c r="G404" s="45">
        <f>IFERROR(VLOOKUP($A404,Курсы_январь!$A$2:$C$32,3,0),VLOOKUP($A404,Курсы_июль!$A$2:$C$32,3,0))</f>
        <v>30.045100000000001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42">
        <v>41301</v>
      </c>
      <c r="B405" s="3" t="s">
        <v>44</v>
      </c>
      <c r="C405" s="3" t="s">
        <v>23</v>
      </c>
      <c r="D405" s="3" t="s">
        <v>43</v>
      </c>
      <c r="E405" s="43">
        <f t="shared" ca="1" si="8"/>
        <v>9.5299999999999994</v>
      </c>
      <c r="F405" s="43">
        <f t="shared" ca="1" si="9"/>
        <v>979</v>
      </c>
      <c r="G405" s="45">
        <f>IFERROR(VLOOKUP($A405,Курсы_январь!$A$2:$C$32,3,0),VLOOKUP($A405,Курсы_июль!$A$2:$C$32,3,0))</f>
        <v>30.045100000000001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42">
        <v>41301</v>
      </c>
      <c r="B406" s="3" t="s">
        <v>45</v>
      </c>
      <c r="C406" s="3" t="s">
        <v>23</v>
      </c>
      <c r="D406" s="3" t="s">
        <v>43</v>
      </c>
      <c r="E406" s="43">
        <f t="shared" ca="1" si="8"/>
        <v>1.72</v>
      </c>
      <c r="F406" s="43">
        <f t="shared" ca="1" si="9"/>
        <v>989</v>
      </c>
      <c r="G406" s="45">
        <f>IFERROR(VLOOKUP($A406,Курсы_январь!$A$2:$C$32,3,0),VLOOKUP($A406,Курсы_июль!$A$2:$C$32,3,0))</f>
        <v>30.045100000000001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42">
        <v>41302</v>
      </c>
      <c r="B407" s="3" t="s">
        <v>46</v>
      </c>
      <c r="C407" s="3" t="s">
        <v>22</v>
      </c>
      <c r="D407" s="3" t="s">
        <v>51</v>
      </c>
      <c r="E407" s="43">
        <f t="shared" ca="1" si="8"/>
        <v>8.3699999999999992</v>
      </c>
      <c r="F407" s="43">
        <f t="shared" ca="1" si="9"/>
        <v>35843</v>
      </c>
      <c r="G407" s="45">
        <f>IFERROR(VLOOKUP($A407,Курсы_январь!$A$2:$C$32,3,0),VLOOKUP($A407,Курсы_июль!$A$2:$C$32,3,0))</f>
        <v>30.045100000000001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42">
        <v>41302</v>
      </c>
      <c r="B408" s="3" t="s">
        <v>48</v>
      </c>
      <c r="C408" s="3" t="s">
        <v>22</v>
      </c>
      <c r="D408" s="3" t="s">
        <v>51</v>
      </c>
      <c r="E408" s="43">
        <f t="shared" ca="1" si="8"/>
        <v>3.54</v>
      </c>
      <c r="F408" s="43">
        <f t="shared" ca="1" si="9"/>
        <v>35350</v>
      </c>
      <c r="G408" s="45">
        <f>IFERROR(VLOOKUP($A408,Курсы_январь!$A$2:$C$32,3,0),VLOOKUP($A408,Курсы_июль!$A$2:$C$32,3,0))</f>
        <v>30.045100000000001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42">
        <v>41302</v>
      </c>
      <c r="B409" s="3" t="s">
        <v>47</v>
      </c>
      <c r="C409" s="3" t="s">
        <v>22</v>
      </c>
      <c r="D409" s="3" t="s">
        <v>51</v>
      </c>
      <c r="E409" s="43">
        <f t="shared" ca="1" si="8"/>
        <v>0.56000000000000005</v>
      </c>
      <c r="F409" s="43">
        <f t="shared" ca="1" si="9"/>
        <v>35341</v>
      </c>
      <c r="G409" s="45">
        <f>IFERROR(VLOOKUP($A409,Курсы_январь!$A$2:$C$32,3,0),VLOOKUP($A409,Курсы_июль!$A$2:$C$32,3,0))</f>
        <v>30.045100000000001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42">
        <v>41302</v>
      </c>
      <c r="B410" s="3" t="s">
        <v>44</v>
      </c>
      <c r="C410" s="3" t="s">
        <v>23</v>
      </c>
      <c r="D410" s="3" t="s">
        <v>51</v>
      </c>
      <c r="E410" s="43">
        <f t="shared" ca="1" si="8"/>
        <v>1.65</v>
      </c>
      <c r="F410" s="43">
        <f t="shared" ca="1" si="9"/>
        <v>971</v>
      </c>
      <c r="G410" s="45">
        <f>IFERROR(VLOOKUP($A410,Курсы_январь!$A$2:$C$32,3,0),VLOOKUP($A410,Курсы_июль!$A$2:$C$32,3,0))</f>
        <v>30.045100000000001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42">
        <v>41302</v>
      </c>
      <c r="B411" s="3" t="s">
        <v>45</v>
      </c>
      <c r="C411" s="3" t="s">
        <v>23</v>
      </c>
      <c r="D411" s="3" t="s">
        <v>51</v>
      </c>
      <c r="E411" s="43">
        <f t="shared" ca="1" si="8"/>
        <v>5.0599999999999996</v>
      </c>
      <c r="F411" s="43">
        <f t="shared" ca="1" si="9"/>
        <v>996</v>
      </c>
      <c r="G411" s="45">
        <f>IFERROR(VLOOKUP($A411,Курсы_январь!$A$2:$C$32,3,0),VLOOKUP($A411,Курсы_июль!$A$2:$C$32,3,0))</f>
        <v>30.045100000000001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42">
        <v>41302</v>
      </c>
      <c r="B412" s="3" t="s">
        <v>46</v>
      </c>
      <c r="C412" s="3" t="s">
        <v>22</v>
      </c>
      <c r="D412" s="3" t="s">
        <v>50</v>
      </c>
      <c r="E412" s="43">
        <f t="shared" ca="1" si="8"/>
        <v>6.28</v>
      </c>
      <c r="F412" s="43">
        <f t="shared" ca="1" si="9"/>
        <v>36975</v>
      </c>
      <c r="G412" s="45">
        <f>IFERROR(VLOOKUP($A412,Курсы_январь!$A$2:$C$32,3,0),VLOOKUP($A412,Курсы_июль!$A$2:$C$32,3,0))</f>
        <v>30.045100000000001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42">
        <v>41302</v>
      </c>
      <c r="B413" s="3" t="s">
        <v>48</v>
      </c>
      <c r="C413" s="3" t="s">
        <v>22</v>
      </c>
      <c r="D413" s="3" t="s">
        <v>50</v>
      </c>
      <c r="E413" s="43">
        <f t="shared" ca="1" si="8"/>
        <v>9.24</v>
      </c>
      <c r="F413" s="43">
        <f t="shared" ca="1" si="9"/>
        <v>35152</v>
      </c>
      <c r="G413" s="45">
        <f>IFERROR(VLOOKUP($A413,Курсы_январь!$A$2:$C$32,3,0),VLOOKUP($A413,Курсы_июль!$A$2:$C$32,3,0))</f>
        <v>30.045100000000001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42">
        <v>41302</v>
      </c>
      <c r="B414" s="3" t="s">
        <v>47</v>
      </c>
      <c r="C414" s="3" t="s">
        <v>22</v>
      </c>
      <c r="D414" s="3" t="s">
        <v>50</v>
      </c>
      <c r="E414" s="43">
        <f t="shared" ca="1" si="8"/>
        <v>0.6</v>
      </c>
      <c r="F414" s="43">
        <f t="shared" ca="1" si="9"/>
        <v>35445</v>
      </c>
      <c r="G414" s="45">
        <f>IFERROR(VLOOKUP($A414,Курсы_январь!$A$2:$C$32,3,0),VLOOKUP($A414,Курсы_июль!$A$2:$C$32,3,0))</f>
        <v>30.045100000000001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42">
        <v>41302</v>
      </c>
      <c r="B415" s="3" t="s">
        <v>44</v>
      </c>
      <c r="C415" s="3" t="s">
        <v>23</v>
      </c>
      <c r="D415" s="3" t="s">
        <v>50</v>
      </c>
      <c r="E415" s="43">
        <f t="shared" ca="1" si="8"/>
        <v>7.45</v>
      </c>
      <c r="F415" s="43">
        <f t="shared" ca="1" si="9"/>
        <v>966</v>
      </c>
      <c r="G415" s="45">
        <f>IFERROR(VLOOKUP($A415,Курсы_январь!$A$2:$C$32,3,0),VLOOKUP($A415,Курсы_июль!$A$2:$C$32,3,0))</f>
        <v>30.045100000000001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42">
        <v>41302</v>
      </c>
      <c r="B416" s="3" t="s">
        <v>45</v>
      </c>
      <c r="C416" s="3" t="s">
        <v>23</v>
      </c>
      <c r="D416" s="3" t="s">
        <v>50</v>
      </c>
      <c r="E416" s="43">
        <f t="shared" ca="1" si="8"/>
        <v>9</v>
      </c>
      <c r="F416" s="43">
        <f t="shared" ca="1" si="9"/>
        <v>993</v>
      </c>
      <c r="G416" s="45">
        <f>IFERROR(VLOOKUP($A416,Курсы_январь!$A$2:$C$32,3,0),VLOOKUP($A416,Курсы_июль!$A$2:$C$32,3,0))</f>
        <v>30.045100000000001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42">
        <v>41302</v>
      </c>
      <c r="B417" s="3" t="s">
        <v>46</v>
      </c>
      <c r="C417" s="3" t="s">
        <v>22</v>
      </c>
      <c r="D417" s="3" t="s">
        <v>43</v>
      </c>
      <c r="E417" s="43">
        <f t="shared" ca="1" si="8"/>
        <v>1.31</v>
      </c>
      <c r="F417" s="43">
        <f t="shared" ca="1" si="9"/>
        <v>36734</v>
      </c>
      <c r="G417" s="45">
        <f>IFERROR(VLOOKUP($A417,Курсы_январь!$A$2:$C$32,3,0),VLOOKUP($A417,Курсы_июль!$A$2:$C$32,3,0))</f>
        <v>30.045100000000001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42">
        <v>41302</v>
      </c>
      <c r="B418" s="3" t="s">
        <v>48</v>
      </c>
      <c r="C418" s="3" t="s">
        <v>22</v>
      </c>
      <c r="D418" s="3" t="s">
        <v>43</v>
      </c>
      <c r="E418" s="43">
        <f t="shared" ca="1" si="8"/>
        <v>2.92</v>
      </c>
      <c r="F418" s="43">
        <f t="shared" ca="1" si="9"/>
        <v>36131</v>
      </c>
      <c r="G418" s="45">
        <f>IFERROR(VLOOKUP($A418,Курсы_январь!$A$2:$C$32,3,0),VLOOKUP($A418,Курсы_июль!$A$2:$C$32,3,0))</f>
        <v>30.045100000000001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42">
        <v>41302</v>
      </c>
      <c r="B419" s="3" t="s">
        <v>47</v>
      </c>
      <c r="C419" s="3" t="s">
        <v>22</v>
      </c>
      <c r="D419" s="3" t="s">
        <v>43</v>
      </c>
      <c r="E419" s="43">
        <f t="shared" ca="1" si="8"/>
        <v>5.12</v>
      </c>
      <c r="F419" s="43">
        <f t="shared" ca="1" si="9"/>
        <v>35724</v>
      </c>
      <c r="G419" s="45">
        <f>IFERROR(VLOOKUP($A419,Курсы_январь!$A$2:$C$32,3,0),VLOOKUP($A419,Курсы_июль!$A$2:$C$32,3,0))</f>
        <v>30.045100000000001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42">
        <v>41302</v>
      </c>
      <c r="B420" s="3" t="s">
        <v>44</v>
      </c>
      <c r="C420" s="3" t="s">
        <v>23</v>
      </c>
      <c r="D420" s="3" t="s">
        <v>43</v>
      </c>
      <c r="E420" s="43">
        <f t="shared" ca="1" si="8"/>
        <v>2.37</v>
      </c>
      <c r="F420" s="43">
        <f t="shared" ca="1" si="9"/>
        <v>979</v>
      </c>
      <c r="G420" s="45">
        <f>IFERROR(VLOOKUP($A420,Курсы_январь!$A$2:$C$32,3,0),VLOOKUP($A420,Курсы_июль!$A$2:$C$32,3,0))</f>
        <v>30.045100000000001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42">
        <v>41302</v>
      </c>
      <c r="B421" s="3" t="s">
        <v>45</v>
      </c>
      <c r="C421" s="3" t="s">
        <v>23</v>
      </c>
      <c r="D421" s="3" t="s">
        <v>43</v>
      </c>
      <c r="E421" s="43">
        <f t="shared" ca="1" si="8"/>
        <v>3.48</v>
      </c>
      <c r="F421" s="43">
        <f t="shared" ca="1" si="9"/>
        <v>989</v>
      </c>
      <c r="G421" s="45">
        <f>IFERROR(VLOOKUP($A421,Курсы_январь!$A$2:$C$32,3,0),VLOOKUP($A421,Курсы_июль!$A$2:$C$32,3,0))</f>
        <v>30.045100000000001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42">
        <v>41303</v>
      </c>
      <c r="B422" s="3" t="s">
        <v>46</v>
      </c>
      <c r="C422" s="3" t="s">
        <v>22</v>
      </c>
      <c r="D422" s="3" t="s">
        <v>51</v>
      </c>
      <c r="E422" s="43">
        <f t="shared" ca="1" si="8"/>
        <v>0.91</v>
      </c>
      <c r="F422" s="43">
        <f t="shared" ca="1" si="9"/>
        <v>35843</v>
      </c>
      <c r="G422" s="45">
        <f>IFERROR(VLOOKUP($A422,Курсы_январь!$A$2:$C$32,3,0),VLOOKUP($A422,Курсы_июль!$A$2:$C$32,3,0))</f>
        <v>30.078199999999999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42">
        <v>41303</v>
      </c>
      <c r="B423" s="3" t="s">
        <v>48</v>
      </c>
      <c r="C423" s="3" t="s">
        <v>22</v>
      </c>
      <c r="D423" s="3" t="s">
        <v>51</v>
      </c>
      <c r="E423" s="43">
        <f t="shared" ca="1" si="8"/>
        <v>8.01</v>
      </c>
      <c r="F423" s="43">
        <f t="shared" ca="1" si="9"/>
        <v>35350</v>
      </c>
      <c r="G423" s="45">
        <f>IFERROR(VLOOKUP($A423,Курсы_январь!$A$2:$C$32,3,0),VLOOKUP($A423,Курсы_июль!$A$2:$C$32,3,0))</f>
        <v>30.078199999999999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42">
        <v>41303</v>
      </c>
      <c r="B424" s="3" t="s">
        <v>47</v>
      </c>
      <c r="C424" s="3" t="s">
        <v>22</v>
      </c>
      <c r="D424" s="3" t="s">
        <v>51</v>
      </c>
      <c r="E424" s="43">
        <f t="shared" ca="1" si="8"/>
        <v>9.8699999999999992</v>
      </c>
      <c r="F424" s="43">
        <f t="shared" ca="1" si="9"/>
        <v>35341</v>
      </c>
      <c r="G424" s="45">
        <f>IFERROR(VLOOKUP($A424,Курсы_январь!$A$2:$C$32,3,0),VLOOKUP($A424,Курсы_июль!$A$2:$C$32,3,0))</f>
        <v>30.078199999999999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42">
        <v>41303</v>
      </c>
      <c r="B425" s="3" t="s">
        <v>44</v>
      </c>
      <c r="C425" s="3" t="s">
        <v>23</v>
      </c>
      <c r="D425" s="3" t="s">
        <v>51</v>
      </c>
      <c r="E425" s="43">
        <f t="shared" ca="1" si="8"/>
        <v>8.67</v>
      </c>
      <c r="F425" s="43">
        <f t="shared" ca="1" si="9"/>
        <v>971</v>
      </c>
      <c r="G425" s="45">
        <f>IFERROR(VLOOKUP($A425,Курсы_январь!$A$2:$C$32,3,0),VLOOKUP($A425,Курсы_июль!$A$2:$C$32,3,0))</f>
        <v>30.078199999999999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42">
        <v>41303</v>
      </c>
      <c r="B426" s="3" t="s">
        <v>45</v>
      </c>
      <c r="C426" s="3" t="s">
        <v>23</v>
      </c>
      <c r="D426" s="3" t="s">
        <v>51</v>
      </c>
      <c r="E426" s="43">
        <f t="shared" ca="1" si="8"/>
        <v>8.25</v>
      </c>
      <c r="F426" s="43">
        <f t="shared" ca="1" si="9"/>
        <v>996</v>
      </c>
      <c r="G426" s="45">
        <f>IFERROR(VLOOKUP($A426,Курсы_январь!$A$2:$C$32,3,0),VLOOKUP($A426,Курсы_июль!$A$2:$C$32,3,0))</f>
        <v>30.078199999999999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42">
        <v>41303</v>
      </c>
      <c r="B427" s="3" t="s">
        <v>46</v>
      </c>
      <c r="C427" s="3" t="s">
        <v>22</v>
      </c>
      <c r="D427" s="3" t="s">
        <v>50</v>
      </c>
      <c r="E427" s="43">
        <f t="shared" ca="1" si="8"/>
        <v>1.7</v>
      </c>
      <c r="F427" s="43">
        <f t="shared" ca="1" si="9"/>
        <v>36975</v>
      </c>
      <c r="G427" s="45">
        <f>IFERROR(VLOOKUP($A427,Курсы_январь!$A$2:$C$32,3,0),VLOOKUP($A427,Курсы_июль!$A$2:$C$32,3,0))</f>
        <v>30.078199999999999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42">
        <v>41303</v>
      </c>
      <c r="B428" s="3" t="s">
        <v>48</v>
      </c>
      <c r="C428" s="3" t="s">
        <v>22</v>
      </c>
      <c r="D428" s="3" t="s">
        <v>50</v>
      </c>
      <c r="E428" s="43">
        <f t="shared" ca="1" si="8"/>
        <v>4.62</v>
      </c>
      <c r="F428" s="43">
        <f t="shared" ca="1" si="9"/>
        <v>35152</v>
      </c>
      <c r="G428" s="45">
        <f>IFERROR(VLOOKUP($A428,Курсы_январь!$A$2:$C$32,3,0),VLOOKUP($A428,Курсы_июль!$A$2:$C$32,3,0))</f>
        <v>30.078199999999999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42">
        <v>41303</v>
      </c>
      <c r="B429" s="3" t="s">
        <v>47</v>
      </c>
      <c r="C429" s="3" t="s">
        <v>22</v>
      </c>
      <c r="D429" s="3" t="s">
        <v>50</v>
      </c>
      <c r="E429" s="43">
        <f t="shared" ca="1" si="8"/>
        <v>2.85</v>
      </c>
      <c r="F429" s="43">
        <f t="shared" ca="1" si="9"/>
        <v>35445</v>
      </c>
      <c r="G429" s="45">
        <f>IFERROR(VLOOKUP($A429,Курсы_январь!$A$2:$C$32,3,0),VLOOKUP($A429,Курсы_июль!$A$2:$C$32,3,0))</f>
        <v>30.078199999999999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42">
        <v>41303</v>
      </c>
      <c r="B430" s="3" t="s">
        <v>44</v>
      </c>
      <c r="C430" s="3" t="s">
        <v>23</v>
      </c>
      <c r="D430" s="3" t="s">
        <v>50</v>
      </c>
      <c r="E430" s="43">
        <f t="shared" ca="1" si="8"/>
        <v>3.4</v>
      </c>
      <c r="F430" s="43">
        <f t="shared" ca="1" si="9"/>
        <v>966</v>
      </c>
      <c r="G430" s="45">
        <f>IFERROR(VLOOKUP($A430,Курсы_январь!$A$2:$C$32,3,0),VLOOKUP($A430,Курсы_июль!$A$2:$C$32,3,0))</f>
        <v>30.078199999999999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42">
        <v>41303</v>
      </c>
      <c r="B431" s="3" t="s">
        <v>45</v>
      </c>
      <c r="C431" s="3" t="s">
        <v>23</v>
      </c>
      <c r="D431" s="3" t="s">
        <v>50</v>
      </c>
      <c r="E431" s="43">
        <f t="shared" ca="1" si="8"/>
        <v>2.66</v>
      </c>
      <c r="F431" s="43">
        <f t="shared" ca="1" si="9"/>
        <v>993</v>
      </c>
      <c r="G431" s="45">
        <f>IFERROR(VLOOKUP($A431,Курсы_январь!$A$2:$C$32,3,0),VLOOKUP($A431,Курсы_июль!$A$2:$C$32,3,0))</f>
        <v>30.078199999999999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42">
        <v>41303</v>
      </c>
      <c r="B432" s="3" t="s">
        <v>46</v>
      </c>
      <c r="C432" s="3" t="s">
        <v>22</v>
      </c>
      <c r="D432" s="3" t="s">
        <v>43</v>
      </c>
      <c r="E432" s="43">
        <f t="shared" ca="1" si="8"/>
        <v>6.09</v>
      </c>
      <c r="F432" s="43">
        <f t="shared" ca="1" si="9"/>
        <v>36734</v>
      </c>
      <c r="G432" s="45">
        <f>IFERROR(VLOOKUP($A432,Курсы_январь!$A$2:$C$32,3,0),VLOOKUP($A432,Курсы_июль!$A$2:$C$32,3,0))</f>
        <v>30.078199999999999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42">
        <v>41303</v>
      </c>
      <c r="B433" s="3" t="s">
        <v>48</v>
      </c>
      <c r="C433" s="3" t="s">
        <v>22</v>
      </c>
      <c r="D433" s="3" t="s">
        <v>43</v>
      </c>
      <c r="E433" s="43">
        <f t="shared" ca="1" si="8"/>
        <v>8.32</v>
      </c>
      <c r="F433" s="43">
        <f t="shared" ca="1" si="9"/>
        <v>36131</v>
      </c>
      <c r="G433" s="45">
        <f>IFERROR(VLOOKUP($A433,Курсы_январь!$A$2:$C$32,3,0),VLOOKUP($A433,Курсы_июль!$A$2:$C$32,3,0))</f>
        <v>30.078199999999999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42">
        <v>41303</v>
      </c>
      <c r="B434" s="3" t="s">
        <v>47</v>
      </c>
      <c r="C434" s="3" t="s">
        <v>22</v>
      </c>
      <c r="D434" s="3" t="s">
        <v>43</v>
      </c>
      <c r="E434" s="43">
        <f t="shared" ca="1" si="8"/>
        <v>5.32</v>
      </c>
      <c r="F434" s="43">
        <f t="shared" ca="1" si="9"/>
        <v>35724</v>
      </c>
      <c r="G434" s="45">
        <f>IFERROR(VLOOKUP($A434,Курсы_январь!$A$2:$C$32,3,0),VLOOKUP($A434,Курсы_июль!$A$2:$C$32,3,0))</f>
        <v>30.078199999999999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42">
        <v>41303</v>
      </c>
      <c r="B435" s="3" t="s">
        <v>44</v>
      </c>
      <c r="C435" s="3" t="s">
        <v>23</v>
      </c>
      <c r="D435" s="3" t="s">
        <v>43</v>
      </c>
      <c r="E435" s="43">
        <f t="shared" ca="1" si="8"/>
        <v>0.7</v>
      </c>
      <c r="F435" s="43">
        <f t="shared" ca="1" si="9"/>
        <v>979</v>
      </c>
      <c r="G435" s="45">
        <f>IFERROR(VLOOKUP($A435,Курсы_январь!$A$2:$C$32,3,0),VLOOKUP($A435,Курсы_июль!$A$2:$C$32,3,0))</f>
        <v>30.078199999999999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42">
        <v>41303</v>
      </c>
      <c r="B436" s="3" t="s">
        <v>45</v>
      </c>
      <c r="C436" s="3" t="s">
        <v>23</v>
      </c>
      <c r="D436" s="3" t="s">
        <v>43</v>
      </c>
      <c r="E436" s="43">
        <f t="shared" ca="1" si="8"/>
        <v>7.57</v>
      </c>
      <c r="F436" s="43">
        <f t="shared" ca="1" si="9"/>
        <v>989</v>
      </c>
      <c r="G436" s="45">
        <f>IFERROR(VLOOKUP($A436,Курсы_январь!$A$2:$C$32,3,0),VLOOKUP($A436,Курсы_июль!$A$2:$C$32,3,0))</f>
        <v>30.078199999999999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42">
        <v>41304</v>
      </c>
      <c r="B437" s="3" t="s">
        <v>46</v>
      </c>
      <c r="C437" s="3" t="s">
        <v>22</v>
      </c>
      <c r="D437" s="3" t="s">
        <v>51</v>
      </c>
      <c r="E437" s="43">
        <f t="shared" ca="1" si="8"/>
        <v>1.41</v>
      </c>
      <c r="F437" s="43">
        <f t="shared" ca="1" si="9"/>
        <v>35843</v>
      </c>
      <c r="G437" s="45">
        <f>IFERROR(VLOOKUP($A437,Курсы_январь!$A$2:$C$32,3,0),VLOOKUP($A437,Курсы_июль!$A$2:$C$32,3,0))</f>
        <v>30.151299999999999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42">
        <v>41304</v>
      </c>
      <c r="B438" s="3" t="s">
        <v>48</v>
      </c>
      <c r="C438" s="3" t="s">
        <v>22</v>
      </c>
      <c r="D438" s="3" t="s">
        <v>51</v>
      </c>
      <c r="E438" s="43">
        <f t="shared" ca="1" si="8"/>
        <v>2.36</v>
      </c>
      <c r="F438" s="43">
        <f t="shared" ca="1" si="9"/>
        <v>35350</v>
      </c>
      <c r="G438" s="45">
        <f>IFERROR(VLOOKUP($A438,Курсы_январь!$A$2:$C$32,3,0),VLOOKUP($A438,Курсы_июль!$A$2:$C$32,3,0))</f>
        <v>30.151299999999999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42">
        <v>41304</v>
      </c>
      <c r="B439" s="3" t="s">
        <v>47</v>
      </c>
      <c r="C439" s="3" t="s">
        <v>22</v>
      </c>
      <c r="D439" s="3" t="s">
        <v>51</v>
      </c>
      <c r="E439" s="43">
        <f t="shared" ca="1" si="8"/>
        <v>9.3800000000000008</v>
      </c>
      <c r="F439" s="43">
        <f t="shared" ca="1" si="9"/>
        <v>35341</v>
      </c>
      <c r="G439" s="45">
        <f>IFERROR(VLOOKUP($A439,Курсы_январь!$A$2:$C$32,3,0),VLOOKUP($A439,Курсы_июль!$A$2:$C$32,3,0))</f>
        <v>30.151299999999999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42">
        <v>41304</v>
      </c>
      <c r="B440" s="3" t="s">
        <v>44</v>
      </c>
      <c r="C440" s="3" t="s">
        <v>23</v>
      </c>
      <c r="D440" s="3" t="s">
        <v>51</v>
      </c>
      <c r="E440" s="43">
        <f t="shared" ca="1" si="8"/>
        <v>4.1100000000000003</v>
      </c>
      <c r="F440" s="43">
        <f t="shared" ca="1" si="9"/>
        <v>971</v>
      </c>
      <c r="G440" s="45">
        <f>IFERROR(VLOOKUP($A440,Курсы_январь!$A$2:$C$32,3,0),VLOOKUP($A440,Курсы_июль!$A$2:$C$32,3,0))</f>
        <v>30.151299999999999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42">
        <v>41304</v>
      </c>
      <c r="B441" s="3" t="s">
        <v>45</v>
      </c>
      <c r="C441" s="3" t="s">
        <v>23</v>
      </c>
      <c r="D441" s="3" t="s">
        <v>51</v>
      </c>
      <c r="E441" s="43">
        <f t="shared" ca="1" si="8"/>
        <v>7.0000000000000007E-2</v>
      </c>
      <c r="F441" s="43">
        <f t="shared" ca="1" si="9"/>
        <v>996</v>
      </c>
      <c r="G441" s="45">
        <f>IFERROR(VLOOKUP($A441,Курсы_январь!$A$2:$C$32,3,0),VLOOKUP($A441,Курсы_июль!$A$2:$C$32,3,0))</f>
        <v>30.151299999999999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42">
        <v>41304</v>
      </c>
      <c r="B442" s="3" t="s">
        <v>46</v>
      </c>
      <c r="C442" s="3" t="s">
        <v>22</v>
      </c>
      <c r="D442" s="3" t="s">
        <v>50</v>
      </c>
      <c r="E442" s="43">
        <f t="shared" ca="1" si="8"/>
        <v>9.86</v>
      </c>
      <c r="F442" s="43">
        <f t="shared" ca="1" si="9"/>
        <v>36975</v>
      </c>
      <c r="G442" s="45">
        <f>IFERROR(VLOOKUP($A442,Курсы_январь!$A$2:$C$32,3,0),VLOOKUP($A442,Курсы_июль!$A$2:$C$32,3,0))</f>
        <v>30.151299999999999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42">
        <v>41304</v>
      </c>
      <c r="B443" s="3" t="s">
        <v>48</v>
      </c>
      <c r="C443" s="3" t="s">
        <v>22</v>
      </c>
      <c r="D443" s="3" t="s">
        <v>50</v>
      </c>
      <c r="E443" s="43">
        <f t="shared" ca="1" si="8"/>
        <v>7.98</v>
      </c>
      <c r="F443" s="43">
        <f t="shared" ca="1" si="9"/>
        <v>35152</v>
      </c>
      <c r="G443" s="45">
        <f>IFERROR(VLOOKUP($A443,Курсы_январь!$A$2:$C$32,3,0),VLOOKUP($A443,Курсы_июль!$A$2:$C$32,3,0))</f>
        <v>30.151299999999999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42">
        <v>41304</v>
      </c>
      <c r="B444" s="3" t="s">
        <v>47</v>
      </c>
      <c r="C444" s="3" t="s">
        <v>22</v>
      </c>
      <c r="D444" s="3" t="s">
        <v>50</v>
      </c>
      <c r="E444" s="43">
        <f t="shared" ca="1" si="8"/>
        <v>0.04</v>
      </c>
      <c r="F444" s="43">
        <f t="shared" ca="1" si="9"/>
        <v>35445</v>
      </c>
      <c r="G444" s="45">
        <f>IFERROR(VLOOKUP($A444,Курсы_январь!$A$2:$C$32,3,0),VLOOKUP($A444,Курсы_июль!$A$2:$C$32,3,0))</f>
        <v>30.151299999999999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42">
        <v>41304</v>
      </c>
      <c r="B445" s="3" t="s">
        <v>44</v>
      </c>
      <c r="C445" s="3" t="s">
        <v>23</v>
      </c>
      <c r="D445" s="3" t="s">
        <v>50</v>
      </c>
      <c r="E445" s="43">
        <f t="shared" ca="1" si="8"/>
        <v>0.91</v>
      </c>
      <c r="F445" s="43">
        <f t="shared" ca="1" si="9"/>
        <v>966</v>
      </c>
      <c r="G445" s="45">
        <f>IFERROR(VLOOKUP($A445,Курсы_январь!$A$2:$C$32,3,0),VLOOKUP($A445,Курсы_июль!$A$2:$C$32,3,0))</f>
        <v>30.151299999999999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42">
        <v>41304</v>
      </c>
      <c r="B446" s="3" t="s">
        <v>45</v>
      </c>
      <c r="C446" s="3" t="s">
        <v>23</v>
      </c>
      <c r="D446" s="3" t="s">
        <v>50</v>
      </c>
      <c r="E446" s="43">
        <f t="shared" ca="1" si="8"/>
        <v>0.91</v>
      </c>
      <c r="F446" s="43">
        <f t="shared" ca="1" si="9"/>
        <v>993</v>
      </c>
      <c r="G446" s="45">
        <f>IFERROR(VLOOKUP($A446,Курсы_январь!$A$2:$C$32,3,0),VLOOKUP($A446,Курсы_июль!$A$2:$C$32,3,0))</f>
        <v>30.151299999999999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42">
        <v>41304</v>
      </c>
      <c r="B447" s="3" t="s">
        <v>46</v>
      </c>
      <c r="C447" s="3" t="s">
        <v>22</v>
      </c>
      <c r="D447" s="3" t="s">
        <v>43</v>
      </c>
      <c r="E447" s="43">
        <f t="shared" ca="1" si="8"/>
        <v>7.61</v>
      </c>
      <c r="F447" s="43">
        <f t="shared" ca="1" si="9"/>
        <v>36734</v>
      </c>
      <c r="G447" s="45">
        <f>IFERROR(VLOOKUP($A447,Курсы_январь!$A$2:$C$32,3,0),VLOOKUP($A447,Курсы_июль!$A$2:$C$32,3,0))</f>
        <v>30.151299999999999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42">
        <v>41304</v>
      </c>
      <c r="B448" s="3" t="s">
        <v>48</v>
      </c>
      <c r="C448" s="3" t="s">
        <v>22</v>
      </c>
      <c r="D448" s="3" t="s">
        <v>43</v>
      </c>
      <c r="E448" s="43">
        <f t="shared" ca="1" si="8"/>
        <v>8.2899999999999991</v>
      </c>
      <c r="F448" s="43">
        <f t="shared" ca="1" si="9"/>
        <v>36131</v>
      </c>
      <c r="G448" s="45">
        <f>IFERROR(VLOOKUP($A448,Курсы_январь!$A$2:$C$32,3,0),VLOOKUP($A448,Курсы_июль!$A$2:$C$32,3,0))</f>
        <v>30.151299999999999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42">
        <v>41304</v>
      </c>
      <c r="B449" s="3" t="s">
        <v>47</v>
      </c>
      <c r="C449" s="3" t="s">
        <v>22</v>
      </c>
      <c r="D449" s="3" t="s">
        <v>43</v>
      </c>
      <c r="E449" s="43">
        <f t="shared" ca="1" si="8"/>
        <v>0.25</v>
      </c>
      <c r="F449" s="43">
        <f t="shared" ca="1" si="9"/>
        <v>35724</v>
      </c>
      <c r="G449" s="45">
        <f>IFERROR(VLOOKUP($A449,Курсы_январь!$A$2:$C$32,3,0),VLOOKUP($A449,Курсы_июль!$A$2:$C$32,3,0))</f>
        <v>30.151299999999999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42">
        <v>41304</v>
      </c>
      <c r="B450" s="3" t="s">
        <v>44</v>
      </c>
      <c r="C450" s="3" t="s">
        <v>23</v>
      </c>
      <c r="D450" s="3" t="s">
        <v>43</v>
      </c>
      <c r="E450" s="43">
        <f t="shared" ca="1" si="8"/>
        <v>8.93</v>
      </c>
      <c r="F450" s="43">
        <f t="shared" ca="1" si="9"/>
        <v>979</v>
      </c>
      <c r="G450" s="45">
        <f>IFERROR(VLOOKUP($A450,Курсы_январь!$A$2:$C$32,3,0),VLOOKUP($A450,Курсы_июль!$A$2:$C$32,3,0))</f>
        <v>30.151299999999999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42">
        <v>41304</v>
      </c>
      <c r="B451" s="3" t="s">
        <v>45</v>
      </c>
      <c r="C451" s="3" t="s">
        <v>23</v>
      </c>
      <c r="D451" s="3" t="s">
        <v>43</v>
      </c>
      <c r="E451" s="43">
        <f t="shared" ca="1" si="8"/>
        <v>9.18</v>
      </c>
      <c r="F451" s="43">
        <f t="shared" ca="1" si="9"/>
        <v>989</v>
      </c>
      <c r="G451" s="45">
        <f>IFERROR(VLOOKUP($A451,Курсы_январь!$A$2:$C$32,3,0),VLOOKUP($A451,Курсы_июль!$A$2:$C$32,3,0))</f>
        <v>30.151299999999999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42">
        <v>41305</v>
      </c>
      <c r="B452" s="3" t="s">
        <v>46</v>
      </c>
      <c r="C452" s="3" t="s">
        <v>22</v>
      </c>
      <c r="D452" s="3" t="s">
        <v>51</v>
      </c>
      <c r="E452" s="43">
        <f t="shared" ca="1" si="8"/>
        <v>3.76</v>
      </c>
      <c r="F452" s="43">
        <f t="shared" ca="1" si="9"/>
        <v>35843</v>
      </c>
      <c r="G452" s="45">
        <f>IFERROR(VLOOKUP($A452,Курсы_январь!$A$2:$C$32,3,0),VLOOKUP($A452,Курсы_июль!$A$2:$C$32,3,0))</f>
        <v>30.027699999999999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42">
        <v>41305</v>
      </c>
      <c r="B453" s="3" t="s">
        <v>48</v>
      </c>
      <c r="C453" s="3" t="s">
        <v>22</v>
      </c>
      <c r="D453" s="3" t="s">
        <v>51</v>
      </c>
      <c r="E453" s="43">
        <f t="shared" ca="1" si="8"/>
        <v>4.63</v>
      </c>
      <c r="F453" s="43">
        <f t="shared" ca="1" si="9"/>
        <v>35350</v>
      </c>
      <c r="G453" s="45">
        <f>IFERROR(VLOOKUP($A453,Курсы_январь!$A$2:$C$32,3,0),VLOOKUP($A453,Курсы_июль!$A$2:$C$32,3,0))</f>
        <v>30.027699999999999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42">
        <v>41305</v>
      </c>
      <c r="B454" s="3" t="s">
        <v>47</v>
      </c>
      <c r="C454" s="3" t="s">
        <v>22</v>
      </c>
      <c r="D454" s="3" t="s">
        <v>51</v>
      </c>
      <c r="E454" s="43">
        <f t="shared" ca="1" si="8"/>
        <v>5.3</v>
      </c>
      <c r="F454" s="43">
        <f t="shared" ca="1" si="9"/>
        <v>35341</v>
      </c>
      <c r="G454" s="45">
        <f>IFERROR(VLOOKUP($A454,Курсы_январь!$A$2:$C$32,3,0),VLOOKUP($A454,Курсы_июль!$A$2:$C$32,3,0))</f>
        <v>30.027699999999999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42">
        <v>41305</v>
      </c>
      <c r="B455" s="3" t="s">
        <v>44</v>
      </c>
      <c r="C455" s="3" t="s">
        <v>23</v>
      </c>
      <c r="D455" s="3" t="s">
        <v>51</v>
      </c>
      <c r="E455" s="43">
        <f t="shared" ca="1" si="8"/>
        <v>1.03</v>
      </c>
      <c r="F455" s="43">
        <f t="shared" ca="1" si="9"/>
        <v>971</v>
      </c>
      <c r="G455" s="45">
        <f>IFERROR(VLOOKUP($A455,Курсы_январь!$A$2:$C$32,3,0),VLOOKUP($A455,Курсы_июль!$A$2:$C$32,3,0))</f>
        <v>30.027699999999999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42">
        <v>41305</v>
      </c>
      <c r="B456" s="3" t="s">
        <v>45</v>
      </c>
      <c r="C456" s="3" t="s">
        <v>23</v>
      </c>
      <c r="D456" s="3" t="s">
        <v>51</v>
      </c>
      <c r="E456" s="43">
        <f t="shared" ca="1" si="8"/>
        <v>1.1499999999999999</v>
      </c>
      <c r="F456" s="43">
        <f t="shared" ca="1" si="9"/>
        <v>996</v>
      </c>
      <c r="G456" s="45">
        <f>IFERROR(VLOOKUP($A456,Курсы_январь!$A$2:$C$32,3,0),VLOOKUP($A456,Курсы_июль!$A$2:$C$32,3,0))</f>
        <v>30.027699999999999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42">
        <v>41305</v>
      </c>
      <c r="B457" s="3" t="s">
        <v>46</v>
      </c>
      <c r="C457" s="3" t="s">
        <v>22</v>
      </c>
      <c r="D457" s="3" t="s">
        <v>50</v>
      </c>
      <c r="E457" s="43">
        <f t="shared" ca="1" si="8"/>
        <v>1.71</v>
      </c>
      <c r="F457" s="43">
        <f t="shared" ca="1" si="9"/>
        <v>36975</v>
      </c>
      <c r="G457" s="45">
        <f>IFERROR(VLOOKUP($A457,Курсы_январь!$A$2:$C$32,3,0),VLOOKUP($A457,Курсы_июль!$A$2:$C$32,3,0))</f>
        <v>30.027699999999999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42">
        <v>41305</v>
      </c>
      <c r="B458" s="3" t="s">
        <v>48</v>
      </c>
      <c r="C458" s="3" t="s">
        <v>22</v>
      </c>
      <c r="D458" s="3" t="s">
        <v>50</v>
      </c>
      <c r="E458" s="43">
        <f t="shared" ca="1" si="8"/>
        <v>3.94</v>
      </c>
      <c r="F458" s="43">
        <f t="shared" ca="1" si="9"/>
        <v>35152</v>
      </c>
      <c r="G458" s="45">
        <f>IFERROR(VLOOKUP($A458,Курсы_январь!$A$2:$C$32,3,0),VLOOKUP($A458,Курсы_июль!$A$2:$C$32,3,0))</f>
        <v>30.027699999999999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42">
        <v>41305</v>
      </c>
      <c r="B459" s="3" t="s">
        <v>47</v>
      </c>
      <c r="C459" s="3" t="s">
        <v>22</v>
      </c>
      <c r="D459" s="3" t="s">
        <v>50</v>
      </c>
      <c r="E459" s="43">
        <f t="shared" ca="1" si="8"/>
        <v>5.97</v>
      </c>
      <c r="F459" s="43">
        <f t="shared" ca="1" si="9"/>
        <v>35445</v>
      </c>
      <c r="G459" s="45">
        <f>IFERROR(VLOOKUP($A459,Курсы_январь!$A$2:$C$32,3,0),VLOOKUP($A459,Курсы_июль!$A$2:$C$32,3,0))</f>
        <v>30.027699999999999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42">
        <v>41305</v>
      </c>
      <c r="B460" s="3" t="s">
        <v>44</v>
      </c>
      <c r="C460" s="3" t="s">
        <v>23</v>
      </c>
      <c r="D460" s="3" t="s">
        <v>50</v>
      </c>
      <c r="E460" s="43">
        <f t="shared" ca="1" si="8"/>
        <v>4.13</v>
      </c>
      <c r="F460" s="43">
        <f t="shared" ca="1" si="9"/>
        <v>966</v>
      </c>
      <c r="G460" s="45">
        <f>IFERROR(VLOOKUP($A460,Курсы_январь!$A$2:$C$32,3,0),VLOOKUP($A460,Курсы_июль!$A$2:$C$32,3,0))</f>
        <v>30.027699999999999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42">
        <v>41305</v>
      </c>
      <c r="B461" s="3" t="s">
        <v>45</v>
      </c>
      <c r="C461" s="3" t="s">
        <v>23</v>
      </c>
      <c r="D461" s="3" t="s">
        <v>50</v>
      </c>
      <c r="E461" s="43">
        <f t="shared" ca="1" si="8"/>
        <v>7.63</v>
      </c>
      <c r="F461" s="43">
        <f t="shared" ca="1" si="9"/>
        <v>993</v>
      </c>
      <c r="G461" s="45">
        <f>IFERROR(VLOOKUP($A461,Курсы_январь!$A$2:$C$32,3,0),VLOOKUP($A461,Курсы_июль!$A$2:$C$32,3,0))</f>
        <v>30.027699999999999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42">
        <v>41305</v>
      </c>
      <c r="B462" s="3" t="s">
        <v>46</v>
      </c>
      <c r="C462" s="3" t="s">
        <v>22</v>
      </c>
      <c r="D462" s="3" t="s">
        <v>43</v>
      </c>
      <c r="E462" s="43">
        <f t="shared" ca="1" si="8"/>
        <v>1.06</v>
      </c>
      <c r="F462" s="43">
        <f t="shared" ca="1" si="9"/>
        <v>36734</v>
      </c>
      <c r="G462" s="45">
        <f>IFERROR(VLOOKUP($A462,Курсы_январь!$A$2:$C$32,3,0),VLOOKUP($A462,Курсы_июль!$A$2:$C$32,3,0))</f>
        <v>30.027699999999999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42">
        <v>41305</v>
      </c>
      <c r="B463" s="3" t="s">
        <v>48</v>
      </c>
      <c r="C463" s="3" t="s">
        <v>22</v>
      </c>
      <c r="D463" s="3" t="s">
        <v>43</v>
      </c>
      <c r="E463" s="43">
        <f t="shared" ca="1" si="8"/>
        <v>2.64</v>
      </c>
      <c r="F463" s="43">
        <f t="shared" ca="1" si="9"/>
        <v>36131</v>
      </c>
      <c r="G463" s="45">
        <f>IFERROR(VLOOKUP($A463,Курсы_январь!$A$2:$C$32,3,0),VLOOKUP($A463,Курсы_июль!$A$2:$C$32,3,0))</f>
        <v>30.027699999999999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42">
        <v>41305</v>
      </c>
      <c r="B464" s="3" t="s">
        <v>47</v>
      </c>
      <c r="C464" s="3" t="s">
        <v>22</v>
      </c>
      <c r="D464" s="3" t="s">
        <v>43</v>
      </c>
      <c r="E464" s="43">
        <f t="shared" ca="1" si="8"/>
        <v>5.56</v>
      </c>
      <c r="F464" s="43">
        <f t="shared" ca="1" si="9"/>
        <v>35724</v>
      </c>
      <c r="G464" s="45">
        <f>IFERROR(VLOOKUP($A464,Курсы_январь!$A$2:$C$32,3,0),VLOOKUP($A464,Курсы_июль!$A$2:$C$32,3,0))</f>
        <v>30.027699999999999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42">
        <v>41305</v>
      </c>
      <c r="B465" s="3" t="s">
        <v>44</v>
      </c>
      <c r="C465" s="3" t="s">
        <v>23</v>
      </c>
      <c r="D465" s="3" t="s">
        <v>43</v>
      </c>
      <c r="E465" s="43">
        <f t="shared" ca="1" si="8"/>
        <v>8.64</v>
      </c>
      <c r="F465" s="43">
        <f t="shared" ca="1" si="9"/>
        <v>979</v>
      </c>
      <c r="G465" s="45">
        <f>IFERROR(VLOOKUP($A465,Курсы_январь!$A$2:$C$32,3,0),VLOOKUP($A465,Курсы_июль!$A$2:$C$32,3,0))</f>
        <v>30.027699999999999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42">
        <v>41305</v>
      </c>
      <c r="B466" s="3" t="s">
        <v>45</v>
      </c>
      <c r="C466" s="3" t="s">
        <v>23</v>
      </c>
      <c r="D466" s="3" t="s">
        <v>43</v>
      </c>
      <c r="E466" s="43">
        <f t="shared" ca="1" si="8"/>
        <v>3.24</v>
      </c>
      <c r="F466" s="43">
        <f t="shared" ca="1" si="9"/>
        <v>989</v>
      </c>
      <c r="G466" s="45">
        <f>IFERROR(VLOOKUP($A466,Курсы_январь!$A$2:$C$32,3,0),VLOOKUP($A466,Курсы_июль!$A$2:$C$32,3,0))</f>
        <v>30.027699999999999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42">
        <v>41456</v>
      </c>
      <c r="B467" s="3" t="s">
        <v>46</v>
      </c>
      <c r="C467" s="3" t="s">
        <v>22</v>
      </c>
      <c r="D467" s="3" t="s">
        <v>51</v>
      </c>
      <c r="E467" s="43">
        <f t="shared" ca="1" si="8"/>
        <v>4.66</v>
      </c>
      <c r="F467" s="44">
        <f t="shared" ref="F467:F469" ca="1" si="10">RANDBETWEEN(35000,37000)</f>
        <v>35385</v>
      </c>
      <c r="G467" s="46">
        <f>IFERROR(VLOOKUP($A467,Курсы_январь!$A$2:$C$32,3,0),VLOOKUP($A467,Курсы_июль!$A$2:$C$32,3,0))</f>
        <v>32.816899999999997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42">
        <v>41456</v>
      </c>
      <c r="B468" s="3" t="s">
        <v>48</v>
      </c>
      <c r="C468" s="3" t="s">
        <v>22</v>
      </c>
      <c r="D468" s="3" t="s">
        <v>51</v>
      </c>
      <c r="E468" s="43">
        <f t="shared" ca="1" si="8"/>
        <v>2.9</v>
      </c>
      <c r="F468" s="44">
        <f t="shared" ca="1" si="10"/>
        <v>35093</v>
      </c>
      <c r="G468" s="46">
        <f>IFERROR(VLOOKUP($A468,Курсы_январь!$A$2:$C$32,3,0),VLOOKUP($A468,Курсы_июль!$A$2:$C$32,3,0))</f>
        <v>32.816899999999997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42">
        <v>41456</v>
      </c>
      <c r="B469" s="3" t="s">
        <v>47</v>
      </c>
      <c r="C469" s="3" t="s">
        <v>22</v>
      </c>
      <c r="D469" s="3" t="s">
        <v>51</v>
      </c>
      <c r="E469" s="43">
        <f t="shared" ca="1" si="8"/>
        <v>3.86</v>
      </c>
      <c r="F469" s="44">
        <f t="shared" ca="1" si="10"/>
        <v>36631</v>
      </c>
      <c r="G469" s="46">
        <f>IFERROR(VLOOKUP($A469,Курсы_январь!$A$2:$C$32,3,0),VLOOKUP($A469,Курсы_июль!$A$2:$C$32,3,0))</f>
        <v>32.816899999999997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42">
        <v>41456</v>
      </c>
      <c r="B470" s="3" t="s">
        <v>44</v>
      </c>
      <c r="C470" s="3" t="s">
        <v>23</v>
      </c>
      <c r="D470" s="3" t="s">
        <v>51</v>
      </c>
      <c r="E470" s="43">
        <f t="shared" ca="1" si="8"/>
        <v>3.35</v>
      </c>
      <c r="F470" s="44">
        <f t="shared" ref="F470:F471" ca="1" si="11">RANDBETWEEN(950,1000)</f>
        <v>972</v>
      </c>
      <c r="G470" s="46">
        <f>IFERROR(VLOOKUP($A470,Курсы_январь!$A$2:$C$32,3,0),VLOOKUP($A470,Курсы_июль!$A$2:$C$32,3,0))</f>
        <v>32.816899999999997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42">
        <v>41456</v>
      </c>
      <c r="B471" s="3" t="s">
        <v>45</v>
      </c>
      <c r="C471" s="3" t="s">
        <v>23</v>
      </c>
      <c r="D471" s="3" t="s">
        <v>51</v>
      </c>
      <c r="E471" s="43">
        <f t="shared" ca="1" si="8"/>
        <v>2.81</v>
      </c>
      <c r="F471" s="44">
        <f t="shared" ca="1" si="11"/>
        <v>977</v>
      </c>
      <c r="G471" s="46">
        <f>IFERROR(VLOOKUP($A471,Курсы_январь!$A$2:$C$32,3,0),VLOOKUP($A471,Курсы_июль!$A$2:$C$32,3,0))</f>
        <v>32.816899999999997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42">
        <v>41456</v>
      </c>
      <c r="B472" s="3" t="s">
        <v>46</v>
      </c>
      <c r="C472" s="3" t="s">
        <v>22</v>
      </c>
      <c r="D472" s="3" t="s">
        <v>50</v>
      </c>
      <c r="E472" s="43">
        <f t="shared" ca="1" si="8"/>
        <v>2.65</v>
      </c>
      <c r="F472" s="44">
        <f t="shared" ref="F472:F474" ca="1" si="12">RANDBETWEEN(35000,37000)</f>
        <v>36917</v>
      </c>
      <c r="G472" s="46">
        <f>IFERROR(VLOOKUP($A472,Курсы_январь!$A$2:$C$32,3,0),VLOOKUP($A472,Курсы_июль!$A$2:$C$32,3,0))</f>
        <v>32.816899999999997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42">
        <v>41456</v>
      </c>
      <c r="B473" s="3" t="s">
        <v>48</v>
      </c>
      <c r="C473" s="3" t="s">
        <v>22</v>
      </c>
      <c r="D473" s="3" t="s">
        <v>50</v>
      </c>
      <c r="E473" s="43">
        <f t="shared" ca="1" si="8"/>
        <v>9.77</v>
      </c>
      <c r="F473" s="44">
        <f t="shared" ca="1" si="12"/>
        <v>35675</v>
      </c>
      <c r="G473" s="46">
        <f>IFERROR(VLOOKUP($A473,Курсы_январь!$A$2:$C$32,3,0),VLOOKUP($A473,Курсы_июль!$A$2:$C$32,3,0))</f>
        <v>32.816899999999997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42">
        <v>41456</v>
      </c>
      <c r="B474" s="3" t="s">
        <v>47</v>
      </c>
      <c r="C474" s="3" t="s">
        <v>22</v>
      </c>
      <c r="D474" s="3" t="s">
        <v>50</v>
      </c>
      <c r="E474" s="43">
        <f t="shared" ca="1" si="8"/>
        <v>5.87</v>
      </c>
      <c r="F474" s="44">
        <f t="shared" ca="1" si="12"/>
        <v>36998</v>
      </c>
      <c r="G474" s="46">
        <f>IFERROR(VLOOKUP($A474,Курсы_январь!$A$2:$C$32,3,0),VLOOKUP($A474,Курсы_июль!$A$2:$C$32,3,0))</f>
        <v>32.816899999999997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42">
        <v>41456</v>
      </c>
      <c r="B475" s="3" t="s">
        <v>44</v>
      </c>
      <c r="C475" s="3" t="s">
        <v>23</v>
      </c>
      <c r="D475" s="3" t="s">
        <v>50</v>
      </c>
      <c r="E475" s="43">
        <f t="shared" ca="1" si="8"/>
        <v>5.56</v>
      </c>
      <c r="F475" s="44">
        <f t="shared" ref="F475:F476" ca="1" si="13">RANDBETWEEN(950,1000)</f>
        <v>951</v>
      </c>
      <c r="G475" s="46">
        <f>IFERROR(VLOOKUP($A475,Курсы_январь!$A$2:$C$32,3,0),VLOOKUP($A475,Курсы_июль!$A$2:$C$32,3,0))</f>
        <v>32.816899999999997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42">
        <v>41456</v>
      </c>
      <c r="B476" s="3" t="s">
        <v>45</v>
      </c>
      <c r="C476" s="3" t="s">
        <v>23</v>
      </c>
      <c r="D476" s="3" t="s">
        <v>50</v>
      </c>
      <c r="E476" s="43">
        <f t="shared" ca="1" si="8"/>
        <v>3.36</v>
      </c>
      <c r="F476" s="44">
        <f t="shared" ca="1" si="13"/>
        <v>982</v>
      </c>
      <c r="G476" s="46">
        <f>IFERROR(VLOOKUP($A476,Курсы_январь!$A$2:$C$32,3,0),VLOOKUP($A476,Курсы_июль!$A$2:$C$32,3,0))</f>
        <v>32.816899999999997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42">
        <v>41456</v>
      </c>
      <c r="B477" s="3" t="s">
        <v>46</v>
      </c>
      <c r="C477" s="3" t="s">
        <v>22</v>
      </c>
      <c r="D477" s="3" t="s">
        <v>43</v>
      </c>
      <c r="E477" s="43">
        <f t="shared" ca="1" si="8"/>
        <v>8.56</v>
      </c>
      <c r="F477" s="44">
        <f t="shared" ref="F477:F479" ca="1" si="14">RANDBETWEEN(35000,37000)</f>
        <v>35164</v>
      </c>
      <c r="G477" s="46">
        <f>IFERROR(VLOOKUP($A477,Курсы_январь!$A$2:$C$32,3,0),VLOOKUP($A477,Курсы_июль!$A$2:$C$32,3,0))</f>
        <v>32.816899999999997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42">
        <v>41456</v>
      </c>
      <c r="B478" s="3" t="s">
        <v>48</v>
      </c>
      <c r="C478" s="3" t="s">
        <v>22</v>
      </c>
      <c r="D478" s="3" t="s">
        <v>43</v>
      </c>
      <c r="E478" s="43">
        <f t="shared" ca="1" si="8"/>
        <v>2.83</v>
      </c>
      <c r="F478" s="44">
        <f t="shared" ca="1" si="14"/>
        <v>36047</v>
      </c>
      <c r="G478" s="46">
        <f>IFERROR(VLOOKUP($A478,Курсы_январь!$A$2:$C$32,3,0),VLOOKUP($A478,Курсы_июль!$A$2:$C$32,3,0))</f>
        <v>32.816899999999997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42">
        <v>41456</v>
      </c>
      <c r="B479" s="3" t="s">
        <v>47</v>
      </c>
      <c r="C479" s="3" t="s">
        <v>22</v>
      </c>
      <c r="D479" s="3" t="s">
        <v>43</v>
      </c>
      <c r="E479" s="43">
        <f t="shared" ca="1" si="8"/>
        <v>9.82</v>
      </c>
      <c r="F479" s="44">
        <f t="shared" ca="1" si="14"/>
        <v>35010</v>
      </c>
      <c r="G479" s="46">
        <f>IFERROR(VLOOKUP($A479,Курсы_январь!$A$2:$C$32,3,0),VLOOKUP($A479,Курсы_июль!$A$2:$C$32,3,0))</f>
        <v>32.816899999999997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42">
        <v>41456</v>
      </c>
      <c r="B480" s="3" t="s">
        <v>44</v>
      </c>
      <c r="C480" s="3" t="s">
        <v>23</v>
      </c>
      <c r="D480" s="3" t="s">
        <v>43</v>
      </c>
      <c r="E480" s="43">
        <f t="shared" ca="1" si="8"/>
        <v>1.7</v>
      </c>
      <c r="F480" s="44">
        <f t="shared" ref="F480:F481" ca="1" si="15">RANDBETWEEN(950,1000)</f>
        <v>964</v>
      </c>
      <c r="G480" s="46">
        <f>IFERROR(VLOOKUP($A480,Курсы_январь!$A$2:$C$32,3,0),VLOOKUP($A480,Курсы_июль!$A$2:$C$32,3,0))</f>
        <v>32.816899999999997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42">
        <v>41456</v>
      </c>
      <c r="B481" s="3" t="s">
        <v>45</v>
      </c>
      <c r="C481" s="3" t="s">
        <v>23</v>
      </c>
      <c r="D481" s="3" t="s">
        <v>43</v>
      </c>
      <c r="E481" s="43">
        <f t="shared" ca="1" si="8"/>
        <v>3.4</v>
      </c>
      <c r="F481" s="44">
        <f t="shared" ca="1" si="15"/>
        <v>997</v>
      </c>
      <c r="G481" s="46">
        <f>IFERROR(VLOOKUP($A481,Курсы_январь!$A$2:$C$32,3,0),VLOOKUP($A481,Курсы_июль!$A$2:$C$32,3,0))</f>
        <v>32.816899999999997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42">
        <v>41457</v>
      </c>
      <c r="B482" s="3" t="s">
        <v>46</v>
      </c>
      <c r="C482" s="3" t="s">
        <v>22</v>
      </c>
      <c r="D482" s="3" t="s">
        <v>51</v>
      </c>
      <c r="E482" s="43">
        <f t="shared" ca="1" si="8"/>
        <v>1.68</v>
      </c>
      <c r="F482" s="43">
        <f t="shared" ref="F482:F736" ca="1" si="16">F467</f>
        <v>35385</v>
      </c>
      <c r="G482" s="46">
        <f>IFERROR(VLOOKUP($A482,Курсы_январь!$A$2:$C$32,3,0),VLOOKUP($A482,Курсы_июль!$A$2:$C$32,3,0))</f>
        <v>32.851700000000001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42">
        <v>41457</v>
      </c>
      <c r="B483" s="3" t="s">
        <v>48</v>
      </c>
      <c r="C483" s="3" t="s">
        <v>22</v>
      </c>
      <c r="D483" s="3" t="s">
        <v>51</v>
      </c>
      <c r="E483" s="43">
        <f t="shared" ca="1" si="8"/>
        <v>2.85</v>
      </c>
      <c r="F483" s="43">
        <f t="shared" ca="1" si="16"/>
        <v>35093</v>
      </c>
      <c r="G483" s="46">
        <f>IFERROR(VLOOKUP($A483,Курсы_январь!$A$2:$C$32,3,0),VLOOKUP($A483,Курсы_июль!$A$2:$C$32,3,0))</f>
        <v>32.851700000000001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42">
        <v>41457</v>
      </c>
      <c r="B484" s="3" t="s">
        <v>47</v>
      </c>
      <c r="C484" s="3" t="s">
        <v>22</v>
      </c>
      <c r="D484" s="3" t="s">
        <v>51</v>
      </c>
      <c r="E484" s="43">
        <f t="shared" ca="1" si="8"/>
        <v>8.33</v>
      </c>
      <c r="F484" s="43">
        <f t="shared" ca="1" si="16"/>
        <v>36631</v>
      </c>
      <c r="G484" s="46">
        <f>IFERROR(VLOOKUP($A484,Курсы_январь!$A$2:$C$32,3,0),VLOOKUP($A484,Курсы_июль!$A$2:$C$32,3,0))</f>
        <v>32.851700000000001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42">
        <v>41457</v>
      </c>
      <c r="B485" s="3" t="s">
        <v>44</v>
      </c>
      <c r="C485" s="3" t="s">
        <v>23</v>
      </c>
      <c r="D485" s="3" t="s">
        <v>51</v>
      </c>
      <c r="E485" s="43">
        <f t="shared" ca="1" si="8"/>
        <v>5.67</v>
      </c>
      <c r="F485" s="43">
        <f t="shared" ca="1" si="16"/>
        <v>972</v>
      </c>
      <c r="G485" s="46">
        <f>IFERROR(VLOOKUP($A485,Курсы_январь!$A$2:$C$32,3,0),VLOOKUP($A485,Курсы_июль!$A$2:$C$32,3,0))</f>
        <v>32.851700000000001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42">
        <v>41457</v>
      </c>
      <c r="B486" s="3" t="s">
        <v>45</v>
      </c>
      <c r="C486" s="3" t="s">
        <v>23</v>
      </c>
      <c r="D486" s="3" t="s">
        <v>51</v>
      </c>
      <c r="E486" s="43">
        <f t="shared" ca="1" si="8"/>
        <v>3.78</v>
      </c>
      <c r="F486" s="43">
        <f t="shared" ca="1" si="16"/>
        <v>977</v>
      </c>
      <c r="G486" s="46">
        <f>IFERROR(VLOOKUP($A486,Курсы_январь!$A$2:$C$32,3,0),VLOOKUP($A486,Курсы_июль!$A$2:$C$32,3,0))</f>
        <v>32.851700000000001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42">
        <v>41457</v>
      </c>
      <c r="B487" s="3" t="s">
        <v>46</v>
      </c>
      <c r="C487" s="3" t="s">
        <v>22</v>
      </c>
      <c r="D487" s="3" t="s">
        <v>50</v>
      </c>
      <c r="E487" s="43">
        <f t="shared" ca="1" si="8"/>
        <v>2.99</v>
      </c>
      <c r="F487" s="43">
        <f t="shared" ca="1" si="16"/>
        <v>36917</v>
      </c>
      <c r="G487" s="46">
        <f>IFERROR(VLOOKUP($A487,Курсы_январь!$A$2:$C$32,3,0),VLOOKUP($A487,Курсы_июль!$A$2:$C$32,3,0))</f>
        <v>32.851700000000001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42">
        <v>41457</v>
      </c>
      <c r="B488" s="3" t="s">
        <v>48</v>
      </c>
      <c r="C488" s="3" t="s">
        <v>22</v>
      </c>
      <c r="D488" s="3" t="s">
        <v>50</v>
      </c>
      <c r="E488" s="43">
        <f t="shared" ca="1" si="8"/>
        <v>0.81</v>
      </c>
      <c r="F488" s="43">
        <f t="shared" ca="1" si="16"/>
        <v>35675</v>
      </c>
      <c r="G488" s="46">
        <f>IFERROR(VLOOKUP($A488,Курсы_январь!$A$2:$C$32,3,0),VLOOKUP($A488,Курсы_июль!$A$2:$C$32,3,0))</f>
        <v>32.851700000000001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42">
        <v>41457</v>
      </c>
      <c r="B489" s="3" t="s">
        <v>47</v>
      </c>
      <c r="C489" s="3" t="s">
        <v>22</v>
      </c>
      <c r="D489" s="3" t="s">
        <v>50</v>
      </c>
      <c r="E489" s="43">
        <f t="shared" ca="1" si="8"/>
        <v>4.32</v>
      </c>
      <c r="F489" s="43">
        <f t="shared" ca="1" si="16"/>
        <v>36998</v>
      </c>
      <c r="G489" s="46">
        <f>IFERROR(VLOOKUP($A489,Курсы_январь!$A$2:$C$32,3,0),VLOOKUP($A489,Курсы_июль!$A$2:$C$32,3,0))</f>
        <v>32.851700000000001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42">
        <v>41457</v>
      </c>
      <c r="B490" s="3" t="s">
        <v>44</v>
      </c>
      <c r="C490" s="3" t="s">
        <v>23</v>
      </c>
      <c r="D490" s="3" t="s">
        <v>50</v>
      </c>
      <c r="E490" s="43">
        <f t="shared" ca="1" si="8"/>
        <v>8.66</v>
      </c>
      <c r="F490" s="43">
        <f t="shared" ca="1" si="16"/>
        <v>951</v>
      </c>
      <c r="G490" s="46">
        <f>IFERROR(VLOOKUP($A490,Курсы_январь!$A$2:$C$32,3,0),VLOOKUP($A490,Курсы_июль!$A$2:$C$32,3,0))</f>
        <v>32.851700000000001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42">
        <v>41457</v>
      </c>
      <c r="B491" s="3" t="s">
        <v>45</v>
      </c>
      <c r="C491" s="3" t="s">
        <v>23</v>
      </c>
      <c r="D491" s="3" t="s">
        <v>50</v>
      </c>
      <c r="E491" s="43">
        <f t="shared" ca="1" si="8"/>
        <v>4.91</v>
      </c>
      <c r="F491" s="43">
        <f t="shared" ca="1" si="16"/>
        <v>982</v>
      </c>
      <c r="G491" s="46">
        <f>IFERROR(VLOOKUP($A491,Курсы_январь!$A$2:$C$32,3,0),VLOOKUP($A491,Курсы_июль!$A$2:$C$32,3,0))</f>
        <v>32.851700000000001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42">
        <v>41457</v>
      </c>
      <c r="B492" s="3" t="s">
        <v>46</v>
      </c>
      <c r="C492" s="3" t="s">
        <v>22</v>
      </c>
      <c r="D492" s="3" t="s">
        <v>43</v>
      </c>
      <c r="E492" s="43">
        <f t="shared" ca="1" si="8"/>
        <v>6.94</v>
      </c>
      <c r="F492" s="43">
        <f t="shared" ca="1" si="16"/>
        <v>35164</v>
      </c>
      <c r="G492" s="46">
        <f>IFERROR(VLOOKUP($A492,Курсы_январь!$A$2:$C$32,3,0),VLOOKUP($A492,Курсы_июль!$A$2:$C$32,3,0))</f>
        <v>32.851700000000001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42">
        <v>41457</v>
      </c>
      <c r="B493" s="3" t="s">
        <v>48</v>
      </c>
      <c r="C493" s="3" t="s">
        <v>22</v>
      </c>
      <c r="D493" s="3" t="s">
        <v>43</v>
      </c>
      <c r="E493" s="43">
        <f t="shared" ca="1" si="8"/>
        <v>9.23</v>
      </c>
      <c r="F493" s="43">
        <f t="shared" ca="1" si="16"/>
        <v>36047</v>
      </c>
      <c r="G493" s="46">
        <f>IFERROR(VLOOKUP($A493,Курсы_январь!$A$2:$C$32,3,0),VLOOKUP($A493,Курсы_июль!$A$2:$C$32,3,0))</f>
        <v>32.851700000000001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42">
        <v>41457</v>
      </c>
      <c r="B494" s="3" t="s">
        <v>47</v>
      </c>
      <c r="C494" s="3" t="s">
        <v>22</v>
      </c>
      <c r="D494" s="3" t="s">
        <v>43</v>
      </c>
      <c r="E494" s="43">
        <f t="shared" ca="1" si="8"/>
        <v>6.97</v>
      </c>
      <c r="F494" s="43">
        <f t="shared" ca="1" si="16"/>
        <v>35010</v>
      </c>
      <c r="G494" s="46">
        <f>IFERROR(VLOOKUP($A494,Курсы_январь!$A$2:$C$32,3,0),VLOOKUP($A494,Курсы_июль!$A$2:$C$32,3,0))</f>
        <v>32.851700000000001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42">
        <v>41457</v>
      </c>
      <c r="B495" s="3" t="s">
        <v>44</v>
      </c>
      <c r="C495" s="3" t="s">
        <v>23</v>
      </c>
      <c r="D495" s="3" t="s">
        <v>43</v>
      </c>
      <c r="E495" s="43">
        <f t="shared" ca="1" si="8"/>
        <v>9.39</v>
      </c>
      <c r="F495" s="43">
        <f t="shared" ca="1" si="16"/>
        <v>964</v>
      </c>
      <c r="G495" s="46">
        <f>IFERROR(VLOOKUP($A495,Курсы_январь!$A$2:$C$32,3,0),VLOOKUP($A495,Курсы_июль!$A$2:$C$32,3,0))</f>
        <v>32.851700000000001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42">
        <v>41457</v>
      </c>
      <c r="B496" s="3" t="s">
        <v>45</v>
      </c>
      <c r="C496" s="3" t="s">
        <v>23</v>
      </c>
      <c r="D496" s="3" t="s">
        <v>43</v>
      </c>
      <c r="E496" s="43">
        <f t="shared" ca="1" si="8"/>
        <v>8.5</v>
      </c>
      <c r="F496" s="43">
        <f t="shared" ca="1" si="16"/>
        <v>997</v>
      </c>
      <c r="G496" s="46">
        <f>IFERROR(VLOOKUP($A496,Курсы_январь!$A$2:$C$32,3,0),VLOOKUP($A496,Курсы_июль!$A$2:$C$32,3,0))</f>
        <v>32.851700000000001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42">
        <v>41458</v>
      </c>
      <c r="B497" s="3" t="s">
        <v>46</v>
      </c>
      <c r="C497" s="3" t="s">
        <v>22</v>
      </c>
      <c r="D497" s="3" t="s">
        <v>51</v>
      </c>
      <c r="E497" s="43">
        <f t="shared" ca="1" si="8"/>
        <v>7.62</v>
      </c>
      <c r="F497" s="43">
        <f t="shared" ca="1" si="16"/>
        <v>35385</v>
      </c>
      <c r="G497" s="46">
        <f>IFERROR(VLOOKUP($A497,Курсы_январь!$A$2:$C$32,3,0),VLOOKUP($A497,Курсы_июль!$A$2:$C$32,3,0))</f>
        <v>32.947499999999998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42">
        <v>41458</v>
      </c>
      <c r="B498" s="3" t="s">
        <v>48</v>
      </c>
      <c r="C498" s="3" t="s">
        <v>22</v>
      </c>
      <c r="D498" s="3" t="s">
        <v>51</v>
      </c>
      <c r="E498" s="43">
        <f t="shared" ca="1" si="8"/>
        <v>6.89</v>
      </c>
      <c r="F498" s="43">
        <f t="shared" ca="1" si="16"/>
        <v>35093</v>
      </c>
      <c r="G498" s="46">
        <f>IFERROR(VLOOKUP($A498,Курсы_январь!$A$2:$C$32,3,0),VLOOKUP($A498,Курсы_июль!$A$2:$C$32,3,0))</f>
        <v>32.947499999999998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42">
        <v>41458</v>
      </c>
      <c r="B499" s="3" t="s">
        <v>47</v>
      </c>
      <c r="C499" s="3" t="s">
        <v>22</v>
      </c>
      <c r="D499" s="3" t="s">
        <v>51</v>
      </c>
      <c r="E499" s="43">
        <f t="shared" ca="1" si="8"/>
        <v>1.04</v>
      </c>
      <c r="F499" s="43">
        <f t="shared" ca="1" si="16"/>
        <v>36631</v>
      </c>
      <c r="G499" s="46">
        <f>IFERROR(VLOOKUP($A499,Курсы_январь!$A$2:$C$32,3,0),VLOOKUP($A499,Курсы_июль!$A$2:$C$32,3,0))</f>
        <v>32.947499999999998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42">
        <v>41458</v>
      </c>
      <c r="B500" s="3" t="s">
        <v>44</v>
      </c>
      <c r="C500" s="3" t="s">
        <v>23</v>
      </c>
      <c r="D500" s="3" t="s">
        <v>51</v>
      </c>
      <c r="E500" s="43">
        <f t="shared" ca="1" si="8"/>
        <v>1.66</v>
      </c>
      <c r="F500" s="43">
        <f t="shared" ca="1" si="16"/>
        <v>972</v>
      </c>
      <c r="G500" s="46">
        <f>IFERROR(VLOOKUP($A500,Курсы_январь!$A$2:$C$32,3,0),VLOOKUP($A500,Курсы_июль!$A$2:$C$32,3,0))</f>
        <v>32.947499999999998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42">
        <v>41458</v>
      </c>
      <c r="B501" s="3" t="s">
        <v>45</v>
      </c>
      <c r="C501" s="3" t="s">
        <v>23</v>
      </c>
      <c r="D501" s="3" t="s">
        <v>51</v>
      </c>
      <c r="E501" s="43">
        <f t="shared" ca="1" si="8"/>
        <v>1.79</v>
      </c>
      <c r="F501" s="43">
        <f t="shared" ca="1" si="16"/>
        <v>977</v>
      </c>
      <c r="G501" s="46">
        <f>IFERROR(VLOOKUP($A501,Курсы_январь!$A$2:$C$32,3,0),VLOOKUP($A501,Курсы_июль!$A$2:$C$32,3,0))</f>
        <v>32.947499999999998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42">
        <v>41458</v>
      </c>
      <c r="B502" s="3" t="s">
        <v>46</v>
      </c>
      <c r="C502" s="3" t="s">
        <v>22</v>
      </c>
      <c r="D502" s="3" t="s">
        <v>50</v>
      </c>
      <c r="E502" s="43">
        <f t="shared" ca="1" si="8"/>
        <v>4.68</v>
      </c>
      <c r="F502" s="43">
        <f t="shared" ca="1" si="16"/>
        <v>36917</v>
      </c>
      <c r="G502" s="46">
        <f>IFERROR(VLOOKUP($A502,Курсы_январь!$A$2:$C$32,3,0),VLOOKUP($A502,Курсы_июль!$A$2:$C$32,3,0))</f>
        <v>32.947499999999998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42">
        <v>41458</v>
      </c>
      <c r="B503" s="3" t="s">
        <v>48</v>
      </c>
      <c r="C503" s="3" t="s">
        <v>22</v>
      </c>
      <c r="D503" s="3" t="s">
        <v>50</v>
      </c>
      <c r="E503" s="43">
        <f t="shared" ca="1" si="8"/>
        <v>8.86</v>
      </c>
      <c r="F503" s="43">
        <f t="shared" ca="1" si="16"/>
        <v>35675</v>
      </c>
      <c r="G503" s="46">
        <f>IFERROR(VLOOKUP($A503,Курсы_январь!$A$2:$C$32,3,0),VLOOKUP($A503,Курсы_июль!$A$2:$C$32,3,0))</f>
        <v>32.947499999999998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42">
        <v>41458</v>
      </c>
      <c r="B504" s="3" t="s">
        <v>47</v>
      </c>
      <c r="C504" s="3" t="s">
        <v>22</v>
      </c>
      <c r="D504" s="3" t="s">
        <v>50</v>
      </c>
      <c r="E504" s="43">
        <f t="shared" ca="1" si="8"/>
        <v>3.18</v>
      </c>
      <c r="F504" s="43">
        <f t="shared" ca="1" si="16"/>
        <v>36998</v>
      </c>
      <c r="G504" s="46">
        <f>IFERROR(VLOOKUP($A504,Курсы_январь!$A$2:$C$32,3,0),VLOOKUP($A504,Курсы_июль!$A$2:$C$32,3,0))</f>
        <v>32.947499999999998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42">
        <v>41458</v>
      </c>
      <c r="B505" s="3" t="s">
        <v>44</v>
      </c>
      <c r="C505" s="3" t="s">
        <v>23</v>
      </c>
      <c r="D505" s="3" t="s">
        <v>50</v>
      </c>
      <c r="E505" s="43">
        <f t="shared" ca="1" si="8"/>
        <v>1.1599999999999999</v>
      </c>
      <c r="F505" s="43">
        <f t="shared" ca="1" si="16"/>
        <v>951</v>
      </c>
      <c r="G505" s="46">
        <f>IFERROR(VLOOKUP($A505,Курсы_январь!$A$2:$C$32,3,0),VLOOKUP($A505,Курсы_июль!$A$2:$C$32,3,0))</f>
        <v>32.947499999999998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42">
        <v>41458</v>
      </c>
      <c r="B506" s="3" t="s">
        <v>45</v>
      </c>
      <c r="C506" s="3" t="s">
        <v>23</v>
      </c>
      <c r="D506" s="3" t="s">
        <v>50</v>
      </c>
      <c r="E506" s="43">
        <f t="shared" ca="1" si="8"/>
        <v>2.73</v>
      </c>
      <c r="F506" s="43">
        <f t="shared" ca="1" si="16"/>
        <v>982</v>
      </c>
      <c r="G506" s="46">
        <f>IFERROR(VLOOKUP($A506,Курсы_январь!$A$2:$C$32,3,0),VLOOKUP($A506,Курсы_июль!$A$2:$C$32,3,0))</f>
        <v>32.947499999999998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42">
        <v>41458</v>
      </c>
      <c r="B507" s="3" t="s">
        <v>46</v>
      </c>
      <c r="C507" s="3" t="s">
        <v>22</v>
      </c>
      <c r="D507" s="3" t="s">
        <v>43</v>
      </c>
      <c r="E507" s="43">
        <f t="shared" ca="1" si="8"/>
        <v>0.05</v>
      </c>
      <c r="F507" s="43">
        <f t="shared" ca="1" si="16"/>
        <v>35164</v>
      </c>
      <c r="G507" s="46">
        <f>IFERROR(VLOOKUP($A507,Курсы_январь!$A$2:$C$32,3,0),VLOOKUP($A507,Курсы_июль!$A$2:$C$32,3,0))</f>
        <v>32.947499999999998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42">
        <v>41458</v>
      </c>
      <c r="B508" s="3" t="s">
        <v>48</v>
      </c>
      <c r="C508" s="3" t="s">
        <v>22</v>
      </c>
      <c r="D508" s="3" t="s">
        <v>43</v>
      </c>
      <c r="E508" s="43">
        <f t="shared" ca="1" si="8"/>
        <v>5.75</v>
      </c>
      <c r="F508" s="43">
        <f t="shared" ca="1" si="16"/>
        <v>36047</v>
      </c>
      <c r="G508" s="46">
        <f>IFERROR(VLOOKUP($A508,Курсы_январь!$A$2:$C$32,3,0),VLOOKUP($A508,Курсы_июль!$A$2:$C$32,3,0))</f>
        <v>32.947499999999998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42">
        <v>41458</v>
      </c>
      <c r="B509" s="3" t="s">
        <v>47</v>
      </c>
      <c r="C509" s="3" t="s">
        <v>22</v>
      </c>
      <c r="D509" s="3" t="s">
        <v>43</v>
      </c>
      <c r="E509" s="43">
        <f t="shared" ca="1" si="8"/>
        <v>2.67</v>
      </c>
      <c r="F509" s="43">
        <f t="shared" ca="1" si="16"/>
        <v>35010</v>
      </c>
      <c r="G509" s="46">
        <f>IFERROR(VLOOKUP($A509,Курсы_январь!$A$2:$C$32,3,0),VLOOKUP($A509,Курсы_июль!$A$2:$C$32,3,0))</f>
        <v>32.947499999999998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42">
        <v>41458</v>
      </c>
      <c r="B510" s="3" t="s">
        <v>44</v>
      </c>
      <c r="C510" s="3" t="s">
        <v>23</v>
      </c>
      <c r="D510" s="3" t="s">
        <v>43</v>
      </c>
      <c r="E510" s="43">
        <f t="shared" ca="1" si="8"/>
        <v>6.39</v>
      </c>
      <c r="F510" s="43">
        <f t="shared" ca="1" si="16"/>
        <v>964</v>
      </c>
      <c r="G510" s="46">
        <f>IFERROR(VLOOKUP($A510,Курсы_январь!$A$2:$C$32,3,0),VLOOKUP($A510,Курсы_июль!$A$2:$C$32,3,0))</f>
        <v>32.947499999999998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42">
        <v>41458</v>
      </c>
      <c r="B511" s="3" t="s">
        <v>45</v>
      </c>
      <c r="C511" s="3" t="s">
        <v>23</v>
      </c>
      <c r="D511" s="3" t="s">
        <v>43</v>
      </c>
      <c r="E511" s="43">
        <f t="shared" ca="1" si="8"/>
        <v>3.01</v>
      </c>
      <c r="F511" s="43">
        <f t="shared" ca="1" si="16"/>
        <v>997</v>
      </c>
      <c r="G511" s="46">
        <f>IFERROR(VLOOKUP($A511,Курсы_январь!$A$2:$C$32,3,0),VLOOKUP($A511,Курсы_июль!$A$2:$C$32,3,0))</f>
        <v>32.947499999999998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42">
        <v>41459</v>
      </c>
      <c r="B512" s="3" t="s">
        <v>46</v>
      </c>
      <c r="C512" s="3" t="s">
        <v>22</v>
      </c>
      <c r="D512" s="3" t="s">
        <v>51</v>
      </c>
      <c r="E512" s="43">
        <f t="shared" ref="E512:E766" ca="1" si="17">ROUND(RAND()*10,2)</f>
        <v>9.7899999999999991</v>
      </c>
      <c r="F512" s="43">
        <f t="shared" ca="1" si="16"/>
        <v>35385</v>
      </c>
      <c r="G512" s="46">
        <f>IFERROR(VLOOKUP($A512,Курсы_январь!$A$2:$C$32,3,0),VLOOKUP($A512,Курсы_июль!$A$2:$C$32,3,0))</f>
        <v>33.220399999999998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42">
        <v>41459</v>
      </c>
      <c r="B513" s="3" t="s">
        <v>48</v>
      </c>
      <c r="C513" s="3" t="s">
        <v>22</v>
      </c>
      <c r="D513" s="3" t="s">
        <v>51</v>
      </c>
      <c r="E513" s="43">
        <f t="shared" ca="1" si="17"/>
        <v>7.49</v>
      </c>
      <c r="F513" s="43">
        <f t="shared" ca="1" si="16"/>
        <v>35093</v>
      </c>
      <c r="G513" s="46">
        <f>IFERROR(VLOOKUP($A513,Курсы_январь!$A$2:$C$32,3,0),VLOOKUP($A513,Курсы_июль!$A$2:$C$32,3,0))</f>
        <v>33.220399999999998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42">
        <v>41459</v>
      </c>
      <c r="B514" s="3" t="s">
        <v>47</v>
      </c>
      <c r="C514" s="3" t="s">
        <v>22</v>
      </c>
      <c r="D514" s="3" t="s">
        <v>51</v>
      </c>
      <c r="E514" s="43">
        <f t="shared" ca="1" si="17"/>
        <v>9.4</v>
      </c>
      <c r="F514" s="43">
        <f t="shared" ca="1" si="16"/>
        <v>36631</v>
      </c>
      <c r="G514" s="46">
        <f>IFERROR(VLOOKUP($A514,Курсы_январь!$A$2:$C$32,3,0),VLOOKUP($A514,Курсы_июль!$A$2:$C$32,3,0))</f>
        <v>33.220399999999998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42">
        <v>41459</v>
      </c>
      <c r="B515" s="3" t="s">
        <v>44</v>
      </c>
      <c r="C515" s="3" t="s">
        <v>23</v>
      </c>
      <c r="D515" s="3" t="s">
        <v>51</v>
      </c>
      <c r="E515" s="43">
        <f t="shared" ca="1" si="17"/>
        <v>3.31</v>
      </c>
      <c r="F515" s="43">
        <f t="shared" ca="1" si="16"/>
        <v>972</v>
      </c>
      <c r="G515" s="46">
        <f>IFERROR(VLOOKUP($A515,Курсы_январь!$A$2:$C$32,3,0),VLOOKUP($A515,Курсы_июль!$A$2:$C$32,3,0))</f>
        <v>33.220399999999998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42">
        <v>41459</v>
      </c>
      <c r="B516" s="3" t="s">
        <v>45</v>
      </c>
      <c r="C516" s="3" t="s">
        <v>23</v>
      </c>
      <c r="D516" s="3" t="s">
        <v>51</v>
      </c>
      <c r="E516" s="43">
        <f t="shared" ca="1" si="17"/>
        <v>1.56</v>
      </c>
      <c r="F516" s="43">
        <f t="shared" ca="1" si="16"/>
        <v>977</v>
      </c>
      <c r="G516" s="46">
        <f>IFERROR(VLOOKUP($A516,Курсы_январь!$A$2:$C$32,3,0),VLOOKUP($A516,Курсы_июль!$A$2:$C$32,3,0))</f>
        <v>33.220399999999998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42">
        <v>41459</v>
      </c>
      <c r="B517" s="3" t="s">
        <v>46</v>
      </c>
      <c r="C517" s="3" t="s">
        <v>22</v>
      </c>
      <c r="D517" s="3" t="s">
        <v>50</v>
      </c>
      <c r="E517" s="43">
        <f t="shared" ca="1" si="17"/>
        <v>7.82</v>
      </c>
      <c r="F517" s="43">
        <f t="shared" ca="1" si="16"/>
        <v>36917</v>
      </c>
      <c r="G517" s="46">
        <f>IFERROR(VLOOKUP($A517,Курсы_январь!$A$2:$C$32,3,0),VLOOKUP($A517,Курсы_июль!$A$2:$C$32,3,0))</f>
        <v>33.220399999999998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42">
        <v>41459</v>
      </c>
      <c r="B518" s="3" t="s">
        <v>48</v>
      </c>
      <c r="C518" s="3" t="s">
        <v>22</v>
      </c>
      <c r="D518" s="3" t="s">
        <v>50</v>
      </c>
      <c r="E518" s="43">
        <f t="shared" ca="1" si="17"/>
        <v>1.02</v>
      </c>
      <c r="F518" s="43">
        <f t="shared" ca="1" si="16"/>
        <v>35675</v>
      </c>
      <c r="G518" s="46">
        <f>IFERROR(VLOOKUP($A518,Курсы_январь!$A$2:$C$32,3,0),VLOOKUP($A518,Курсы_июль!$A$2:$C$32,3,0))</f>
        <v>33.220399999999998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42">
        <v>41459</v>
      </c>
      <c r="B519" s="3" t="s">
        <v>47</v>
      </c>
      <c r="C519" s="3" t="s">
        <v>22</v>
      </c>
      <c r="D519" s="3" t="s">
        <v>50</v>
      </c>
      <c r="E519" s="43">
        <f t="shared" ca="1" si="17"/>
        <v>1.61</v>
      </c>
      <c r="F519" s="43">
        <f t="shared" ca="1" si="16"/>
        <v>36998</v>
      </c>
      <c r="G519" s="46">
        <f>IFERROR(VLOOKUP($A519,Курсы_январь!$A$2:$C$32,3,0),VLOOKUP($A519,Курсы_июль!$A$2:$C$32,3,0))</f>
        <v>33.220399999999998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42">
        <v>41459</v>
      </c>
      <c r="B520" s="3" t="s">
        <v>44</v>
      </c>
      <c r="C520" s="3" t="s">
        <v>23</v>
      </c>
      <c r="D520" s="3" t="s">
        <v>50</v>
      </c>
      <c r="E520" s="43">
        <f t="shared" ca="1" si="17"/>
        <v>7.19</v>
      </c>
      <c r="F520" s="43">
        <f t="shared" ca="1" si="16"/>
        <v>951</v>
      </c>
      <c r="G520" s="46">
        <f>IFERROR(VLOOKUP($A520,Курсы_январь!$A$2:$C$32,3,0),VLOOKUP($A520,Курсы_июль!$A$2:$C$32,3,0))</f>
        <v>33.220399999999998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42">
        <v>41459</v>
      </c>
      <c r="B521" s="3" t="s">
        <v>45</v>
      </c>
      <c r="C521" s="3" t="s">
        <v>23</v>
      </c>
      <c r="D521" s="3" t="s">
        <v>50</v>
      </c>
      <c r="E521" s="43">
        <f t="shared" ca="1" si="17"/>
        <v>5.14</v>
      </c>
      <c r="F521" s="43">
        <f t="shared" ca="1" si="16"/>
        <v>982</v>
      </c>
      <c r="G521" s="46">
        <f>IFERROR(VLOOKUP($A521,Курсы_январь!$A$2:$C$32,3,0),VLOOKUP($A521,Курсы_июль!$A$2:$C$32,3,0))</f>
        <v>33.220399999999998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42">
        <v>41459</v>
      </c>
      <c r="B522" s="3" t="s">
        <v>46</v>
      </c>
      <c r="C522" s="3" t="s">
        <v>22</v>
      </c>
      <c r="D522" s="3" t="s">
        <v>43</v>
      </c>
      <c r="E522" s="43">
        <f t="shared" ca="1" si="17"/>
        <v>7.91</v>
      </c>
      <c r="F522" s="43">
        <f t="shared" ca="1" si="16"/>
        <v>35164</v>
      </c>
      <c r="G522" s="46">
        <f>IFERROR(VLOOKUP($A522,Курсы_январь!$A$2:$C$32,3,0),VLOOKUP($A522,Курсы_июль!$A$2:$C$32,3,0))</f>
        <v>33.220399999999998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42">
        <v>41459</v>
      </c>
      <c r="B523" s="3" t="s">
        <v>48</v>
      </c>
      <c r="C523" s="3" t="s">
        <v>22</v>
      </c>
      <c r="D523" s="3" t="s">
        <v>43</v>
      </c>
      <c r="E523" s="43">
        <f t="shared" ca="1" si="17"/>
        <v>5.58</v>
      </c>
      <c r="F523" s="43">
        <f t="shared" ca="1" si="16"/>
        <v>36047</v>
      </c>
      <c r="G523" s="46">
        <f>IFERROR(VLOOKUP($A523,Курсы_январь!$A$2:$C$32,3,0),VLOOKUP($A523,Курсы_июль!$A$2:$C$32,3,0))</f>
        <v>33.220399999999998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42">
        <v>41459</v>
      </c>
      <c r="B524" s="3" t="s">
        <v>47</v>
      </c>
      <c r="C524" s="3" t="s">
        <v>22</v>
      </c>
      <c r="D524" s="3" t="s">
        <v>43</v>
      </c>
      <c r="E524" s="43">
        <f t="shared" ca="1" si="17"/>
        <v>3.97</v>
      </c>
      <c r="F524" s="43">
        <f t="shared" ca="1" si="16"/>
        <v>35010</v>
      </c>
      <c r="G524" s="46">
        <f>IFERROR(VLOOKUP($A524,Курсы_январь!$A$2:$C$32,3,0),VLOOKUP($A524,Курсы_июль!$A$2:$C$32,3,0))</f>
        <v>33.220399999999998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42">
        <v>41459</v>
      </c>
      <c r="B525" s="3" t="s">
        <v>44</v>
      </c>
      <c r="C525" s="3" t="s">
        <v>23</v>
      </c>
      <c r="D525" s="3" t="s">
        <v>43</v>
      </c>
      <c r="E525" s="43">
        <f t="shared" ca="1" si="17"/>
        <v>2.96</v>
      </c>
      <c r="F525" s="43">
        <f t="shared" ca="1" si="16"/>
        <v>964</v>
      </c>
      <c r="G525" s="46">
        <f>IFERROR(VLOOKUP($A525,Курсы_январь!$A$2:$C$32,3,0),VLOOKUP($A525,Курсы_июль!$A$2:$C$32,3,0))</f>
        <v>33.220399999999998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42">
        <v>41459</v>
      </c>
      <c r="B526" s="3" t="s">
        <v>45</v>
      </c>
      <c r="C526" s="3" t="s">
        <v>23</v>
      </c>
      <c r="D526" s="3" t="s">
        <v>43</v>
      </c>
      <c r="E526" s="43">
        <f t="shared" ca="1" si="17"/>
        <v>2.4900000000000002</v>
      </c>
      <c r="F526" s="43">
        <f t="shared" ca="1" si="16"/>
        <v>997</v>
      </c>
      <c r="G526" s="46">
        <f>IFERROR(VLOOKUP($A526,Курсы_январь!$A$2:$C$32,3,0),VLOOKUP($A526,Курсы_июль!$A$2:$C$32,3,0))</f>
        <v>33.220399999999998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42">
        <v>41460</v>
      </c>
      <c r="B527" s="3" t="s">
        <v>46</v>
      </c>
      <c r="C527" s="3" t="s">
        <v>22</v>
      </c>
      <c r="D527" s="3" t="s">
        <v>51</v>
      </c>
      <c r="E527" s="43">
        <f t="shared" ca="1" si="17"/>
        <v>8.51</v>
      </c>
      <c r="F527" s="43">
        <f t="shared" ca="1" si="16"/>
        <v>35385</v>
      </c>
      <c r="G527" s="46">
        <f>IFERROR(VLOOKUP($A527,Курсы_январь!$A$2:$C$32,3,0),VLOOKUP($A527,Курсы_июль!$A$2:$C$32,3,0))</f>
        <v>33.160499999999999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42">
        <v>41460</v>
      </c>
      <c r="B528" s="3" t="s">
        <v>48</v>
      </c>
      <c r="C528" s="3" t="s">
        <v>22</v>
      </c>
      <c r="D528" s="3" t="s">
        <v>51</v>
      </c>
      <c r="E528" s="43">
        <f t="shared" ca="1" si="17"/>
        <v>1.87</v>
      </c>
      <c r="F528" s="43">
        <f t="shared" ca="1" si="16"/>
        <v>35093</v>
      </c>
      <c r="G528" s="46">
        <f>IFERROR(VLOOKUP($A528,Курсы_январь!$A$2:$C$32,3,0),VLOOKUP($A528,Курсы_июль!$A$2:$C$32,3,0))</f>
        <v>33.160499999999999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42">
        <v>41460</v>
      </c>
      <c r="B529" s="3" t="s">
        <v>47</v>
      </c>
      <c r="C529" s="3" t="s">
        <v>22</v>
      </c>
      <c r="D529" s="3" t="s">
        <v>51</v>
      </c>
      <c r="E529" s="43">
        <f t="shared" ca="1" si="17"/>
        <v>3.87</v>
      </c>
      <c r="F529" s="43">
        <f t="shared" ca="1" si="16"/>
        <v>36631</v>
      </c>
      <c r="G529" s="46">
        <f>IFERROR(VLOOKUP($A529,Курсы_январь!$A$2:$C$32,3,0),VLOOKUP($A529,Курсы_июль!$A$2:$C$32,3,0))</f>
        <v>33.160499999999999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42">
        <v>41460</v>
      </c>
      <c r="B530" s="3" t="s">
        <v>44</v>
      </c>
      <c r="C530" s="3" t="s">
        <v>23</v>
      </c>
      <c r="D530" s="3" t="s">
        <v>51</v>
      </c>
      <c r="E530" s="43">
        <f t="shared" ca="1" si="17"/>
        <v>3.81</v>
      </c>
      <c r="F530" s="43">
        <f t="shared" ca="1" si="16"/>
        <v>972</v>
      </c>
      <c r="G530" s="46">
        <f>IFERROR(VLOOKUP($A530,Курсы_январь!$A$2:$C$32,3,0),VLOOKUP($A530,Курсы_июль!$A$2:$C$32,3,0))</f>
        <v>33.160499999999999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42">
        <v>41460</v>
      </c>
      <c r="B531" s="3" t="s">
        <v>45</v>
      </c>
      <c r="C531" s="3" t="s">
        <v>23</v>
      </c>
      <c r="D531" s="3" t="s">
        <v>51</v>
      </c>
      <c r="E531" s="43">
        <f t="shared" ca="1" si="17"/>
        <v>0.69</v>
      </c>
      <c r="F531" s="43">
        <f t="shared" ca="1" si="16"/>
        <v>977</v>
      </c>
      <c r="G531" s="46">
        <f>IFERROR(VLOOKUP($A531,Курсы_январь!$A$2:$C$32,3,0),VLOOKUP($A531,Курсы_июль!$A$2:$C$32,3,0))</f>
        <v>33.160499999999999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42">
        <v>41460</v>
      </c>
      <c r="B532" s="3" t="s">
        <v>46</v>
      </c>
      <c r="C532" s="3" t="s">
        <v>22</v>
      </c>
      <c r="D532" s="3" t="s">
        <v>50</v>
      </c>
      <c r="E532" s="43">
        <f t="shared" ca="1" si="17"/>
        <v>1.59</v>
      </c>
      <c r="F532" s="43">
        <f t="shared" ca="1" si="16"/>
        <v>36917</v>
      </c>
      <c r="G532" s="46">
        <f>IFERROR(VLOOKUP($A532,Курсы_январь!$A$2:$C$32,3,0),VLOOKUP($A532,Курсы_июль!$A$2:$C$32,3,0))</f>
        <v>33.160499999999999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42">
        <v>41460</v>
      </c>
      <c r="B533" s="3" t="s">
        <v>48</v>
      </c>
      <c r="C533" s="3" t="s">
        <v>22</v>
      </c>
      <c r="D533" s="3" t="s">
        <v>50</v>
      </c>
      <c r="E533" s="43">
        <f t="shared" ca="1" si="17"/>
        <v>8.25</v>
      </c>
      <c r="F533" s="43">
        <f t="shared" ca="1" si="16"/>
        <v>35675</v>
      </c>
      <c r="G533" s="46">
        <f>IFERROR(VLOOKUP($A533,Курсы_январь!$A$2:$C$32,3,0),VLOOKUP($A533,Курсы_июль!$A$2:$C$32,3,0))</f>
        <v>33.160499999999999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42">
        <v>41460</v>
      </c>
      <c r="B534" s="3" t="s">
        <v>47</v>
      </c>
      <c r="C534" s="3" t="s">
        <v>22</v>
      </c>
      <c r="D534" s="3" t="s">
        <v>50</v>
      </c>
      <c r="E534" s="43">
        <f t="shared" ca="1" si="17"/>
        <v>5.1100000000000003</v>
      </c>
      <c r="F534" s="43">
        <f t="shared" ca="1" si="16"/>
        <v>36998</v>
      </c>
      <c r="G534" s="46">
        <f>IFERROR(VLOOKUP($A534,Курсы_январь!$A$2:$C$32,3,0),VLOOKUP($A534,Курсы_июль!$A$2:$C$32,3,0))</f>
        <v>33.160499999999999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42">
        <v>41460</v>
      </c>
      <c r="B535" s="3" t="s">
        <v>44</v>
      </c>
      <c r="C535" s="3" t="s">
        <v>23</v>
      </c>
      <c r="D535" s="3" t="s">
        <v>50</v>
      </c>
      <c r="E535" s="43">
        <f t="shared" ca="1" si="17"/>
        <v>3.86</v>
      </c>
      <c r="F535" s="43">
        <f t="shared" ca="1" si="16"/>
        <v>951</v>
      </c>
      <c r="G535" s="46">
        <f>IFERROR(VLOOKUP($A535,Курсы_январь!$A$2:$C$32,3,0),VLOOKUP($A535,Курсы_июль!$A$2:$C$32,3,0))</f>
        <v>33.160499999999999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42">
        <v>41460</v>
      </c>
      <c r="B536" s="3" t="s">
        <v>45</v>
      </c>
      <c r="C536" s="3" t="s">
        <v>23</v>
      </c>
      <c r="D536" s="3" t="s">
        <v>50</v>
      </c>
      <c r="E536" s="43">
        <f t="shared" ca="1" si="17"/>
        <v>1.77</v>
      </c>
      <c r="F536" s="43">
        <f t="shared" ca="1" si="16"/>
        <v>982</v>
      </c>
      <c r="G536" s="46">
        <f>IFERROR(VLOOKUP($A536,Курсы_январь!$A$2:$C$32,3,0),VLOOKUP($A536,Курсы_июль!$A$2:$C$32,3,0))</f>
        <v>33.160499999999999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42">
        <v>41460</v>
      </c>
      <c r="B537" s="3" t="s">
        <v>46</v>
      </c>
      <c r="C537" s="3" t="s">
        <v>22</v>
      </c>
      <c r="D537" s="3" t="s">
        <v>43</v>
      </c>
      <c r="E537" s="43">
        <f t="shared" ca="1" si="17"/>
        <v>2.25</v>
      </c>
      <c r="F537" s="43">
        <f t="shared" ca="1" si="16"/>
        <v>35164</v>
      </c>
      <c r="G537" s="46">
        <f>IFERROR(VLOOKUP($A537,Курсы_январь!$A$2:$C$32,3,0),VLOOKUP($A537,Курсы_июль!$A$2:$C$32,3,0))</f>
        <v>33.160499999999999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42">
        <v>41460</v>
      </c>
      <c r="B538" s="3" t="s">
        <v>48</v>
      </c>
      <c r="C538" s="3" t="s">
        <v>22</v>
      </c>
      <c r="D538" s="3" t="s">
        <v>43</v>
      </c>
      <c r="E538" s="43">
        <f t="shared" ca="1" si="17"/>
        <v>2.97</v>
      </c>
      <c r="F538" s="43">
        <f t="shared" ca="1" si="16"/>
        <v>36047</v>
      </c>
      <c r="G538" s="46">
        <f>IFERROR(VLOOKUP($A538,Курсы_январь!$A$2:$C$32,3,0),VLOOKUP($A538,Курсы_июль!$A$2:$C$32,3,0))</f>
        <v>33.160499999999999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42">
        <v>41460</v>
      </c>
      <c r="B539" s="3" t="s">
        <v>47</v>
      </c>
      <c r="C539" s="3" t="s">
        <v>22</v>
      </c>
      <c r="D539" s="3" t="s">
        <v>43</v>
      </c>
      <c r="E539" s="43">
        <f t="shared" ca="1" si="17"/>
        <v>5.91</v>
      </c>
      <c r="F539" s="43">
        <f t="shared" ca="1" si="16"/>
        <v>35010</v>
      </c>
      <c r="G539" s="46">
        <f>IFERROR(VLOOKUP($A539,Курсы_январь!$A$2:$C$32,3,0),VLOOKUP($A539,Курсы_июль!$A$2:$C$32,3,0))</f>
        <v>33.160499999999999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42">
        <v>41460</v>
      </c>
      <c r="B540" s="3" t="s">
        <v>44</v>
      </c>
      <c r="C540" s="3" t="s">
        <v>23</v>
      </c>
      <c r="D540" s="3" t="s">
        <v>43</v>
      </c>
      <c r="E540" s="43">
        <f t="shared" ca="1" si="17"/>
        <v>5.76</v>
      </c>
      <c r="F540" s="43">
        <f t="shared" ca="1" si="16"/>
        <v>964</v>
      </c>
      <c r="G540" s="46">
        <f>IFERROR(VLOOKUP($A540,Курсы_январь!$A$2:$C$32,3,0),VLOOKUP($A540,Курсы_июль!$A$2:$C$32,3,0))</f>
        <v>33.160499999999999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42">
        <v>41460</v>
      </c>
      <c r="B541" s="3" t="s">
        <v>45</v>
      </c>
      <c r="C541" s="3" t="s">
        <v>23</v>
      </c>
      <c r="D541" s="3" t="s">
        <v>43</v>
      </c>
      <c r="E541" s="43">
        <f t="shared" ca="1" si="17"/>
        <v>2.2000000000000002</v>
      </c>
      <c r="F541" s="43">
        <f t="shared" ca="1" si="16"/>
        <v>997</v>
      </c>
      <c r="G541" s="46">
        <f>IFERROR(VLOOKUP($A541,Курсы_январь!$A$2:$C$32,3,0),VLOOKUP($A541,Курсы_июль!$A$2:$C$32,3,0))</f>
        <v>33.160499999999999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42">
        <v>41461</v>
      </c>
      <c r="B542" s="3" t="s">
        <v>46</v>
      </c>
      <c r="C542" s="3" t="s">
        <v>22</v>
      </c>
      <c r="D542" s="3" t="s">
        <v>51</v>
      </c>
      <c r="E542" s="43">
        <f t="shared" ca="1" si="17"/>
        <v>9.4</v>
      </c>
      <c r="F542" s="43">
        <f t="shared" ca="1" si="16"/>
        <v>35385</v>
      </c>
      <c r="G542" s="46">
        <f>IFERROR(VLOOKUP($A542,Курсы_январь!$A$2:$C$32,3,0),VLOOKUP($A542,Курсы_июль!$A$2:$C$32,3,0))</f>
        <v>33.224699999999999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42">
        <v>41461</v>
      </c>
      <c r="B543" s="3" t="s">
        <v>48</v>
      </c>
      <c r="C543" s="3" t="s">
        <v>22</v>
      </c>
      <c r="D543" s="3" t="s">
        <v>51</v>
      </c>
      <c r="E543" s="43">
        <f t="shared" ca="1" si="17"/>
        <v>7.61</v>
      </c>
      <c r="F543" s="43">
        <f t="shared" ca="1" si="16"/>
        <v>35093</v>
      </c>
      <c r="G543" s="46">
        <f>IFERROR(VLOOKUP($A543,Курсы_январь!$A$2:$C$32,3,0),VLOOKUP($A543,Курсы_июль!$A$2:$C$32,3,0))</f>
        <v>33.224699999999999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42">
        <v>41461</v>
      </c>
      <c r="B544" s="3" t="s">
        <v>47</v>
      </c>
      <c r="C544" s="3" t="s">
        <v>22</v>
      </c>
      <c r="D544" s="3" t="s">
        <v>51</v>
      </c>
      <c r="E544" s="43">
        <f t="shared" ca="1" si="17"/>
        <v>8.98</v>
      </c>
      <c r="F544" s="43">
        <f t="shared" ca="1" si="16"/>
        <v>36631</v>
      </c>
      <c r="G544" s="46">
        <f>IFERROR(VLOOKUP($A544,Курсы_январь!$A$2:$C$32,3,0),VLOOKUP($A544,Курсы_июль!$A$2:$C$32,3,0))</f>
        <v>33.224699999999999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42">
        <v>41461</v>
      </c>
      <c r="B545" s="3" t="s">
        <v>44</v>
      </c>
      <c r="C545" s="3" t="s">
        <v>23</v>
      </c>
      <c r="D545" s="3" t="s">
        <v>51</v>
      </c>
      <c r="E545" s="43">
        <f t="shared" ca="1" si="17"/>
        <v>5.12</v>
      </c>
      <c r="F545" s="43">
        <f t="shared" ca="1" si="16"/>
        <v>972</v>
      </c>
      <c r="G545" s="46">
        <f>IFERROR(VLOOKUP($A545,Курсы_январь!$A$2:$C$32,3,0),VLOOKUP($A545,Курсы_июль!$A$2:$C$32,3,0))</f>
        <v>33.224699999999999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42">
        <v>41461</v>
      </c>
      <c r="B546" s="3" t="s">
        <v>45</v>
      </c>
      <c r="C546" s="3" t="s">
        <v>23</v>
      </c>
      <c r="D546" s="3" t="s">
        <v>51</v>
      </c>
      <c r="E546" s="43">
        <f t="shared" ca="1" si="17"/>
        <v>6.44</v>
      </c>
      <c r="F546" s="43">
        <f t="shared" ca="1" si="16"/>
        <v>977</v>
      </c>
      <c r="G546" s="46">
        <f>IFERROR(VLOOKUP($A546,Курсы_январь!$A$2:$C$32,3,0),VLOOKUP($A546,Курсы_июль!$A$2:$C$32,3,0))</f>
        <v>33.224699999999999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42">
        <v>41461</v>
      </c>
      <c r="B547" s="3" t="s">
        <v>46</v>
      </c>
      <c r="C547" s="3" t="s">
        <v>22</v>
      </c>
      <c r="D547" s="3" t="s">
        <v>50</v>
      </c>
      <c r="E547" s="43">
        <f t="shared" ca="1" si="17"/>
        <v>7.6</v>
      </c>
      <c r="F547" s="43">
        <f t="shared" ca="1" si="16"/>
        <v>36917</v>
      </c>
      <c r="G547" s="46">
        <f>IFERROR(VLOOKUP($A547,Курсы_январь!$A$2:$C$32,3,0),VLOOKUP($A547,Курсы_июль!$A$2:$C$32,3,0))</f>
        <v>33.224699999999999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42">
        <v>41461</v>
      </c>
      <c r="B548" s="3" t="s">
        <v>48</v>
      </c>
      <c r="C548" s="3" t="s">
        <v>22</v>
      </c>
      <c r="D548" s="3" t="s">
        <v>50</v>
      </c>
      <c r="E548" s="43">
        <f t="shared" ca="1" si="17"/>
        <v>3.84</v>
      </c>
      <c r="F548" s="43">
        <f t="shared" ca="1" si="16"/>
        <v>35675</v>
      </c>
      <c r="G548" s="46">
        <f>IFERROR(VLOOKUP($A548,Курсы_январь!$A$2:$C$32,3,0),VLOOKUP($A548,Курсы_июль!$A$2:$C$32,3,0))</f>
        <v>33.224699999999999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42">
        <v>41461</v>
      </c>
      <c r="B549" s="3" t="s">
        <v>47</v>
      </c>
      <c r="C549" s="3" t="s">
        <v>22</v>
      </c>
      <c r="D549" s="3" t="s">
        <v>50</v>
      </c>
      <c r="E549" s="43">
        <f t="shared" ca="1" si="17"/>
        <v>1.64</v>
      </c>
      <c r="F549" s="43">
        <f t="shared" ca="1" si="16"/>
        <v>36998</v>
      </c>
      <c r="G549" s="46">
        <f>IFERROR(VLOOKUP($A549,Курсы_январь!$A$2:$C$32,3,0),VLOOKUP($A549,Курсы_июль!$A$2:$C$32,3,0))</f>
        <v>33.224699999999999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42">
        <v>41461</v>
      </c>
      <c r="B550" s="3" t="s">
        <v>44</v>
      </c>
      <c r="C550" s="3" t="s">
        <v>23</v>
      </c>
      <c r="D550" s="3" t="s">
        <v>50</v>
      </c>
      <c r="E550" s="43">
        <f t="shared" ca="1" si="17"/>
        <v>5.1100000000000003</v>
      </c>
      <c r="F550" s="43">
        <f t="shared" ca="1" si="16"/>
        <v>951</v>
      </c>
      <c r="G550" s="46">
        <f>IFERROR(VLOOKUP($A550,Курсы_январь!$A$2:$C$32,3,0),VLOOKUP($A550,Курсы_июль!$A$2:$C$32,3,0))</f>
        <v>33.224699999999999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42">
        <v>41461</v>
      </c>
      <c r="B551" s="3" t="s">
        <v>45</v>
      </c>
      <c r="C551" s="3" t="s">
        <v>23</v>
      </c>
      <c r="D551" s="3" t="s">
        <v>50</v>
      </c>
      <c r="E551" s="43">
        <f t="shared" ca="1" si="17"/>
        <v>0.56000000000000005</v>
      </c>
      <c r="F551" s="43">
        <f t="shared" ca="1" si="16"/>
        <v>982</v>
      </c>
      <c r="G551" s="46">
        <f>IFERROR(VLOOKUP($A551,Курсы_январь!$A$2:$C$32,3,0),VLOOKUP($A551,Курсы_июль!$A$2:$C$32,3,0))</f>
        <v>33.224699999999999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42">
        <v>41461</v>
      </c>
      <c r="B552" s="3" t="s">
        <v>46</v>
      </c>
      <c r="C552" s="3" t="s">
        <v>22</v>
      </c>
      <c r="D552" s="3" t="s">
        <v>43</v>
      </c>
      <c r="E552" s="43">
        <f t="shared" ca="1" si="17"/>
        <v>6.71</v>
      </c>
      <c r="F552" s="43">
        <f t="shared" ca="1" si="16"/>
        <v>35164</v>
      </c>
      <c r="G552" s="46">
        <f>IFERROR(VLOOKUP($A552,Курсы_январь!$A$2:$C$32,3,0),VLOOKUP($A552,Курсы_июль!$A$2:$C$32,3,0))</f>
        <v>33.224699999999999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42">
        <v>41461</v>
      </c>
      <c r="B553" s="3" t="s">
        <v>48</v>
      </c>
      <c r="C553" s="3" t="s">
        <v>22</v>
      </c>
      <c r="D553" s="3" t="s">
        <v>43</v>
      </c>
      <c r="E553" s="43">
        <f t="shared" ca="1" si="17"/>
        <v>2.27</v>
      </c>
      <c r="F553" s="43">
        <f t="shared" ca="1" si="16"/>
        <v>36047</v>
      </c>
      <c r="G553" s="46">
        <f>IFERROR(VLOOKUP($A553,Курсы_январь!$A$2:$C$32,3,0),VLOOKUP($A553,Курсы_июль!$A$2:$C$32,3,0))</f>
        <v>33.224699999999999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42">
        <v>41461</v>
      </c>
      <c r="B554" s="3" t="s">
        <v>47</v>
      </c>
      <c r="C554" s="3" t="s">
        <v>22</v>
      </c>
      <c r="D554" s="3" t="s">
        <v>43</v>
      </c>
      <c r="E554" s="43">
        <f t="shared" ca="1" si="17"/>
        <v>3.8</v>
      </c>
      <c r="F554" s="43">
        <f t="shared" ca="1" si="16"/>
        <v>35010</v>
      </c>
      <c r="G554" s="46">
        <f>IFERROR(VLOOKUP($A554,Курсы_январь!$A$2:$C$32,3,0),VLOOKUP($A554,Курсы_июль!$A$2:$C$32,3,0))</f>
        <v>33.224699999999999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42">
        <v>41461</v>
      </c>
      <c r="B555" s="3" t="s">
        <v>44</v>
      </c>
      <c r="C555" s="3" t="s">
        <v>23</v>
      </c>
      <c r="D555" s="3" t="s">
        <v>43</v>
      </c>
      <c r="E555" s="43">
        <f t="shared" ca="1" si="17"/>
        <v>9.7100000000000009</v>
      </c>
      <c r="F555" s="43">
        <f t="shared" ca="1" si="16"/>
        <v>964</v>
      </c>
      <c r="G555" s="46">
        <f>IFERROR(VLOOKUP($A555,Курсы_январь!$A$2:$C$32,3,0),VLOOKUP($A555,Курсы_июль!$A$2:$C$32,3,0))</f>
        <v>33.224699999999999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42">
        <v>41461</v>
      </c>
      <c r="B556" s="3" t="s">
        <v>45</v>
      </c>
      <c r="C556" s="3" t="s">
        <v>23</v>
      </c>
      <c r="D556" s="3" t="s">
        <v>43</v>
      </c>
      <c r="E556" s="43">
        <f t="shared" ca="1" si="17"/>
        <v>8.25</v>
      </c>
      <c r="F556" s="43">
        <f t="shared" ca="1" si="16"/>
        <v>997</v>
      </c>
      <c r="G556" s="46">
        <f>IFERROR(VLOOKUP($A556,Курсы_январь!$A$2:$C$32,3,0),VLOOKUP($A556,Курсы_июль!$A$2:$C$32,3,0))</f>
        <v>33.224699999999999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42">
        <v>41462</v>
      </c>
      <c r="B557" s="3" t="s">
        <v>46</v>
      </c>
      <c r="C557" s="3" t="s">
        <v>22</v>
      </c>
      <c r="D557" s="3" t="s">
        <v>51</v>
      </c>
      <c r="E557" s="43">
        <f t="shared" ca="1" si="17"/>
        <v>4.8499999999999996</v>
      </c>
      <c r="F557" s="43">
        <f t="shared" ca="1" si="16"/>
        <v>35385</v>
      </c>
      <c r="G557" s="46">
        <f>IFERROR(VLOOKUP($A557,Курсы_январь!$A$2:$C$32,3,0),VLOOKUP($A557,Курсы_июль!$A$2:$C$32,3,0))</f>
        <v>33.224699999999999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42">
        <v>41462</v>
      </c>
      <c r="B558" s="3" t="s">
        <v>48</v>
      </c>
      <c r="C558" s="3" t="s">
        <v>22</v>
      </c>
      <c r="D558" s="3" t="s">
        <v>51</v>
      </c>
      <c r="E558" s="43">
        <f t="shared" ca="1" si="17"/>
        <v>9.94</v>
      </c>
      <c r="F558" s="43">
        <f t="shared" ca="1" si="16"/>
        <v>35093</v>
      </c>
      <c r="G558" s="46">
        <f>IFERROR(VLOOKUP($A558,Курсы_январь!$A$2:$C$32,3,0),VLOOKUP($A558,Курсы_июль!$A$2:$C$32,3,0))</f>
        <v>33.224699999999999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42">
        <v>41462</v>
      </c>
      <c r="B559" s="3" t="s">
        <v>47</v>
      </c>
      <c r="C559" s="3" t="s">
        <v>22</v>
      </c>
      <c r="D559" s="3" t="s">
        <v>51</v>
      </c>
      <c r="E559" s="43">
        <f t="shared" ca="1" si="17"/>
        <v>2.67</v>
      </c>
      <c r="F559" s="43">
        <f t="shared" ca="1" si="16"/>
        <v>36631</v>
      </c>
      <c r="G559" s="46">
        <f>IFERROR(VLOOKUP($A559,Курсы_январь!$A$2:$C$32,3,0),VLOOKUP($A559,Курсы_июль!$A$2:$C$32,3,0))</f>
        <v>33.224699999999999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42">
        <v>41462</v>
      </c>
      <c r="B560" s="3" t="s">
        <v>44</v>
      </c>
      <c r="C560" s="3" t="s">
        <v>23</v>
      </c>
      <c r="D560" s="3" t="s">
        <v>51</v>
      </c>
      <c r="E560" s="43">
        <f t="shared" ca="1" si="17"/>
        <v>7.59</v>
      </c>
      <c r="F560" s="43">
        <f t="shared" ca="1" si="16"/>
        <v>972</v>
      </c>
      <c r="G560" s="46">
        <f>IFERROR(VLOOKUP($A560,Курсы_январь!$A$2:$C$32,3,0),VLOOKUP($A560,Курсы_июль!$A$2:$C$32,3,0))</f>
        <v>33.224699999999999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42">
        <v>41462</v>
      </c>
      <c r="B561" s="3" t="s">
        <v>45</v>
      </c>
      <c r="C561" s="3" t="s">
        <v>23</v>
      </c>
      <c r="D561" s="3" t="s">
        <v>51</v>
      </c>
      <c r="E561" s="43">
        <f t="shared" ca="1" si="17"/>
        <v>4.63</v>
      </c>
      <c r="F561" s="43">
        <f t="shared" ca="1" si="16"/>
        <v>977</v>
      </c>
      <c r="G561" s="46">
        <f>IFERROR(VLOOKUP($A561,Курсы_январь!$A$2:$C$32,3,0),VLOOKUP($A561,Курсы_июль!$A$2:$C$32,3,0))</f>
        <v>33.224699999999999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42">
        <v>41462</v>
      </c>
      <c r="B562" s="3" t="s">
        <v>46</v>
      </c>
      <c r="C562" s="3" t="s">
        <v>22</v>
      </c>
      <c r="D562" s="3" t="s">
        <v>50</v>
      </c>
      <c r="E562" s="43">
        <f t="shared" ca="1" si="17"/>
        <v>8.82</v>
      </c>
      <c r="F562" s="43">
        <f t="shared" ca="1" si="16"/>
        <v>36917</v>
      </c>
      <c r="G562" s="46">
        <f>IFERROR(VLOOKUP($A562,Курсы_январь!$A$2:$C$32,3,0),VLOOKUP($A562,Курсы_июль!$A$2:$C$32,3,0))</f>
        <v>33.224699999999999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42">
        <v>41462</v>
      </c>
      <c r="B563" s="3" t="s">
        <v>48</v>
      </c>
      <c r="C563" s="3" t="s">
        <v>22</v>
      </c>
      <c r="D563" s="3" t="s">
        <v>50</v>
      </c>
      <c r="E563" s="43">
        <f t="shared" ca="1" si="17"/>
        <v>1.25</v>
      </c>
      <c r="F563" s="43">
        <f t="shared" ca="1" si="16"/>
        <v>35675</v>
      </c>
      <c r="G563" s="46">
        <f>IFERROR(VLOOKUP($A563,Курсы_январь!$A$2:$C$32,3,0),VLOOKUP($A563,Курсы_июль!$A$2:$C$32,3,0))</f>
        <v>33.224699999999999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42">
        <v>41462</v>
      </c>
      <c r="B564" s="3" t="s">
        <v>47</v>
      </c>
      <c r="C564" s="3" t="s">
        <v>22</v>
      </c>
      <c r="D564" s="3" t="s">
        <v>50</v>
      </c>
      <c r="E564" s="43">
        <f t="shared" ca="1" si="17"/>
        <v>8.01</v>
      </c>
      <c r="F564" s="43">
        <f t="shared" ca="1" si="16"/>
        <v>36998</v>
      </c>
      <c r="G564" s="46">
        <f>IFERROR(VLOOKUP($A564,Курсы_январь!$A$2:$C$32,3,0),VLOOKUP($A564,Курсы_июль!$A$2:$C$32,3,0))</f>
        <v>33.224699999999999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42">
        <v>41462</v>
      </c>
      <c r="B565" s="3" t="s">
        <v>44</v>
      </c>
      <c r="C565" s="3" t="s">
        <v>23</v>
      </c>
      <c r="D565" s="3" t="s">
        <v>50</v>
      </c>
      <c r="E565" s="43">
        <f t="shared" ca="1" si="17"/>
        <v>8.2100000000000009</v>
      </c>
      <c r="F565" s="43">
        <f t="shared" ca="1" si="16"/>
        <v>951</v>
      </c>
      <c r="G565" s="46">
        <f>IFERROR(VLOOKUP($A565,Курсы_январь!$A$2:$C$32,3,0),VLOOKUP($A565,Курсы_июль!$A$2:$C$32,3,0))</f>
        <v>33.224699999999999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42">
        <v>41462</v>
      </c>
      <c r="B566" s="3" t="s">
        <v>45</v>
      </c>
      <c r="C566" s="3" t="s">
        <v>23</v>
      </c>
      <c r="D566" s="3" t="s">
        <v>50</v>
      </c>
      <c r="E566" s="43">
        <f t="shared" ca="1" si="17"/>
        <v>6.82</v>
      </c>
      <c r="F566" s="43">
        <f t="shared" ca="1" si="16"/>
        <v>982</v>
      </c>
      <c r="G566" s="46">
        <f>IFERROR(VLOOKUP($A566,Курсы_январь!$A$2:$C$32,3,0),VLOOKUP($A566,Курсы_июль!$A$2:$C$32,3,0))</f>
        <v>33.224699999999999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42">
        <v>41462</v>
      </c>
      <c r="B567" s="3" t="s">
        <v>46</v>
      </c>
      <c r="C567" s="3" t="s">
        <v>22</v>
      </c>
      <c r="D567" s="3" t="s">
        <v>43</v>
      </c>
      <c r="E567" s="43">
        <f t="shared" ca="1" si="17"/>
        <v>3.19</v>
      </c>
      <c r="F567" s="43">
        <f t="shared" ca="1" si="16"/>
        <v>35164</v>
      </c>
      <c r="G567" s="46">
        <f>IFERROR(VLOOKUP($A567,Курсы_январь!$A$2:$C$32,3,0),VLOOKUP($A567,Курсы_июль!$A$2:$C$32,3,0))</f>
        <v>33.224699999999999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42">
        <v>41462</v>
      </c>
      <c r="B568" s="3" t="s">
        <v>48</v>
      </c>
      <c r="C568" s="3" t="s">
        <v>22</v>
      </c>
      <c r="D568" s="3" t="s">
        <v>43</v>
      </c>
      <c r="E568" s="43">
        <f t="shared" ca="1" si="17"/>
        <v>9.57</v>
      </c>
      <c r="F568" s="43">
        <f t="shared" ca="1" si="16"/>
        <v>36047</v>
      </c>
      <c r="G568" s="46">
        <f>IFERROR(VLOOKUP($A568,Курсы_январь!$A$2:$C$32,3,0),VLOOKUP($A568,Курсы_июль!$A$2:$C$32,3,0))</f>
        <v>33.224699999999999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42">
        <v>41462</v>
      </c>
      <c r="B569" s="3" t="s">
        <v>47</v>
      </c>
      <c r="C569" s="3" t="s">
        <v>22</v>
      </c>
      <c r="D569" s="3" t="s">
        <v>43</v>
      </c>
      <c r="E569" s="43">
        <f t="shared" ca="1" si="17"/>
        <v>5.65</v>
      </c>
      <c r="F569" s="43">
        <f t="shared" ca="1" si="16"/>
        <v>35010</v>
      </c>
      <c r="G569" s="46">
        <f>IFERROR(VLOOKUP($A569,Курсы_январь!$A$2:$C$32,3,0),VLOOKUP($A569,Курсы_июль!$A$2:$C$32,3,0))</f>
        <v>33.224699999999999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42">
        <v>41462</v>
      </c>
      <c r="B570" s="3" t="s">
        <v>44</v>
      </c>
      <c r="C570" s="3" t="s">
        <v>23</v>
      </c>
      <c r="D570" s="3" t="s">
        <v>43</v>
      </c>
      <c r="E570" s="43">
        <f t="shared" ca="1" si="17"/>
        <v>4.09</v>
      </c>
      <c r="F570" s="43">
        <f t="shared" ca="1" si="16"/>
        <v>964</v>
      </c>
      <c r="G570" s="46">
        <f>IFERROR(VLOOKUP($A570,Курсы_январь!$A$2:$C$32,3,0),VLOOKUP($A570,Курсы_июль!$A$2:$C$32,3,0))</f>
        <v>33.224699999999999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42">
        <v>41462</v>
      </c>
      <c r="B571" s="3" t="s">
        <v>45</v>
      </c>
      <c r="C571" s="3" t="s">
        <v>23</v>
      </c>
      <c r="D571" s="3" t="s">
        <v>43</v>
      </c>
      <c r="E571" s="43">
        <f t="shared" ca="1" si="17"/>
        <v>5.26</v>
      </c>
      <c r="F571" s="43">
        <f t="shared" ca="1" si="16"/>
        <v>997</v>
      </c>
      <c r="G571" s="46">
        <f>IFERROR(VLOOKUP($A571,Курсы_январь!$A$2:$C$32,3,0),VLOOKUP($A571,Курсы_июль!$A$2:$C$32,3,0))</f>
        <v>33.224699999999999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42">
        <v>41463</v>
      </c>
      <c r="B572" s="3" t="s">
        <v>46</v>
      </c>
      <c r="C572" s="3" t="s">
        <v>22</v>
      </c>
      <c r="D572" s="3" t="s">
        <v>51</v>
      </c>
      <c r="E572" s="43">
        <f t="shared" ca="1" si="17"/>
        <v>7.12</v>
      </c>
      <c r="F572" s="43">
        <f t="shared" ca="1" si="16"/>
        <v>35385</v>
      </c>
      <c r="G572" s="46">
        <f>IFERROR(VLOOKUP($A572,Курсы_январь!$A$2:$C$32,3,0),VLOOKUP($A572,Курсы_июль!$A$2:$C$32,3,0))</f>
        <v>33.224699999999999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42">
        <v>41463</v>
      </c>
      <c r="B573" s="3" t="s">
        <v>48</v>
      </c>
      <c r="C573" s="3" t="s">
        <v>22</v>
      </c>
      <c r="D573" s="3" t="s">
        <v>51</v>
      </c>
      <c r="E573" s="43">
        <f t="shared" ca="1" si="17"/>
        <v>8.2899999999999991</v>
      </c>
      <c r="F573" s="43">
        <f t="shared" ca="1" si="16"/>
        <v>35093</v>
      </c>
      <c r="G573" s="46">
        <f>IFERROR(VLOOKUP($A573,Курсы_январь!$A$2:$C$32,3,0),VLOOKUP($A573,Курсы_июль!$A$2:$C$32,3,0))</f>
        <v>33.224699999999999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42">
        <v>41463</v>
      </c>
      <c r="B574" s="3" t="s">
        <v>47</v>
      </c>
      <c r="C574" s="3" t="s">
        <v>22</v>
      </c>
      <c r="D574" s="3" t="s">
        <v>51</v>
      </c>
      <c r="E574" s="43">
        <f t="shared" ca="1" si="17"/>
        <v>6.15</v>
      </c>
      <c r="F574" s="43">
        <f t="shared" ca="1" si="16"/>
        <v>36631</v>
      </c>
      <c r="G574" s="46">
        <f>IFERROR(VLOOKUP($A574,Курсы_январь!$A$2:$C$32,3,0),VLOOKUP($A574,Курсы_июль!$A$2:$C$32,3,0))</f>
        <v>33.224699999999999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42">
        <v>41463</v>
      </c>
      <c r="B575" s="3" t="s">
        <v>44</v>
      </c>
      <c r="C575" s="3" t="s">
        <v>23</v>
      </c>
      <c r="D575" s="3" t="s">
        <v>51</v>
      </c>
      <c r="E575" s="43">
        <f t="shared" ca="1" si="17"/>
        <v>1.28</v>
      </c>
      <c r="F575" s="43">
        <f t="shared" ca="1" si="16"/>
        <v>972</v>
      </c>
      <c r="G575" s="46">
        <f>IFERROR(VLOOKUP($A575,Курсы_январь!$A$2:$C$32,3,0),VLOOKUP($A575,Курсы_июль!$A$2:$C$32,3,0))</f>
        <v>33.224699999999999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42">
        <v>41463</v>
      </c>
      <c r="B576" s="3" t="s">
        <v>45</v>
      </c>
      <c r="C576" s="3" t="s">
        <v>23</v>
      </c>
      <c r="D576" s="3" t="s">
        <v>51</v>
      </c>
      <c r="E576" s="43">
        <f t="shared" ca="1" si="17"/>
        <v>8.8699999999999992</v>
      </c>
      <c r="F576" s="43">
        <f t="shared" ca="1" si="16"/>
        <v>977</v>
      </c>
      <c r="G576" s="46">
        <f>IFERROR(VLOOKUP($A576,Курсы_январь!$A$2:$C$32,3,0),VLOOKUP($A576,Курсы_июль!$A$2:$C$32,3,0))</f>
        <v>33.224699999999999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42">
        <v>41463</v>
      </c>
      <c r="B577" s="3" t="s">
        <v>46</v>
      </c>
      <c r="C577" s="3" t="s">
        <v>22</v>
      </c>
      <c r="D577" s="3" t="s">
        <v>50</v>
      </c>
      <c r="E577" s="43">
        <f t="shared" ca="1" si="17"/>
        <v>8.01</v>
      </c>
      <c r="F577" s="43">
        <f t="shared" ca="1" si="16"/>
        <v>36917</v>
      </c>
      <c r="G577" s="46">
        <f>IFERROR(VLOOKUP($A577,Курсы_январь!$A$2:$C$32,3,0),VLOOKUP($A577,Курсы_июль!$A$2:$C$32,3,0))</f>
        <v>33.224699999999999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42">
        <v>41463</v>
      </c>
      <c r="B578" s="3" t="s">
        <v>48</v>
      </c>
      <c r="C578" s="3" t="s">
        <v>22</v>
      </c>
      <c r="D578" s="3" t="s">
        <v>50</v>
      </c>
      <c r="E578" s="43">
        <f t="shared" ca="1" si="17"/>
        <v>1.75</v>
      </c>
      <c r="F578" s="43">
        <f t="shared" ca="1" si="16"/>
        <v>35675</v>
      </c>
      <c r="G578" s="46">
        <f>IFERROR(VLOOKUP($A578,Курсы_январь!$A$2:$C$32,3,0),VLOOKUP($A578,Курсы_июль!$A$2:$C$32,3,0))</f>
        <v>33.224699999999999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42">
        <v>41463</v>
      </c>
      <c r="B579" s="3" t="s">
        <v>47</v>
      </c>
      <c r="C579" s="3" t="s">
        <v>22</v>
      </c>
      <c r="D579" s="3" t="s">
        <v>50</v>
      </c>
      <c r="E579" s="43">
        <f t="shared" ca="1" si="17"/>
        <v>5.18</v>
      </c>
      <c r="F579" s="43">
        <f t="shared" ca="1" si="16"/>
        <v>36998</v>
      </c>
      <c r="G579" s="46">
        <f>IFERROR(VLOOKUP($A579,Курсы_январь!$A$2:$C$32,3,0),VLOOKUP($A579,Курсы_июль!$A$2:$C$32,3,0))</f>
        <v>33.224699999999999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42">
        <v>41463</v>
      </c>
      <c r="B580" s="3" t="s">
        <v>44</v>
      </c>
      <c r="C580" s="3" t="s">
        <v>23</v>
      </c>
      <c r="D580" s="3" t="s">
        <v>50</v>
      </c>
      <c r="E580" s="43">
        <f t="shared" ca="1" si="17"/>
        <v>0.95</v>
      </c>
      <c r="F580" s="43">
        <f t="shared" ca="1" si="16"/>
        <v>951</v>
      </c>
      <c r="G580" s="46">
        <f>IFERROR(VLOOKUP($A580,Курсы_январь!$A$2:$C$32,3,0),VLOOKUP($A580,Курсы_июль!$A$2:$C$32,3,0))</f>
        <v>33.224699999999999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42">
        <v>41463</v>
      </c>
      <c r="B581" s="3" t="s">
        <v>45</v>
      </c>
      <c r="C581" s="3" t="s">
        <v>23</v>
      </c>
      <c r="D581" s="3" t="s">
        <v>50</v>
      </c>
      <c r="E581" s="43">
        <f t="shared" ca="1" si="17"/>
        <v>5.34</v>
      </c>
      <c r="F581" s="43">
        <f t="shared" ca="1" si="16"/>
        <v>982</v>
      </c>
      <c r="G581" s="46">
        <f>IFERROR(VLOOKUP($A581,Курсы_январь!$A$2:$C$32,3,0),VLOOKUP($A581,Курсы_июль!$A$2:$C$32,3,0))</f>
        <v>33.224699999999999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42">
        <v>41463</v>
      </c>
      <c r="B582" s="3" t="s">
        <v>46</v>
      </c>
      <c r="C582" s="3" t="s">
        <v>22</v>
      </c>
      <c r="D582" s="3" t="s">
        <v>43</v>
      </c>
      <c r="E582" s="43">
        <f t="shared" ca="1" si="17"/>
        <v>1.62</v>
      </c>
      <c r="F582" s="43">
        <f t="shared" ca="1" si="16"/>
        <v>35164</v>
      </c>
      <c r="G582" s="46">
        <f>IFERROR(VLOOKUP($A582,Курсы_январь!$A$2:$C$32,3,0),VLOOKUP($A582,Курсы_июль!$A$2:$C$32,3,0))</f>
        <v>33.224699999999999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42">
        <v>41463</v>
      </c>
      <c r="B583" s="3" t="s">
        <v>48</v>
      </c>
      <c r="C583" s="3" t="s">
        <v>22</v>
      </c>
      <c r="D583" s="3" t="s">
        <v>43</v>
      </c>
      <c r="E583" s="43">
        <f t="shared" ca="1" si="17"/>
        <v>3.19</v>
      </c>
      <c r="F583" s="43">
        <f t="shared" ca="1" si="16"/>
        <v>36047</v>
      </c>
      <c r="G583" s="46">
        <f>IFERROR(VLOOKUP($A583,Курсы_январь!$A$2:$C$32,3,0),VLOOKUP($A583,Курсы_июль!$A$2:$C$32,3,0))</f>
        <v>33.224699999999999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42">
        <v>41463</v>
      </c>
      <c r="B584" s="3" t="s">
        <v>47</v>
      </c>
      <c r="C584" s="3" t="s">
        <v>22</v>
      </c>
      <c r="D584" s="3" t="s">
        <v>43</v>
      </c>
      <c r="E584" s="43">
        <f t="shared" ca="1" si="17"/>
        <v>7.44</v>
      </c>
      <c r="F584" s="43">
        <f t="shared" ca="1" si="16"/>
        <v>35010</v>
      </c>
      <c r="G584" s="46">
        <f>IFERROR(VLOOKUP($A584,Курсы_январь!$A$2:$C$32,3,0),VLOOKUP($A584,Курсы_июль!$A$2:$C$32,3,0))</f>
        <v>33.224699999999999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42">
        <v>41463</v>
      </c>
      <c r="B585" s="3" t="s">
        <v>44</v>
      </c>
      <c r="C585" s="3" t="s">
        <v>23</v>
      </c>
      <c r="D585" s="3" t="s">
        <v>43</v>
      </c>
      <c r="E585" s="43">
        <f t="shared" ca="1" si="17"/>
        <v>3.11</v>
      </c>
      <c r="F585" s="43">
        <f t="shared" ca="1" si="16"/>
        <v>964</v>
      </c>
      <c r="G585" s="46">
        <f>IFERROR(VLOOKUP($A585,Курсы_январь!$A$2:$C$32,3,0),VLOOKUP($A585,Курсы_июль!$A$2:$C$32,3,0))</f>
        <v>33.224699999999999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42">
        <v>41463</v>
      </c>
      <c r="B586" s="3" t="s">
        <v>45</v>
      </c>
      <c r="C586" s="3" t="s">
        <v>23</v>
      </c>
      <c r="D586" s="3" t="s">
        <v>43</v>
      </c>
      <c r="E586" s="43">
        <f t="shared" ca="1" si="17"/>
        <v>4.34</v>
      </c>
      <c r="F586" s="43">
        <f t="shared" ca="1" si="16"/>
        <v>997</v>
      </c>
      <c r="G586" s="46">
        <f>IFERROR(VLOOKUP($A586,Курсы_январь!$A$2:$C$32,3,0),VLOOKUP($A586,Курсы_июль!$A$2:$C$32,3,0))</f>
        <v>33.224699999999999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42">
        <v>41464</v>
      </c>
      <c r="B587" s="3" t="s">
        <v>46</v>
      </c>
      <c r="C587" s="3" t="s">
        <v>22</v>
      </c>
      <c r="D587" s="3" t="s">
        <v>51</v>
      </c>
      <c r="E587" s="43">
        <f t="shared" ca="1" si="17"/>
        <v>7.22</v>
      </c>
      <c r="F587" s="43">
        <f t="shared" ca="1" si="16"/>
        <v>35385</v>
      </c>
      <c r="G587" s="46">
        <f>IFERROR(VLOOKUP($A587,Курсы_январь!$A$2:$C$32,3,0),VLOOKUP($A587,Курсы_июль!$A$2:$C$32,3,0))</f>
        <v>33.320999999999998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42">
        <v>41464</v>
      </c>
      <c r="B588" s="3" t="s">
        <v>48</v>
      </c>
      <c r="C588" s="3" t="s">
        <v>22</v>
      </c>
      <c r="D588" s="3" t="s">
        <v>51</v>
      </c>
      <c r="E588" s="43">
        <f t="shared" ca="1" si="17"/>
        <v>1.4</v>
      </c>
      <c r="F588" s="43">
        <f t="shared" ca="1" si="16"/>
        <v>35093</v>
      </c>
      <c r="G588" s="46">
        <f>IFERROR(VLOOKUP($A588,Курсы_январь!$A$2:$C$32,3,0),VLOOKUP($A588,Курсы_июль!$A$2:$C$32,3,0))</f>
        <v>33.320999999999998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42">
        <v>41464</v>
      </c>
      <c r="B589" s="3" t="s">
        <v>47</v>
      </c>
      <c r="C589" s="3" t="s">
        <v>22</v>
      </c>
      <c r="D589" s="3" t="s">
        <v>51</v>
      </c>
      <c r="E589" s="43">
        <f t="shared" ca="1" si="17"/>
        <v>6.47</v>
      </c>
      <c r="F589" s="43">
        <f t="shared" ca="1" si="16"/>
        <v>36631</v>
      </c>
      <c r="G589" s="46">
        <f>IFERROR(VLOOKUP($A589,Курсы_январь!$A$2:$C$32,3,0),VLOOKUP($A589,Курсы_июль!$A$2:$C$32,3,0))</f>
        <v>33.320999999999998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42">
        <v>41464</v>
      </c>
      <c r="B590" s="3" t="s">
        <v>44</v>
      </c>
      <c r="C590" s="3" t="s">
        <v>23</v>
      </c>
      <c r="D590" s="3" t="s">
        <v>51</v>
      </c>
      <c r="E590" s="43">
        <f t="shared" ca="1" si="17"/>
        <v>7.75</v>
      </c>
      <c r="F590" s="43">
        <f t="shared" ca="1" si="16"/>
        <v>972</v>
      </c>
      <c r="G590" s="46">
        <f>IFERROR(VLOOKUP($A590,Курсы_январь!$A$2:$C$32,3,0),VLOOKUP($A590,Курсы_июль!$A$2:$C$32,3,0))</f>
        <v>33.320999999999998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42">
        <v>41464</v>
      </c>
      <c r="B591" s="3" t="s">
        <v>45</v>
      </c>
      <c r="C591" s="3" t="s">
        <v>23</v>
      </c>
      <c r="D591" s="3" t="s">
        <v>51</v>
      </c>
      <c r="E591" s="43">
        <f t="shared" ca="1" si="17"/>
        <v>8.3699999999999992</v>
      </c>
      <c r="F591" s="43">
        <f t="shared" ca="1" si="16"/>
        <v>977</v>
      </c>
      <c r="G591" s="46">
        <f>IFERROR(VLOOKUP($A591,Курсы_январь!$A$2:$C$32,3,0),VLOOKUP($A591,Курсы_июль!$A$2:$C$32,3,0))</f>
        <v>33.320999999999998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42">
        <v>41464</v>
      </c>
      <c r="B592" s="3" t="s">
        <v>46</v>
      </c>
      <c r="C592" s="3" t="s">
        <v>22</v>
      </c>
      <c r="D592" s="3" t="s">
        <v>50</v>
      </c>
      <c r="E592" s="43">
        <f t="shared" ca="1" si="17"/>
        <v>3.86</v>
      </c>
      <c r="F592" s="43">
        <f t="shared" ca="1" si="16"/>
        <v>36917</v>
      </c>
      <c r="G592" s="46">
        <f>IFERROR(VLOOKUP($A592,Курсы_январь!$A$2:$C$32,3,0),VLOOKUP($A592,Курсы_июль!$A$2:$C$32,3,0))</f>
        <v>33.320999999999998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42">
        <v>41464</v>
      </c>
      <c r="B593" s="3" t="s">
        <v>48</v>
      </c>
      <c r="C593" s="3" t="s">
        <v>22</v>
      </c>
      <c r="D593" s="3" t="s">
        <v>50</v>
      </c>
      <c r="E593" s="43">
        <f t="shared" ca="1" si="17"/>
        <v>2</v>
      </c>
      <c r="F593" s="43">
        <f t="shared" ca="1" si="16"/>
        <v>35675</v>
      </c>
      <c r="G593" s="46">
        <f>IFERROR(VLOOKUP($A593,Курсы_январь!$A$2:$C$32,3,0),VLOOKUP($A593,Курсы_июль!$A$2:$C$32,3,0))</f>
        <v>33.320999999999998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42">
        <v>41464</v>
      </c>
      <c r="B594" s="3" t="s">
        <v>47</v>
      </c>
      <c r="C594" s="3" t="s">
        <v>22</v>
      </c>
      <c r="D594" s="3" t="s">
        <v>50</v>
      </c>
      <c r="E594" s="43">
        <f t="shared" ca="1" si="17"/>
        <v>3.76</v>
      </c>
      <c r="F594" s="43">
        <f t="shared" ca="1" si="16"/>
        <v>36998</v>
      </c>
      <c r="G594" s="46">
        <f>IFERROR(VLOOKUP($A594,Курсы_январь!$A$2:$C$32,3,0),VLOOKUP($A594,Курсы_июль!$A$2:$C$32,3,0))</f>
        <v>33.320999999999998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42">
        <v>41464</v>
      </c>
      <c r="B595" s="3" t="s">
        <v>44</v>
      </c>
      <c r="C595" s="3" t="s">
        <v>23</v>
      </c>
      <c r="D595" s="3" t="s">
        <v>50</v>
      </c>
      <c r="E595" s="43">
        <f t="shared" ca="1" si="17"/>
        <v>7.89</v>
      </c>
      <c r="F595" s="43">
        <f t="shared" ca="1" si="16"/>
        <v>951</v>
      </c>
      <c r="G595" s="46">
        <f>IFERROR(VLOOKUP($A595,Курсы_январь!$A$2:$C$32,3,0),VLOOKUP($A595,Курсы_июль!$A$2:$C$32,3,0))</f>
        <v>33.320999999999998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42">
        <v>41464</v>
      </c>
      <c r="B596" s="3" t="s">
        <v>45</v>
      </c>
      <c r="C596" s="3" t="s">
        <v>23</v>
      </c>
      <c r="D596" s="3" t="s">
        <v>50</v>
      </c>
      <c r="E596" s="43">
        <f t="shared" ca="1" si="17"/>
        <v>1.84</v>
      </c>
      <c r="F596" s="43">
        <f t="shared" ca="1" si="16"/>
        <v>982</v>
      </c>
      <c r="G596" s="46">
        <f>IFERROR(VLOOKUP($A596,Курсы_январь!$A$2:$C$32,3,0),VLOOKUP($A596,Курсы_июль!$A$2:$C$32,3,0))</f>
        <v>33.320999999999998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42">
        <v>41464</v>
      </c>
      <c r="B597" s="3" t="s">
        <v>46</v>
      </c>
      <c r="C597" s="3" t="s">
        <v>22</v>
      </c>
      <c r="D597" s="3" t="s">
        <v>43</v>
      </c>
      <c r="E597" s="43">
        <f t="shared" ca="1" si="17"/>
        <v>4.45</v>
      </c>
      <c r="F597" s="43">
        <f t="shared" ca="1" si="16"/>
        <v>35164</v>
      </c>
      <c r="G597" s="46">
        <f>IFERROR(VLOOKUP($A597,Курсы_январь!$A$2:$C$32,3,0),VLOOKUP($A597,Курсы_июль!$A$2:$C$32,3,0))</f>
        <v>33.320999999999998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42">
        <v>41464</v>
      </c>
      <c r="B598" s="3" t="s">
        <v>48</v>
      </c>
      <c r="C598" s="3" t="s">
        <v>22</v>
      </c>
      <c r="D598" s="3" t="s">
        <v>43</v>
      </c>
      <c r="E598" s="43">
        <f t="shared" ca="1" si="17"/>
        <v>0.88</v>
      </c>
      <c r="F598" s="43">
        <f t="shared" ca="1" si="16"/>
        <v>36047</v>
      </c>
      <c r="G598" s="46">
        <f>IFERROR(VLOOKUP($A598,Курсы_январь!$A$2:$C$32,3,0),VLOOKUP($A598,Курсы_июль!$A$2:$C$32,3,0))</f>
        <v>33.320999999999998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42">
        <v>41464</v>
      </c>
      <c r="B599" s="3" t="s">
        <v>47</v>
      </c>
      <c r="C599" s="3" t="s">
        <v>22</v>
      </c>
      <c r="D599" s="3" t="s">
        <v>43</v>
      </c>
      <c r="E599" s="43">
        <f t="shared" ca="1" si="17"/>
        <v>2.73</v>
      </c>
      <c r="F599" s="43">
        <f t="shared" ca="1" si="16"/>
        <v>35010</v>
      </c>
      <c r="G599" s="46">
        <f>IFERROR(VLOOKUP($A599,Курсы_январь!$A$2:$C$32,3,0),VLOOKUP($A599,Курсы_июль!$A$2:$C$32,3,0))</f>
        <v>33.320999999999998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42">
        <v>41464</v>
      </c>
      <c r="B600" s="3" t="s">
        <v>44</v>
      </c>
      <c r="C600" s="3" t="s">
        <v>23</v>
      </c>
      <c r="D600" s="3" t="s">
        <v>43</v>
      </c>
      <c r="E600" s="43">
        <f t="shared" ca="1" si="17"/>
        <v>6.55</v>
      </c>
      <c r="F600" s="43">
        <f t="shared" ca="1" si="16"/>
        <v>964</v>
      </c>
      <c r="G600" s="46">
        <f>IFERROR(VLOOKUP($A600,Курсы_январь!$A$2:$C$32,3,0),VLOOKUP($A600,Курсы_июль!$A$2:$C$32,3,0))</f>
        <v>33.320999999999998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42">
        <v>41464</v>
      </c>
      <c r="B601" s="3" t="s">
        <v>45</v>
      </c>
      <c r="C601" s="3" t="s">
        <v>23</v>
      </c>
      <c r="D601" s="3" t="s">
        <v>43</v>
      </c>
      <c r="E601" s="43">
        <f t="shared" ca="1" si="17"/>
        <v>5.28</v>
      </c>
      <c r="F601" s="43">
        <f t="shared" ca="1" si="16"/>
        <v>997</v>
      </c>
      <c r="G601" s="46">
        <f>IFERROR(VLOOKUP($A601,Курсы_январь!$A$2:$C$32,3,0),VLOOKUP($A601,Курсы_июль!$A$2:$C$32,3,0))</f>
        <v>33.320999999999998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42">
        <v>41465</v>
      </c>
      <c r="B602" s="3" t="s">
        <v>46</v>
      </c>
      <c r="C602" s="3" t="s">
        <v>22</v>
      </c>
      <c r="D602" s="3" t="s">
        <v>51</v>
      </c>
      <c r="E602" s="43">
        <f t="shared" ca="1" si="17"/>
        <v>4.1500000000000004</v>
      </c>
      <c r="F602" s="43">
        <f t="shared" ca="1" si="16"/>
        <v>35385</v>
      </c>
      <c r="G602" s="46">
        <f>IFERROR(VLOOKUP($A602,Курсы_январь!$A$2:$C$32,3,0),VLOOKUP($A602,Курсы_июль!$A$2:$C$32,3,0))</f>
        <v>33.084200000000003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42">
        <v>41465</v>
      </c>
      <c r="B603" s="3" t="s">
        <v>48</v>
      </c>
      <c r="C603" s="3" t="s">
        <v>22</v>
      </c>
      <c r="D603" s="3" t="s">
        <v>51</v>
      </c>
      <c r="E603" s="43">
        <f t="shared" ca="1" si="17"/>
        <v>6.13</v>
      </c>
      <c r="F603" s="43">
        <f t="shared" ca="1" si="16"/>
        <v>35093</v>
      </c>
      <c r="G603" s="46">
        <f>IFERROR(VLOOKUP($A603,Курсы_январь!$A$2:$C$32,3,0),VLOOKUP($A603,Курсы_июль!$A$2:$C$32,3,0))</f>
        <v>33.084200000000003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42">
        <v>41465</v>
      </c>
      <c r="B604" s="3" t="s">
        <v>47</v>
      </c>
      <c r="C604" s="3" t="s">
        <v>22</v>
      </c>
      <c r="D604" s="3" t="s">
        <v>51</v>
      </c>
      <c r="E604" s="43">
        <f t="shared" ca="1" si="17"/>
        <v>0.27</v>
      </c>
      <c r="F604" s="43">
        <f t="shared" ca="1" si="16"/>
        <v>36631</v>
      </c>
      <c r="G604" s="46">
        <f>IFERROR(VLOOKUP($A604,Курсы_январь!$A$2:$C$32,3,0),VLOOKUP($A604,Курсы_июль!$A$2:$C$32,3,0))</f>
        <v>33.084200000000003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42">
        <v>41465</v>
      </c>
      <c r="B605" s="3" t="s">
        <v>44</v>
      </c>
      <c r="C605" s="3" t="s">
        <v>23</v>
      </c>
      <c r="D605" s="3" t="s">
        <v>51</v>
      </c>
      <c r="E605" s="43">
        <f t="shared" ca="1" si="17"/>
        <v>0.81</v>
      </c>
      <c r="F605" s="43">
        <f t="shared" ca="1" si="16"/>
        <v>972</v>
      </c>
      <c r="G605" s="46">
        <f>IFERROR(VLOOKUP($A605,Курсы_январь!$A$2:$C$32,3,0),VLOOKUP($A605,Курсы_июль!$A$2:$C$32,3,0))</f>
        <v>33.084200000000003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42">
        <v>41465</v>
      </c>
      <c r="B606" s="3" t="s">
        <v>45</v>
      </c>
      <c r="C606" s="3" t="s">
        <v>23</v>
      </c>
      <c r="D606" s="3" t="s">
        <v>51</v>
      </c>
      <c r="E606" s="43">
        <f t="shared" ca="1" si="17"/>
        <v>5.81</v>
      </c>
      <c r="F606" s="43">
        <f t="shared" ca="1" si="16"/>
        <v>977</v>
      </c>
      <c r="G606" s="46">
        <f>IFERROR(VLOOKUP($A606,Курсы_январь!$A$2:$C$32,3,0),VLOOKUP($A606,Курсы_июль!$A$2:$C$32,3,0))</f>
        <v>33.084200000000003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42">
        <v>41465</v>
      </c>
      <c r="B607" s="3" t="s">
        <v>46</v>
      </c>
      <c r="C607" s="3" t="s">
        <v>22</v>
      </c>
      <c r="D607" s="3" t="s">
        <v>50</v>
      </c>
      <c r="E607" s="43">
        <f t="shared" ca="1" si="17"/>
        <v>7.17</v>
      </c>
      <c r="F607" s="43">
        <f t="shared" ca="1" si="16"/>
        <v>36917</v>
      </c>
      <c r="G607" s="46">
        <f>IFERROR(VLOOKUP($A607,Курсы_январь!$A$2:$C$32,3,0),VLOOKUP($A607,Курсы_июль!$A$2:$C$32,3,0))</f>
        <v>33.084200000000003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42">
        <v>41465</v>
      </c>
      <c r="B608" s="3" t="s">
        <v>48</v>
      </c>
      <c r="C608" s="3" t="s">
        <v>22</v>
      </c>
      <c r="D608" s="3" t="s">
        <v>50</v>
      </c>
      <c r="E608" s="43">
        <f t="shared" ca="1" si="17"/>
        <v>9.24</v>
      </c>
      <c r="F608" s="43">
        <f t="shared" ca="1" si="16"/>
        <v>35675</v>
      </c>
      <c r="G608" s="46">
        <f>IFERROR(VLOOKUP($A608,Курсы_январь!$A$2:$C$32,3,0),VLOOKUP($A608,Курсы_июль!$A$2:$C$32,3,0))</f>
        <v>33.084200000000003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42">
        <v>41465</v>
      </c>
      <c r="B609" s="3" t="s">
        <v>47</v>
      </c>
      <c r="C609" s="3" t="s">
        <v>22</v>
      </c>
      <c r="D609" s="3" t="s">
        <v>50</v>
      </c>
      <c r="E609" s="43">
        <f t="shared" ca="1" si="17"/>
        <v>6.75</v>
      </c>
      <c r="F609" s="43">
        <f t="shared" ca="1" si="16"/>
        <v>36998</v>
      </c>
      <c r="G609" s="46">
        <f>IFERROR(VLOOKUP($A609,Курсы_январь!$A$2:$C$32,3,0),VLOOKUP($A609,Курсы_июль!$A$2:$C$32,3,0))</f>
        <v>33.084200000000003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42">
        <v>41465</v>
      </c>
      <c r="B610" s="3" t="s">
        <v>44</v>
      </c>
      <c r="C610" s="3" t="s">
        <v>23</v>
      </c>
      <c r="D610" s="3" t="s">
        <v>50</v>
      </c>
      <c r="E610" s="43">
        <f t="shared" ca="1" si="17"/>
        <v>9.3000000000000007</v>
      </c>
      <c r="F610" s="43">
        <f t="shared" ca="1" si="16"/>
        <v>951</v>
      </c>
      <c r="G610" s="46">
        <f>IFERROR(VLOOKUP($A610,Курсы_январь!$A$2:$C$32,3,0),VLOOKUP($A610,Курсы_июль!$A$2:$C$32,3,0))</f>
        <v>33.084200000000003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42">
        <v>41465</v>
      </c>
      <c r="B611" s="3" t="s">
        <v>45</v>
      </c>
      <c r="C611" s="3" t="s">
        <v>23</v>
      </c>
      <c r="D611" s="3" t="s">
        <v>50</v>
      </c>
      <c r="E611" s="43">
        <f t="shared" ca="1" si="17"/>
        <v>4.4800000000000004</v>
      </c>
      <c r="F611" s="43">
        <f t="shared" ca="1" si="16"/>
        <v>982</v>
      </c>
      <c r="G611" s="46">
        <f>IFERROR(VLOOKUP($A611,Курсы_январь!$A$2:$C$32,3,0),VLOOKUP($A611,Курсы_июль!$A$2:$C$32,3,0))</f>
        <v>33.084200000000003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42">
        <v>41465</v>
      </c>
      <c r="B612" s="3" t="s">
        <v>46</v>
      </c>
      <c r="C612" s="3" t="s">
        <v>22</v>
      </c>
      <c r="D612" s="3" t="s">
        <v>43</v>
      </c>
      <c r="E612" s="43">
        <f t="shared" ca="1" si="17"/>
        <v>8.5299999999999994</v>
      </c>
      <c r="F612" s="43">
        <f t="shared" ca="1" si="16"/>
        <v>35164</v>
      </c>
      <c r="G612" s="46">
        <f>IFERROR(VLOOKUP($A612,Курсы_январь!$A$2:$C$32,3,0),VLOOKUP($A612,Курсы_июль!$A$2:$C$32,3,0))</f>
        <v>33.084200000000003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42">
        <v>41465</v>
      </c>
      <c r="B613" s="3" t="s">
        <v>48</v>
      </c>
      <c r="C613" s="3" t="s">
        <v>22</v>
      </c>
      <c r="D613" s="3" t="s">
        <v>43</v>
      </c>
      <c r="E613" s="43">
        <f t="shared" ca="1" si="17"/>
        <v>2.4900000000000002</v>
      </c>
      <c r="F613" s="43">
        <f t="shared" ca="1" si="16"/>
        <v>36047</v>
      </c>
      <c r="G613" s="46">
        <f>IFERROR(VLOOKUP($A613,Курсы_январь!$A$2:$C$32,3,0),VLOOKUP($A613,Курсы_июль!$A$2:$C$32,3,0))</f>
        <v>33.084200000000003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42">
        <v>41465</v>
      </c>
      <c r="B614" s="3" t="s">
        <v>47</v>
      </c>
      <c r="C614" s="3" t="s">
        <v>22</v>
      </c>
      <c r="D614" s="3" t="s">
        <v>43</v>
      </c>
      <c r="E614" s="43">
        <f t="shared" ca="1" si="17"/>
        <v>3.87</v>
      </c>
      <c r="F614" s="43">
        <f t="shared" ca="1" si="16"/>
        <v>35010</v>
      </c>
      <c r="G614" s="46">
        <f>IFERROR(VLOOKUP($A614,Курсы_январь!$A$2:$C$32,3,0),VLOOKUP($A614,Курсы_июль!$A$2:$C$32,3,0))</f>
        <v>33.084200000000003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42">
        <v>41465</v>
      </c>
      <c r="B615" s="3" t="s">
        <v>44</v>
      </c>
      <c r="C615" s="3" t="s">
        <v>23</v>
      </c>
      <c r="D615" s="3" t="s">
        <v>43</v>
      </c>
      <c r="E615" s="43">
        <f t="shared" ca="1" si="17"/>
        <v>4.25</v>
      </c>
      <c r="F615" s="43">
        <f t="shared" ca="1" si="16"/>
        <v>964</v>
      </c>
      <c r="G615" s="46">
        <f>IFERROR(VLOOKUP($A615,Курсы_январь!$A$2:$C$32,3,0),VLOOKUP($A615,Курсы_июль!$A$2:$C$32,3,0))</f>
        <v>33.084200000000003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42">
        <v>41465</v>
      </c>
      <c r="B616" s="3" t="s">
        <v>45</v>
      </c>
      <c r="C616" s="3" t="s">
        <v>23</v>
      </c>
      <c r="D616" s="3" t="s">
        <v>43</v>
      </c>
      <c r="E616" s="43">
        <f t="shared" ca="1" si="17"/>
        <v>6.98</v>
      </c>
      <c r="F616" s="43">
        <f t="shared" ca="1" si="16"/>
        <v>997</v>
      </c>
      <c r="G616" s="46">
        <f>IFERROR(VLOOKUP($A616,Курсы_январь!$A$2:$C$32,3,0),VLOOKUP($A616,Курсы_июль!$A$2:$C$32,3,0))</f>
        <v>33.084200000000003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42">
        <v>41466</v>
      </c>
      <c r="B617" s="3" t="s">
        <v>46</v>
      </c>
      <c r="C617" s="3" t="s">
        <v>22</v>
      </c>
      <c r="D617" s="3" t="s">
        <v>51</v>
      </c>
      <c r="E617" s="43">
        <f t="shared" ca="1" si="17"/>
        <v>9.23</v>
      </c>
      <c r="F617" s="43">
        <f t="shared" ca="1" si="16"/>
        <v>35385</v>
      </c>
      <c r="G617" s="46">
        <f>IFERROR(VLOOKUP($A617,Курсы_январь!$A$2:$C$32,3,0),VLOOKUP($A617,Курсы_июль!$A$2:$C$32,3,0))</f>
        <v>32.911200000000001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42">
        <v>41466</v>
      </c>
      <c r="B618" s="3" t="s">
        <v>48</v>
      </c>
      <c r="C618" s="3" t="s">
        <v>22</v>
      </c>
      <c r="D618" s="3" t="s">
        <v>51</v>
      </c>
      <c r="E618" s="43">
        <f t="shared" ca="1" si="17"/>
        <v>4.66</v>
      </c>
      <c r="F618" s="43">
        <f t="shared" ca="1" si="16"/>
        <v>35093</v>
      </c>
      <c r="G618" s="46">
        <f>IFERROR(VLOOKUP($A618,Курсы_январь!$A$2:$C$32,3,0),VLOOKUP($A618,Курсы_июль!$A$2:$C$32,3,0))</f>
        <v>32.911200000000001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42">
        <v>41466</v>
      </c>
      <c r="B619" s="3" t="s">
        <v>47</v>
      </c>
      <c r="C619" s="3" t="s">
        <v>22</v>
      </c>
      <c r="D619" s="3" t="s">
        <v>51</v>
      </c>
      <c r="E619" s="43">
        <f t="shared" ca="1" si="17"/>
        <v>5.44</v>
      </c>
      <c r="F619" s="43">
        <f t="shared" ca="1" si="16"/>
        <v>36631</v>
      </c>
      <c r="G619" s="46">
        <f>IFERROR(VLOOKUP($A619,Курсы_январь!$A$2:$C$32,3,0),VLOOKUP($A619,Курсы_июль!$A$2:$C$32,3,0))</f>
        <v>32.911200000000001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42">
        <v>41466</v>
      </c>
      <c r="B620" s="3" t="s">
        <v>44</v>
      </c>
      <c r="C620" s="3" t="s">
        <v>23</v>
      </c>
      <c r="D620" s="3" t="s">
        <v>51</v>
      </c>
      <c r="E620" s="43">
        <f t="shared" ca="1" si="17"/>
        <v>8.34</v>
      </c>
      <c r="F620" s="43">
        <f t="shared" ca="1" si="16"/>
        <v>972</v>
      </c>
      <c r="G620" s="46">
        <f>IFERROR(VLOOKUP($A620,Курсы_январь!$A$2:$C$32,3,0),VLOOKUP($A620,Курсы_июль!$A$2:$C$32,3,0))</f>
        <v>32.911200000000001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42">
        <v>41466</v>
      </c>
      <c r="B621" s="3" t="s">
        <v>45</v>
      </c>
      <c r="C621" s="3" t="s">
        <v>23</v>
      </c>
      <c r="D621" s="3" t="s">
        <v>51</v>
      </c>
      <c r="E621" s="43">
        <f t="shared" ca="1" si="17"/>
        <v>7.37</v>
      </c>
      <c r="F621" s="43">
        <f t="shared" ca="1" si="16"/>
        <v>977</v>
      </c>
      <c r="G621" s="46">
        <f>IFERROR(VLOOKUP($A621,Курсы_январь!$A$2:$C$32,3,0),VLOOKUP($A621,Курсы_июль!$A$2:$C$32,3,0))</f>
        <v>32.911200000000001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42">
        <v>41466</v>
      </c>
      <c r="B622" s="3" t="s">
        <v>46</v>
      </c>
      <c r="C622" s="3" t="s">
        <v>22</v>
      </c>
      <c r="D622" s="3" t="s">
        <v>50</v>
      </c>
      <c r="E622" s="43">
        <f t="shared" ca="1" si="17"/>
        <v>9.7799999999999994</v>
      </c>
      <c r="F622" s="43">
        <f t="shared" ca="1" si="16"/>
        <v>36917</v>
      </c>
      <c r="G622" s="46">
        <f>IFERROR(VLOOKUP($A622,Курсы_январь!$A$2:$C$32,3,0),VLOOKUP($A622,Курсы_июль!$A$2:$C$32,3,0))</f>
        <v>32.911200000000001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42">
        <v>41466</v>
      </c>
      <c r="B623" s="3" t="s">
        <v>48</v>
      </c>
      <c r="C623" s="3" t="s">
        <v>22</v>
      </c>
      <c r="D623" s="3" t="s">
        <v>50</v>
      </c>
      <c r="E623" s="43">
        <f t="shared" ca="1" si="17"/>
        <v>7.84</v>
      </c>
      <c r="F623" s="43">
        <f t="shared" ca="1" si="16"/>
        <v>35675</v>
      </c>
      <c r="G623" s="46">
        <f>IFERROR(VLOOKUP($A623,Курсы_январь!$A$2:$C$32,3,0),VLOOKUP($A623,Курсы_июль!$A$2:$C$32,3,0))</f>
        <v>32.911200000000001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42">
        <v>41466</v>
      </c>
      <c r="B624" s="3" t="s">
        <v>47</v>
      </c>
      <c r="C624" s="3" t="s">
        <v>22</v>
      </c>
      <c r="D624" s="3" t="s">
        <v>50</v>
      </c>
      <c r="E624" s="43">
        <f t="shared" ca="1" si="17"/>
        <v>6.51</v>
      </c>
      <c r="F624" s="43">
        <f t="shared" ca="1" si="16"/>
        <v>36998</v>
      </c>
      <c r="G624" s="46">
        <f>IFERROR(VLOOKUP($A624,Курсы_январь!$A$2:$C$32,3,0),VLOOKUP($A624,Курсы_июль!$A$2:$C$32,3,0))</f>
        <v>32.911200000000001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42">
        <v>41466</v>
      </c>
      <c r="B625" s="3" t="s">
        <v>44</v>
      </c>
      <c r="C625" s="3" t="s">
        <v>23</v>
      </c>
      <c r="D625" s="3" t="s">
        <v>50</v>
      </c>
      <c r="E625" s="43">
        <f t="shared" ca="1" si="17"/>
        <v>3.46</v>
      </c>
      <c r="F625" s="43">
        <f t="shared" ca="1" si="16"/>
        <v>951</v>
      </c>
      <c r="G625" s="46">
        <f>IFERROR(VLOOKUP($A625,Курсы_январь!$A$2:$C$32,3,0),VLOOKUP($A625,Курсы_июль!$A$2:$C$32,3,0))</f>
        <v>32.911200000000001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42">
        <v>41466</v>
      </c>
      <c r="B626" s="3" t="s">
        <v>45</v>
      </c>
      <c r="C626" s="3" t="s">
        <v>23</v>
      </c>
      <c r="D626" s="3" t="s">
        <v>50</v>
      </c>
      <c r="E626" s="43">
        <f t="shared" ca="1" si="17"/>
        <v>7.37</v>
      </c>
      <c r="F626" s="43">
        <f t="shared" ca="1" si="16"/>
        <v>982</v>
      </c>
      <c r="G626" s="46">
        <f>IFERROR(VLOOKUP($A626,Курсы_январь!$A$2:$C$32,3,0),VLOOKUP($A626,Курсы_июль!$A$2:$C$32,3,0))</f>
        <v>32.911200000000001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42">
        <v>41466</v>
      </c>
      <c r="B627" s="3" t="s">
        <v>46</v>
      </c>
      <c r="C627" s="3" t="s">
        <v>22</v>
      </c>
      <c r="D627" s="3" t="s">
        <v>43</v>
      </c>
      <c r="E627" s="43">
        <f t="shared" ca="1" si="17"/>
        <v>9.92</v>
      </c>
      <c r="F627" s="43">
        <f t="shared" ca="1" si="16"/>
        <v>35164</v>
      </c>
      <c r="G627" s="46">
        <f>IFERROR(VLOOKUP($A627,Курсы_январь!$A$2:$C$32,3,0),VLOOKUP($A627,Курсы_июль!$A$2:$C$32,3,0))</f>
        <v>32.911200000000001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42">
        <v>41466</v>
      </c>
      <c r="B628" s="3" t="s">
        <v>48</v>
      </c>
      <c r="C628" s="3" t="s">
        <v>22</v>
      </c>
      <c r="D628" s="3" t="s">
        <v>43</v>
      </c>
      <c r="E628" s="43">
        <f t="shared" ca="1" si="17"/>
        <v>1.23</v>
      </c>
      <c r="F628" s="43">
        <f t="shared" ca="1" si="16"/>
        <v>36047</v>
      </c>
      <c r="G628" s="46">
        <f>IFERROR(VLOOKUP($A628,Курсы_январь!$A$2:$C$32,3,0),VLOOKUP($A628,Курсы_июль!$A$2:$C$32,3,0))</f>
        <v>32.911200000000001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42">
        <v>41466</v>
      </c>
      <c r="B629" s="3" t="s">
        <v>47</v>
      </c>
      <c r="C629" s="3" t="s">
        <v>22</v>
      </c>
      <c r="D629" s="3" t="s">
        <v>43</v>
      </c>
      <c r="E629" s="43">
        <f t="shared" ca="1" si="17"/>
        <v>5.69</v>
      </c>
      <c r="F629" s="43">
        <f t="shared" ca="1" si="16"/>
        <v>35010</v>
      </c>
      <c r="G629" s="46">
        <f>IFERROR(VLOOKUP($A629,Курсы_январь!$A$2:$C$32,3,0),VLOOKUP($A629,Курсы_июль!$A$2:$C$32,3,0))</f>
        <v>32.911200000000001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42">
        <v>41466</v>
      </c>
      <c r="B630" s="3" t="s">
        <v>44</v>
      </c>
      <c r="C630" s="3" t="s">
        <v>23</v>
      </c>
      <c r="D630" s="3" t="s">
        <v>43</v>
      </c>
      <c r="E630" s="43">
        <f t="shared" ca="1" si="17"/>
        <v>2.91</v>
      </c>
      <c r="F630" s="43">
        <f t="shared" ca="1" si="16"/>
        <v>964</v>
      </c>
      <c r="G630" s="46">
        <f>IFERROR(VLOOKUP($A630,Курсы_январь!$A$2:$C$32,3,0),VLOOKUP($A630,Курсы_июль!$A$2:$C$32,3,0))</f>
        <v>32.911200000000001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42">
        <v>41466</v>
      </c>
      <c r="B631" s="3" t="s">
        <v>45</v>
      </c>
      <c r="C631" s="3" t="s">
        <v>23</v>
      </c>
      <c r="D631" s="3" t="s">
        <v>43</v>
      </c>
      <c r="E631" s="43">
        <f t="shared" ca="1" si="17"/>
        <v>2.17</v>
      </c>
      <c r="F631" s="43">
        <f t="shared" ca="1" si="16"/>
        <v>997</v>
      </c>
      <c r="G631" s="46">
        <f>IFERROR(VLOOKUP($A631,Курсы_январь!$A$2:$C$32,3,0),VLOOKUP($A631,Курсы_июль!$A$2:$C$32,3,0))</f>
        <v>32.911200000000001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42">
        <v>41467</v>
      </c>
      <c r="B632" s="3" t="s">
        <v>46</v>
      </c>
      <c r="C632" s="3" t="s">
        <v>22</v>
      </c>
      <c r="D632" s="3" t="s">
        <v>51</v>
      </c>
      <c r="E632" s="43">
        <f t="shared" ca="1" si="17"/>
        <v>9.59</v>
      </c>
      <c r="F632" s="43">
        <f t="shared" ca="1" si="16"/>
        <v>35385</v>
      </c>
      <c r="G632" s="46">
        <f>IFERROR(VLOOKUP($A632,Курсы_январь!$A$2:$C$32,3,0),VLOOKUP($A632,Курсы_июль!$A$2:$C$32,3,0))</f>
        <v>32.5867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42">
        <v>41467</v>
      </c>
      <c r="B633" s="3" t="s">
        <v>48</v>
      </c>
      <c r="C633" s="3" t="s">
        <v>22</v>
      </c>
      <c r="D633" s="3" t="s">
        <v>51</v>
      </c>
      <c r="E633" s="43">
        <f t="shared" ca="1" si="17"/>
        <v>1.04</v>
      </c>
      <c r="F633" s="43">
        <f t="shared" ca="1" si="16"/>
        <v>35093</v>
      </c>
      <c r="G633" s="46">
        <f>IFERROR(VLOOKUP($A633,Курсы_январь!$A$2:$C$32,3,0),VLOOKUP($A633,Курсы_июль!$A$2:$C$32,3,0))</f>
        <v>32.5867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42">
        <v>41467</v>
      </c>
      <c r="B634" s="3" t="s">
        <v>47</v>
      </c>
      <c r="C634" s="3" t="s">
        <v>22</v>
      </c>
      <c r="D634" s="3" t="s">
        <v>51</v>
      </c>
      <c r="E634" s="43">
        <f t="shared" ca="1" si="17"/>
        <v>4.08</v>
      </c>
      <c r="F634" s="43">
        <f t="shared" ca="1" si="16"/>
        <v>36631</v>
      </c>
      <c r="G634" s="46">
        <f>IFERROR(VLOOKUP($A634,Курсы_январь!$A$2:$C$32,3,0),VLOOKUP($A634,Курсы_июль!$A$2:$C$32,3,0))</f>
        <v>32.5867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42">
        <v>41467</v>
      </c>
      <c r="B635" s="3" t="s">
        <v>44</v>
      </c>
      <c r="C635" s="3" t="s">
        <v>23</v>
      </c>
      <c r="D635" s="3" t="s">
        <v>51</v>
      </c>
      <c r="E635" s="43">
        <f t="shared" ca="1" si="17"/>
        <v>9.1</v>
      </c>
      <c r="F635" s="43">
        <f t="shared" ca="1" si="16"/>
        <v>972</v>
      </c>
      <c r="G635" s="46">
        <f>IFERROR(VLOOKUP($A635,Курсы_январь!$A$2:$C$32,3,0),VLOOKUP($A635,Курсы_июль!$A$2:$C$32,3,0))</f>
        <v>32.5867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42">
        <v>41467</v>
      </c>
      <c r="B636" s="3" t="s">
        <v>45</v>
      </c>
      <c r="C636" s="3" t="s">
        <v>23</v>
      </c>
      <c r="D636" s="3" t="s">
        <v>51</v>
      </c>
      <c r="E636" s="43">
        <f t="shared" ca="1" si="17"/>
        <v>0.04</v>
      </c>
      <c r="F636" s="43">
        <f t="shared" ca="1" si="16"/>
        <v>977</v>
      </c>
      <c r="G636" s="46">
        <f>IFERROR(VLOOKUP($A636,Курсы_январь!$A$2:$C$32,3,0),VLOOKUP($A636,Курсы_июль!$A$2:$C$32,3,0))</f>
        <v>32.5867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42">
        <v>41467</v>
      </c>
      <c r="B637" s="3" t="s">
        <v>46</v>
      </c>
      <c r="C637" s="3" t="s">
        <v>22</v>
      </c>
      <c r="D637" s="3" t="s">
        <v>50</v>
      </c>
      <c r="E637" s="43">
        <f t="shared" ca="1" si="17"/>
        <v>9.7100000000000009</v>
      </c>
      <c r="F637" s="43">
        <f t="shared" ca="1" si="16"/>
        <v>36917</v>
      </c>
      <c r="G637" s="46">
        <f>IFERROR(VLOOKUP($A637,Курсы_январь!$A$2:$C$32,3,0),VLOOKUP($A637,Курсы_июль!$A$2:$C$32,3,0))</f>
        <v>32.5867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42">
        <v>41467</v>
      </c>
      <c r="B638" s="3" t="s">
        <v>48</v>
      </c>
      <c r="C638" s="3" t="s">
        <v>22</v>
      </c>
      <c r="D638" s="3" t="s">
        <v>50</v>
      </c>
      <c r="E638" s="43">
        <f t="shared" ca="1" si="17"/>
        <v>2.87</v>
      </c>
      <c r="F638" s="43">
        <f t="shared" ca="1" si="16"/>
        <v>35675</v>
      </c>
      <c r="G638" s="46">
        <f>IFERROR(VLOOKUP($A638,Курсы_январь!$A$2:$C$32,3,0),VLOOKUP($A638,Курсы_июль!$A$2:$C$32,3,0))</f>
        <v>32.5867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42">
        <v>41467</v>
      </c>
      <c r="B639" s="3" t="s">
        <v>47</v>
      </c>
      <c r="C639" s="3" t="s">
        <v>22</v>
      </c>
      <c r="D639" s="3" t="s">
        <v>50</v>
      </c>
      <c r="E639" s="43">
        <f t="shared" ca="1" si="17"/>
        <v>8.89</v>
      </c>
      <c r="F639" s="43">
        <f t="shared" ca="1" si="16"/>
        <v>36998</v>
      </c>
      <c r="G639" s="46">
        <f>IFERROR(VLOOKUP($A639,Курсы_январь!$A$2:$C$32,3,0),VLOOKUP($A639,Курсы_июль!$A$2:$C$32,3,0))</f>
        <v>32.5867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42">
        <v>41467</v>
      </c>
      <c r="B640" s="3" t="s">
        <v>44</v>
      </c>
      <c r="C640" s="3" t="s">
        <v>23</v>
      </c>
      <c r="D640" s="3" t="s">
        <v>50</v>
      </c>
      <c r="E640" s="43">
        <f t="shared" ca="1" si="17"/>
        <v>4.9000000000000004</v>
      </c>
      <c r="F640" s="43">
        <f t="shared" ca="1" si="16"/>
        <v>951</v>
      </c>
      <c r="G640" s="46">
        <f>IFERROR(VLOOKUP($A640,Курсы_январь!$A$2:$C$32,3,0),VLOOKUP($A640,Курсы_июль!$A$2:$C$32,3,0))</f>
        <v>32.5867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42">
        <v>41467</v>
      </c>
      <c r="B641" s="3" t="s">
        <v>45</v>
      </c>
      <c r="C641" s="3" t="s">
        <v>23</v>
      </c>
      <c r="D641" s="3" t="s">
        <v>50</v>
      </c>
      <c r="E641" s="43">
        <f t="shared" ca="1" si="17"/>
        <v>1.42</v>
      </c>
      <c r="F641" s="43">
        <f t="shared" ca="1" si="16"/>
        <v>982</v>
      </c>
      <c r="G641" s="46">
        <f>IFERROR(VLOOKUP($A641,Курсы_январь!$A$2:$C$32,3,0),VLOOKUP($A641,Курсы_июль!$A$2:$C$32,3,0))</f>
        <v>32.5867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42">
        <v>41467</v>
      </c>
      <c r="B642" s="3" t="s">
        <v>46</v>
      </c>
      <c r="C642" s="3" t="s">
        <v>22</v>
      </c>
      <c r="D642" s="3" t="s">
        <v>43</v>
      </c>
      <c r="E642" s="43">
        <f t="shared" ca="1" si="17"/>
        <v>4.08</v>
      </c>
      <c r="F642" s="43">
        <f t="shared" ca="1" si="16"/>
        <v>35164</v>
      </c>
      <c r="G642" s="46">
        <f>IFERROR(VLOOKUP($A642,Курсы_январь!$A$2:$C$32,3,0),VLOOKUP($A642,Курсы_июль!$A$2:$C$32,3,0))</f>
        <v>32.5867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42">
        <v>41467</v>
      </c>
      <c r="B643" s="3" t="s">
        <v>48</v>
      </c>
      <c r="C643" s="3" t="s">
        <v>22</v>
      </c>
      <c r="D643" s="3" t="s">
        <v>43</v>
      </c>
      <c r="E643" s="43">
        <f t="shared" ca="1" si="17"/>
        <v>2.82</v>
      </c>
      <c r="F643" s="43">
        <f t="shared" ca="1" si="16"/>
        <v>36047</v>
      </c>
      <c r="G643" s="46">
        <f>IFERROR(VLOOKUP($A643,Курсы_январь!$A$2:$C$32,3,0),VLOOKUP($A643,Курсы_июль!$A$2:$C$32,3,0))</f>
        <v>32.5867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42">
        <v>41467</v>
      </c>
      <c r="B644" s="3" t="s">
        <v>47</v>
      </c>
      <c r="C644" s="3" t="s">
        <v>22</v>
      </c>
      <c r="D644" s="3" t="s">
        <v>43</v>
      </c>
      <c r="E644" s="43">
        <f t="shared" ca="1" si="17"/>
        <v>7.5</v>
      </c>
      <c r="F644" s="43">
        <f t="shared" ca="1" si="16"/>
        <v>35010</v>
      </c>
      <c r="G644" s="46">
        <f>IFERROR(VLOOKUP($A644,Курсы_январь!$A$2:$C$32,3,0),VLOOKUP($A644,Курсы_июль!$A$2:$C$32,3,0))</f>
        <v>32.5867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42">
        <v>41467</v>
      </c>
      <c r="B645" s="3" t="s">
        <v>44</v>
      </c>
      <c r="C645" s="3" t="s">
        <v>23</v>
      </c>
      <c r="D645" s="3" t="s">
        <v>43</v>
      </c>
      <c r="E645" s="43">
        <f t="shared" ca="1" si="17"/>
        <v>9.68</v>
      </c>
      <c r="F645" s="43">
        <f t="shared" ca="1" si="16"/>
        <v>964</v>
      </c>
      <c r="G645" s="46">
        <f>IFERROR(VLOOKUP($A645,Курсы_январь!$A$2:$C$32,3,0),VLOOKUP($A645,Курсы_июль!$A$2:$C$32,3,0))</f>
        <v>32.5867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42">
        <v>41467</v>
      </c>
      <c r="B646" s="3" t="s">
        <v>45</v>
      </c>
      <c r="C646" s="3" t="s">
        <v>23</v>
      </c>
      <c r="D646" s="3" t="s">
        <v>43</v>
      </c>
      <c r="E646" s="43">
        <f t="shared" ca="1" si="17"/>
        <v>9.02</v>
      </c>
      <c r="F646" s="43">
        <f t="shared" ca="1" si="16"/>
        <v>997</v>
      </c>
      <c r="G646" s="46">
        <f>IFERROR(VLOOKUP($A646,Курсы_январь!$A$2:$C$32,3,0),VLOOKUP($A646,Курсы_июль!$A$2:$C$32,3,0))</f>
        <v>32.5867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42">
        <v>41468</v>
      </c>
      <c r="B647" s="3" t="s">
        <v>46</v>
      </c>
      <c r="C647" s="3" t="s">
        <v>22</v>
      </c>
      <c r="D647" s="3" t="s">
        <v>51</v>
      </c>
      <c r="E647" s="43">
        <f t="shared" ca="1" si="17"/>
        <v>5.2</v>
      </c>
      <c r="F647" s="43">
        <f t="shared" ca="1" si="16"/>
        <v>35385</v>
      </c>
      <c r="G647" s="46">
        <f>IFERROR(VLOOKUP($A647,Курсы_январь!$A$2:$C$32,3,0),VLOOKUP($A647,Курсы_июль!$A$2:$C$32,3,0))</f>
        <v>32.642899999999997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42">
        <v>41468</v>
      </c>
      <c r="B648" s="3" t="s">
        <v>48</v>
      </c>
      <c r="C648" s="3" t="s">
        <v>22</v>
      </c>
      <c r="D648" s="3" t="s">
        <v>51</v>
      </c>
      <c r="E648" s="43">
        <f t="shared" ca="1" si="17"/>
        <v>2.91</v>
      </c>
      <c r="F648" s="43">
        <f t="shared" ca="1" si="16"/>
        <v>35093</v>
      </c>
      <c r="G648" s="46">
        <f>IFERROR(VLOOKUP($A648,Курсы_январь!$A$2:$C$32,3,0),VLOOKUP($A648,Курсы_июль!$A$2:$C$32,3,0))</f>
        <v>32.642899999999997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42">
        <v>41468</v>
      </c>
      <c r="B649" s="3" t="s">
        <v>47</v>
      </c>
      <c r="C649" s="3" t="s">
        <v>22</v>
      </c>
      <c r="D649" s="3" t="s">
        <v>51</v>
      </c>
      <c r="E649" s="43">
        <f t="shared" ca="1" si="17"/>
        <v>8.48</v>
      </c>
      <c r="F649" s="43">
        <f t="shared" ca="1" si="16"/>
        <v>36631</v>
      </c>
      <c r="G649" s="46">
        <f>IFERROR(VLOOKUP($A649,Курсы_январь!$A$2:$C$32,3,0),VLOOKUP($A649,Курсы_июль!$A$2:$C$32,3,0))</f>
        <v>32.642899999999997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42">
        <v>41468</v>
      </c>
      <c r="B650" s="3" t="s">
        <v>44</v>
      </c>
      <c r="C650" s="3" t="s">
        <v>23</v>
      </c>
      <c r="D650" s="3" t="s">
        <v>51</v>
      </c>
      <c r="E650" s="43">
        <f t="shared" ca="1" si="17"/>
        <v>0.73</v>
      </c>
      <c r="F650" s="43">
        <f t="shared" ca="1" si="16"/>
        <v>972</v>
      </c>
      <c r="G650" s="46">
        <f>IFERROR(VLOOKUP($A650,Курсы_январь!$A$2:$C$32,3,0),VLOOKUP($A650,Курсы_июль!$A$2:$C$32,3,0))</f>
        <v>32.642899999999997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42">
        <v>41468</v>
      </c>
      <c r="B651" s="3" t="s">
        <v>45</v>
      </c>
      <c r="C651" s="3" t="s">
        <v>23</v>
      </c>
      <c r="D651" s="3" t="s">
        <v>51</v>
      </c>
      <c r="E651" s="43">
        <f t="shared" ca="1" si="17"/>
        <v>5.1100000000000003</v>
      </c>
      <c r="F651" s="43">
        <f t="shared" ca="1" si="16"/>
        <v>977</v>
      </c>
      <c r="G651" s="46">
        <f>IFERROR(VLOOKUP($A651,Курсы_январь!$A$2:$C$32,3,0),VLOOKUP($A651,Курсы_июль!$A$2:$C$32,3,0))</f>
        <v>32.642899999999997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42">
        <v>41468</v>
      </c>
      <c r="B652" s="3" t="s">
        <v>46</v>
      </c>
      <c r="C652" s="3" t="s">
        <v>22</v>
      </c>
      <c r="D652" s="3" t="s">
        <v>50</v>
      </c>
      <c r="E652" s="43">
        <f t="shared" ca="1" si="17"/>
        <v>7.29</v>
      </c>
      <c r="F652" s="43">
        <f t="shared" ca="1" si="16"/>
        <v>36917</v>
      </c>
      <c r="G652" s="46">
        <f>IFERROR(VLOOKUP($A652,Курсы_январь!$A$2:$C$32,3,0),VLOOKUP($A652,Курсы_июль!$A$2:$C$32,3,0))</f>
        <v>32.642899999999997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42">
        <v>41468</v>
      </c>
      <c r="B653" s="3" t="s">
        <v>48</v>
      </c>
      <c r="C653" s="3" t="s">
        <v>22</v>
      </c>
      <c r="D653" s="3" t="s">
        <v>50</v>
      </c>
      <c r="E653" s="43">
        <f t="shared" ca="1" si="17"/>
        <v>4.03</v>
      </c>
      <c r="F653" s="43">
        <f t="shared" ca="1" si="16"/>
        <v>35675</v>
      </c>
      <c r="G653" s="46">
        <f>IFERROR(VLOOKUP($A653,Курсы_январь!$A$2:$C$32,3,0),VLOOKUP($A653,Курсы_июль!$A$2:$C$32,3,0))</f>
        <v>32.642899999999997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42">
        <v>41468</v>
      </c>
      <c r="B654" s="3" t="s">
        <v>47</v>
      </c>
      <c r="C654" s="3" t="s">
        <v>22</v>
      </c>
      <c r="D654" s="3" t="s">
        <v>50</v>
      </c>
      <c r="E654" s="43">
        <f t="shared" ca="1" si="17"/>
        <v>0.2</v>
      </c>
      <c r="F654" s="43">
        <f t="shared" ca="1" si="16"/>
        <v>36998</v>
      </c>
      <c r="G654" s="46">
        <f>IFERROR(VLOOKUP($A654,Курсы_январь!$A$2:$C$32,3,0),VLOOKUP($A654,Курсы_июль!$A$2:$C$32,3,0))</f>
        <v>32.642899999999997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42">
        <v>41468</v>
      </c>
      <c r="B655" s="3" t="s">
        <v>44</v>
      </c>
      <c r="C655" s="3" t="s">
        <v>23</v>
      </c>
      <c r="D655" s="3" t="s">
        <v>50</v>
      </c>
      <c r="E655" s="43">
        <f t="shared" ca="1" si="17"/>
        <v>7.43</v>
      </c>
      <c r="F655" s="43">
        <f t="shared" ca="1" si="16"/>
        <v>951</v>
      </c>
      <c r="G655" s="46">
        <f>IFERROR(VLOOKUP($A655,Курсы_январь!$A$2:$C$32,3,0),VLOOKUP($A655,Курсы_июль!$A$2:$C$32,3,0))</f>
        <v>32.642899999999997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42">
        <v>41468</v>
      </c>
      <c r="B656" s="3" t="s">
        <v>45</v>
      </c>
      <c r="C656" s="3" t="s">
        <v>23</v>
      </c>
      <c r="D656" s="3" t="s">
        <v>50</v>
      </c>
      <c r="E656" s="43">
        <f t="shared" ca="1" si="17"/>
        <v>1.59</v>
      </c>
      <c r="F656" s="43">
        <f t="shared" ca="1" si="16"/>
        <v>982</v>
      </c>
      <c r="G656" s="46">
        <f>IFERROR(VLOOKUP($A656,Курсы_январь!$A$2:$C$32,3,0),VLOOKUP($A656,Курсы_июль!$A$2:$C$32,3,0))</f>
        <v>32.642899999999997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42">
        <v>41468</v>
      </c>
      <c r="B657" s="3" t="s">
        <v>46</v>
      </c>
      <c r="C657" s="3" t="s">
        <v>22</v>
      </c>
      <c r="D657" s="3" t="s">
        <v>43</v>
      </c>
      <c r="E657" s="43">
        <f t="shared" ca="1" si="17"/>
        <v>8.01</v>
      </c>
      <c r="F657" s="43">
        <f t="shared" ca="1" si="16"/>
        <v>35164</v>
      </c>
      <c r="G657" s="46">
        <f>IFERROR(VLOOKUP($A657,Курсы_январь!$A$2:$C$32,3,0),VLOOKUP($A657,Курсы_июль!$A$2:$C$32,3,0))</f>
        <v>32.642899999999997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42">
        <v>41468</v>
      </c>
      <c r="B658" s="3" t="s">
        <v>48</v>
      </c>
      <c r="C658" s="3" t="s">
        <v>22</v>
      </c>
      <c r="D658" s="3" t="s">
        <v>43</v>
      </c>
      <c r="E658" s="43">
        <f t="shared" ca="1" si="17"/>
        <v>2.56</v>
      </c>
      <c r="F658" s="43">
        <f t="shared" ca="1" si="16"/>
        <v>36047</v>
      </c>
      <c r="G658" s="46">
        <f>IFERROR(VLOOKUP($A658,Курсы_январь!$A$2:$C$32,3,0),VLOOKUP($A658,Курсы_июль!$A$2:$C$32,3,0))</f>
        <v>32.642899999999997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42">
        <v>41468</v>
      </c>
      <c r="B659" s="3" t="s">
        <v>47</v>
      </c>
      <c r="C659" s="3" t="s">
        <v>22</v>
      </c>
      <c r="D659" s="3" t="s">
        <v>43</v>
      </c>
      <c r="E659" s="43">
        <f t="shared" ca="1" si="17"/>
        <v>7.79</v>
      </c>
      <c r="F659" s="43">
        <f t="shared" ca="1" si="16"/>
        <v>35010</v>
      </c>
      <c r="G659" s="46">
        <f>IFERROR(VLOOKUP($A659,Курсы_январь!$A$2:$C$32,3,0),VLOOKUP($A659,Курсы_июль!$A$2:$C$32,3,0))</f>
        <v>32.642899999999997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42">
        <v>41468</v>
      </c>
      <c r="B660" s="3" t="s">
        <v>44</v>
      </c>
      <c r="C660" s="3" t="s">
        <v>23</v>
      </c>
      <c r="D660" s="3" t="s">
        <v>43</v>
      </c>
      <c r="E660" s="43">
        <f t="shared" ca="1" si="17"/>
        <v>5.09</v>
      </c>
      <c r="F660" s="43">
        <f t="shared" ca="1" si="16"/>
        <v>964</v>
      </c>
      <c r="G660" s="46">
        <f>IFERROR(VLOOKUP($A660,Курсы_январь!$A$2:$C$32,3,0),VLOOKUP($A660,Курсы_июль!$A$2:$C$32,3,0))</f>
        <v>32.642899999999997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42">
        <v>41468</v>
      </c>
      <c r="B661" s="3" t="s">
        <v>45</v>
      </c>
      <c r="C661" s="3" t="s">
        <v>23</v>
      </c>
      <c r="D661" s="3" t="s">
        <v>43</v>
      </c>
      <c r="E661" s="43">
        <f t="shared" ca="1" si="17"/>
        <v>1.04</v>
      </c>
      <c r="F661" s="43">
        <f t="shared" ca="1" si="16"/>
        <v>997</v>
      </c>
      <c r="G661" s="46">
        <f>IFERROR(VLOOKUP($A661,Курсы_январь!$A$2:$C$32,3,0),VLOOKUP($A661,Курсы_июль!$A$2:$C$32,3,0))</f>
        <v>32.642899999999997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42">
        <v>41469</v>
      </c>
      <c r="B662" s="3" t="s">
        <v>46</v>
      </c>
      <c r="C662" s="3" t="s">
        <v>22</v>
      </c>
      <c r="D662" s="3" t="s">
        <v>51</v>
      </c>
      <c r="E662" s="43">
        <f t="shared" ca="1" si="17"/>
        <v>3.88</v>
      </c>
      <c r="F662" s="43">
        <f t="shared" ca="1" si="16"/>
        <v>35385</v>
      </c>
      <c r="G662" s="46">
        <f>IFERROR(VLOOKUP($A662,Курсы_январь!$A$2:$C$32,3,0),VLOOKUP($A662,Курсы_июль!$A$2:$C$32,3,0))</f>
        <v>32.642899999999997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42">
        <v>41469</v>
      </c>
      <c r="B663" s="3" t="s">
        <v>48</v>
      </c>
      <c r="C663" s="3" t="s">
        <v>22</v>
      </c>
      <c r="D663" s="3" t="s">
        <v>51</v>
      </c>
      <c r="E663" s="43">
        <f t="shared" ca="1" si="17"/>
        <v>9.9</v>
      </c>
      <c r="F663" s="43">
        <f t="shared" ca="1" si="16"/>
        <v>35093</v>
      </c>
      <c r="G663" s="46">
        <f>IFERROR(VLOOKUP($A663,Курсы_январь!$A$2:$C$32,3,0),VLOOKUP($A663,Курсы_июль!$A$2:$C$32,3,0))</f>
        <v>32.642899999999997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42">
        <v>41469</v>
      </c>
      <c r="B664" s="3" t="s">
        <v>47</v>
      </c>
      <c r="C664" s="3" t="s">
        <v>22</v>
      </c>
      <c r="D664" s="3" t="s">
        <v>51</v>
      </c>
      <c r="E664" s="43">
        <f t="shared" ca="1" si="17"/>
        <v>3.89</v>
      </c>
      <c r="F664" s="43">
        <f t="shared" ca="1" si="16"/>
        <v>36631</v>
      </c>
      <c r="G664" s="46">
        <f>IFERROR(VLOOKUP($A664,Курсы_январь!$A$2:$C$32,3,0),VLOOKUP($A664,Курсы_июль!$A$2:$C$32,3,0))</f>
        <v>32.642899999999997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42">
        <v>41469</v>
      </c>
      <c r="B665" s="3" t="s">
        <v>44</v>
      </c>
      <c r="C665" s="3" t="s">
        <v>23</v>
      </c>
      <c r="D665" s="3" t="s">
        <v>51</v>
      </c>
      <c r="E665" s="43">
        <f t="shared" ca="1" si="17"/>
        <v>8.3699999999999992</v>
      </c>
      <c r="F665" s="43">
        <f t="shared" ca="1" si="16"/>
        <v>972</v>
      </c>
      <c r="G665" s="46">
        <f>IFERROR(VLOOKUP($A665,Курсы_январь!$A$2:$C$32,3,0),VLOOKUP($A665,Курсы_июль!$A$2:$C$32,3,0))</f>
        <v>32.642899999999997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42">
        <v>41469</v>
      </c>
      <c r="B666" s="3" t="s">
        <v>45</v>
      </c>
      <c r="C666" s="3" t="s">
        <v>23</v>
      </c>
      <c r="D666" s="3" t="s">
        <v>51</v>
      </c>
      <c r="E666" s="43">
        <f t="shared" ca="1" si="17"/>
        <v>2.21</v>
      </c>
      <c r="F666" s="43">
        <f t="shared" ca="1" si="16"/>
        <v>977</v>
      </c>
      <c r="G666" s="46">
        <f>IFERROR(VLOOKUP($A666,Курсы_январь!$A$2:$C$32,3,0),VLOOKUP($A666,Курсы_июль!$A$2:$C$32,3,0))</f>
        <v>32.642899999999997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42">
        <v>41469</v>
      </c>
      <c r="B667" s="3" t="s">
        <v>46</v>
      </c>
      <c r="C667" s="3" t="s">
        <v>22</v>
      </c>
      <c r="D667" s="3" t="s">
        <v>50</v>
      </c>
      <c r="E667" s="43">
        <f t="shared" ca="1" si="17"/>
        <v>7.2</v>
      </c>
      <c r="F667" s="43">
        <f t="shared" ca="1" si="16"/>
        <v>36917</v>
      </c>
      <c r="G667" s="46">
        <f>IFERROR(VLOOKUP($A667,Курсы_январь!$A$2:$C$32,3,0),VLOOKUP($A667,Курсы_июль!$A$2:$C$32,3,0))</f>
        <v>32.642899999999997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42">
        <v>41469</v>
      </c>
      <c r="B668" s="3" t="s">
        <v>48</v>
      </c>
      <c r="C668" s="3" t="s">
        <v>22</v>
      </c>
      <c r="D668" s="3" t="s">
        <v>50</v>
      </c>
      <c r="E668" s="43">
        <f t="shared" ca="1" si="17"/>
        <v>4.6100000000000003</v>
      </c>
      <c r="F668" s="43">
        <f t="shared" ca="1" si="16"/>
        <v>35675</v>
      </c>
      <c r="G668" s="46">
        <f>IFERROR(VLOOKUP($A668,Курсы_январь!$A$2:$C$32,3,0),VLOOKUP($A668,Курсы_июль!$A$2:$C$32,3,0))</f>
        <v>32.642899999999997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42">
        <v>41469</v>
      </c>
      <c r="B669" s="3" t="s">
        <v>47</v>
      </c>
      <c r="C669" s="3" t="s">
        <v>22</v>
      </c>
      <c r="D669" s="3" t="s">
        <v>50</v>
      </c>
      <c r="E669" s="43">
        <f t="shared" ca="1" si="17"/>
        <v>6.37</v>
      </c>
      <c r="F669" s="43">
        <f t="shared" ca="1" si="16"/>
        <v>36998</v>
      </c>
      <c r="G669" s="46">
        <f>IFERROR(VLOOKUP($A669,Курсы_январь!$A$2:$C$32,3,0),VLOOKUP($A669,Курсы_июль!$A$2:$C$32,3,0))</f>
        <v>32.642899999999997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42">
        <v>41469</v>
      </c>
      <c r="B670" s="3" t="s">
        <v>44</v>
      </c>
      <c r="C670" s="3" t="s">
        <v>23</v>
      </c>
      <c r="D670" s="3" t="s">
        <v>50</v>
      </c>
      <c r="E670" s="43">
        <f t="shared" ca="1" si="17"/>
        <v>8.3699999999999992</v>
      </c>
      <c r="F670" s="43">
        <f t="shared" ca="1" si="16"/>
        <v>951</v>
      </c>
      <c r="G670" s="46">
        <f>IFERROR(VLOOKUP($A670,Курсы_январь!$A$2:$C$32,3,0),VLOOKUP($A670,Курсы_июль!$A$2:$C$32,3,0))</f>
        <v>32.642899999999997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42">
        <v>41469</v>
      </c>
      <c r="B671" s="3" t="s">
        <v>45</v>
      </c>
      <c r="C671" s="3" t="s">
        <v>23</v>
      </c>
      <c r="D671" s="3" t="s">
        <v>50</v>
      </c>
      <c r="E671" s="43">
        <f t="shared" ca="1" si="17"/>
        <v>5.72</v>
      </c>
      <c r="F671" s="43">
        <f t="shared" ca="1" si="16"/>
        <v>982</v>
      </c>
      <c r="G671" s="46">
        <f>IFERROR(VLOOKUP($A671,Курсы_январь!$A$2:$C$32,3,0),VLOOKUP($A671,Курсы_июль!$A$2:$C$32,3,0))</f>
        <v>32.642899999999997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42">
        <v>41469</v>
      </c>
      <c r="B672" s="3" t="s">
        <v>46</v>
      </c>
      <c r="C672" s="3" t="s">
        <v>22</v>
      </c>
      <c r="D672" s="3" t="s">
        <v>43</v>
      </c>
      <c r="E672" s="43">
        <f t="shared" ca="1" si="17"/>
        <v>8.74</v>
      </c>
      <c r="F672" s="43">
        <f t="shared" ca="1" si="16"/>
        <v>35164</v>
      </c>
      <c r="G672" s="46">
        <f>IFERROR(VLOOKUP($A672,Курсы_январь!$A$2:$C$32,3,0),VLOOKUP($A672,Курсы_июль!$A$2:$C$32,3,0))</f>
        <v>32.642899999999997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42">
        <v>41469</v>
      </c>
      <c r="B673" s="3" t="s">
        <v>48</v>
      </c>
      <c r="C673" s="3" t="s">
        <v>22</v>
      </c>
      <c r="D673" s="3" t="s">
        <v>43</v>
      </c>
      <c r="E673" s="43">
        <f t="shared" ca="1" si="17"/>
        <v>7.15</v>
      </c>
      <c r="F673" s="43">
        <f t="shared" ca="1" si="16"/>
        <v>36047</v>
      </c>
      <c r="G673" s="46">
        <f>IFERROR(VLOOKUP($A673,Курсы_январь!$A$2:$C$32,3,0),VLOOKUP($A673,Курсы_июль!$A$2:$C$32,3,0))</f>
        <v>32.642899999999997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42">
        <v>41469</v>
      </c>
      <c r="B674" s="3" t="s">
        <v>47</v>
      </c>
      <c r="C674" s="3" t="s">
        <v>22</v>
      </c>
      <c r="D674" s="3" t="s">
        <v>43</v>
      </c>
      <c r="E674" s="43">
        <f t="shared" ca="1" si="17"/>
        <v>6.46</v>
      </c>
      <c r="F674" s="43">
        <f t="shared" ca="1" si="16"/>
        <v>35010</v>
      </c>
      <c r="G674" s="46">
        <f>IFERROR(VLOOKUP($A674,Курсы_январь!$A$2:$C$32,3,0),VLOOKUP($A674,Курсы_июль!$A$2:$C$32,3,0))</f>
        <v>32.642899999999997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42">
        <v>41469</v>
      </c>
      <c r="B675" s="3" t="s">
        <v>44</v>
      </c>
      <c r="C675" s="3" t="s">
        <v>23</v>
      </c>
      <c r="D675" s="3" t="s">
        <v>43</v>
      </c>
      <c r="E675" s="43">
        <f t="shared" ca="1" si="17"/>
        <v>0.25</v>
      </c>
      <c r="F675" s="43">
        <f t="shared" ca="1" si="16"/>
        <v>964</v>
      </c>
      <c r="G675" s="46">
        <f>IFERROR(VLOOKUP($A675,Курсы_январь!$A$2:$C$32,3,0),VLOOKUP($A675,Курсы_июль!$A$2:$C$32,3,0))</f>
        <v>32.642899999999997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42">
        <v>41469</v>
      </c>
      <c r="B676" s="3" t="s">
        <v>45</v>
      </c>
      <c r="C676" s="3" t="s">
        <v>23</v>
      </c>
      <c r="D676" s="3" t="s">
        <v>43</v>
      </c>
      <c r="E676" s="43">
        <f t="shared" ca="1" si="17"/>
        <v>0.32</v>
      </c>
      <c r="F676" s="43">
        <f t="shared" ca="1" si="16"/>
        <v>997</v>
      </c>
      <c r="G676" s="46">
        <f>IFERROR(VLOOKUP($A676,Курсы_январь!$A$2:$C$32,3,0),VLOOKUP($A676,Курсы_июль!$A$2:$C$32,3,0))</f>
        <v>32.642899999999997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42">
        <v>41470</v>
      </c>
      <c r="B677" s="3" t="s">
        <v>46</v>
      </c>
      <c r="C677" s="3" t="s">
        <v>22</v>
      </c>
      <c r="D677" s="3" t="s">
        <v>51</v>
      </c>
      <c r="E677" s="43">
        <f t="shared" ca="1" si="17"/>
        <v>4.78</v>
      </c>
      <c r="F677" s="43">
        <f t="shared" ca="1" si="16"/>
        <v>35385</v>
      </c>
      <c r="G677" s="46">
        <f>IFERROR(VLOOKUP($A677,Курсы_январь!$A$2:$C$32,3,0),VLOOKUP($A677,Курсы_июль!$A$2:$C$32,3,0))</f>
        <v>32.642899999999997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42">
        <v>41470</v>
      </c>
      <c r="B678" s="3" t="s">
        <v>48</v>
      </c>
      <c r="C678" s="3" t="s">
        <v>22</v>
      </c>
      <c r="D678" s="3" t="s">
        <v>51</v>
      </c>
      <c r="E678" s="43">
        <f t="shared" ca="1" si="17"/>
        <v>5.36</v>
      </c>
      <c r="F678" s="43">
        <f t="shared" ca="1" si="16"/>
        <v>35093</v>
      </c>
      <c r="G678" s="46">
        <f>IFERROR(VLOOKUP($A678,Курсы_январь!$A$2:$C$32,3,0),VLOOKUP($A678,Курсы_июль!$A$2:$C$32,3,0))</f>
        <v>32.642899999999997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42">
        <v>41470</v>
      </c>
      <c r="B679" s="3" t="s">
        <v>47</v>
      </c>
      <c r="C679" s="3" t="s">
        <v>22</v>
      </c>
      <c r="D679" s="3" t="s">
        <v>51</v>
      </c>
      <c r="E679" s="43">
        <f t="shared" ca="1" si="17"/>
        <v>0.14000000000000001</v>
      </c>
      <c r="F679" s="43">
        <f t="shared" ca="1" si="16"/>
        <v>36631</v>
      </c>
      <c r="G679" s="46">
        <f>IFERROR(VLOOKUP($A679,Курсы_январь!$A$2:$C$32,3,0),VLOOKUP($A679,Курсы_июль!$A$2:$C$32,3,0))</f>
        <v>32.642899999999997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42">
        <v>41470</v>
      </c>
      <c r="B680" s="3" t="s">
        <v>44</v>
      </c>
      <c r="C680" s="3" t="s">
        <v>23</v>
      </c>
      <c r="D680" s="3" t="s">
        <v>51</v>
      </c>
      <c r="E680" s="43">
        <f t="shared" ca="1" si="17"/>
        <v>7.49</v>
      </c>
      <c r="F680" s="43">
        <f t="shared" ca="1" si="16"/>
        <v>972</v>
      </c>
      <c r="G680" s="46">
        <f>IFERROR(VLOOKUP($A680,Курсы_январь!$A$2:$C$32,3,0),VLOOKUP($A680,Курсы_июль!$A$2:$C$32,3,0))</f>
        <v>32.642899999999997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42">
        <v>41470</v>
      </c>
      <c r="B681" s="3" t="s">
        <v>45</v>
      </c>
      <c r="C681" s="3" t="s">
        <v>23</v>
      </c>
      <c r="D681" s="3" t="s">
        <v>51</v>
      </c>
      <c r="E681" s="43">
        <f t="shared" ca="1" si="17"/>
        <v>8.8800000000000008</v>
      </c>
      <c r="F681" s="43">
        <f t="shared" ca="1" si="16"/>
        <v>977</v>
      </c>
      <c r="G681" s="46">
        <f>IFERROR(VLOOKUP($A681,Курсы_январь!$A$2:$C$32,3,0),VLOOKUP($A681,Курсы_июль!$A$2:$C$32,3,0))</f>
        <v>32.642899999999997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42">
        <v>41470</v>
      </c>
      <c r="B682" s="3" t="s">
        <v>46</v>
      </c>
      <c r="C682" s="3" t="s">
        <v>22</v>
      </c>
      <c r="D682" s="3" t="s">
        <v>50</v>
      </c>
      <c r="E682" s="43">
        <f t="shared" ca="1" si="17"/>
        <v>4.8099999999999996</v>
      </c>
      <c r="F682" s="43">
        <f t="shared" ca="1" si="16"/>
        <v>36917</v>
      </c>
      <c r="G682" s="46">
        <f>IFERROR(VLOOKUP($A682,Курсы_январь!$A$2:$C$32,3,0),VLOOKUP($A682,Курсы_июль!$A$2:$C$32,3,0))</f>
        <v>32.642899999999997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42">
        <v>41470</v>
      </c>
      <c r="B683" s="3" t="s">
        <v>48</v>
      </c>
      <c r="C683" s="3" t="s">
        <v>22</v>
      </c>
      <c r="D683" s="3" t="s">
        <v>50</v>
      </c>
      <c r="E683" s="43">
        <f t="shared" ca="1" si="17"/>
        <v>4.0599999999999996</v>
      </c>
      <c r="F683" s="43">
        <f t="shared" ca="1" si="16"/>
        <v>35675</v>
      </c>
      <c r="G683" s="46">
        <f>IFERROR(VLOOKUP($A683,Курсы_январь!$A$2:$C$32,3,0),VLOOKUP($A683,Курсы_июль!$A$2:$C$32,3,0))</f>
        <v>32.642899999999997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42">
        <v>41470</v>
      </c>
      <c r="B684" s="3" t="s">
        <v>47</v>
      </c>
      <c r="C684" s="3" t="s">
        <v>22</v>
      </c>
      <c r="D684" s="3" t="s">
        <v>50</v>
      </c>
      <c r="E684" s="43">
        <f t="shared" ca="1" si="17"/>
        <v>9.67</v>
      </c>
      <c r="F684" s="43">
        <f t="shared" ca="1" si="16"/>
        <v>36998</v>
      </c>
      <c r="G684" s="46">
        <f>IFERROR(VLOOKUP($A684,Курсы_январь!$A$2:$C$32,3,0),VLOOKUP($A684,Курсы_июль!$A$2:$C$32,3,0))</f>
        <v>32.642899999999997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42">
        <v>41470</v>
      </c>
      <c r="B685" s="3" t="s">
        <v>44</v>
      </c>
      <c r="C685" s="3" t="s">
        <v>23</v>
      </c>
      <c r="D685" s="3" t="s">
        <v>50</v>
      </c>
      <c r="E685" s="43">
        <f t="shared" ca="1" si="17"/>
        <v>9.1199999999999992</v>
      </c>
      <c r="F685" s="43">
        <f t="shared" ca="1" si="16"/>
        <v>951</v>
      </c>
      <c r="G685" s="46">
        <f>IFERROR(VLOOKUP($A685,Курсы_январь!$A$2:$C$32,3,0),VLOOKUP($A685,Курсы_июль!$A$2:$C$32,3,0))</f>
        <v>32.642899999999997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42">
        <v>41470</v>
      </c>
      <c r="B686" s="3" t="s">
        <v>45</v>
      </c>
      <c r="C686" s="3" t="s">
        <v>23</v>
      </c>
      <c r="D686" s="3" t="s">
        <v>50</v>
      </c>
      <c r="E686" s="43">
        <f t="shared" ca="1" si="17"/>
        <v>6.11</v>
      </c>
      <c r="F686" s="43">
        <f t="shared" ca="1" si="16"/>
        <v>982</v>
      </c>
      <c r="G686" s="46">
        <f>IFERROR(VLOOKUP($A686,Курсы_январь!$A$2:$C$32,3,0),VLOOKUP($A686,Курсы_июль!$A$2:$C$32,3,0))</f>
        <v>32.642899999999997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42">
        <v>41470</v>
      </c>
      <c r="B687" s="3" t="s">
        <v>46</v>
      </c>
      <c r="C687" s="3" t="s">
        <v>22</v>
      </c>
      <c r="D687" s="3" t="s">
        <v>43</v>
      </c>
      <c r="E687" s="43">
        <f t="shared" ca="1" si="17"/>
        <v>8.4700000000000006</v>
      </c>
      <c r="F687" s="43">
        <f t="shared" ca="1" si="16"/>
        <v>35164</v>
      </c>
      <c r="G687" s="46">
        <f>IFERROR(VLOOKUP($A687,Курсы_январь!$A$2:$C$32,3,0),VLOOKUP($A687,Курсы_июль!$A$2:$C$32,3,0))</f>
        <v>32.642899999999997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42">
        <v>41470</v>
      </c>
      <c r="B688" s="3" t="s">
        <v>48</v>
      </c>
      <c r="C688" s="3" t="s">
        <v>22</v>
      </c>
      <c r="D688" s="3" t="s">
        <v>43</v>
      </c>
      <c r="E688" s="43">
        <f t="shared" ca="1" si="17"/>
        <v>6.2</v>
      </c>
      <c r="F688" s="43">
        <f t="shared" ca="1" si="16"/>
        <v>36047</v>
      </c>
      <c r="G688" s="46">
        <f>IFERROR(VLOOKUP($A688,Курсы_январь!$A$2:$C$32,3,0),VLOOKUP($A688,Курсы_июль!$A$2:$C$32,3,0))</f>
        <v>32.642899999999997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42">
        <v>41470</v>
      </c>
      <c r="B689" s="3" t="s">
        <v>47</v>
      </c>
      <c r="C689" s="3" t="s">
        <v>22</v>
      </c>
      <c r="D689" s="3" t="s">
        <v>43</v>
      </c>
      <c r="E689" s="43">
        <f t="shared" ca="1" si="17"/>
        <v>1.24</v>
      </c>
      <c r="F689" s="43">
        <f t="shared" ca="1" si="16"/>
        <v>35010</v>
      </c>
      <c r="G689" s="46">
        <f>IFERROR(VLOOKUP($A689,Курсы_январь!$A$2:$C$32,3,0),VLOOKUP($A689,Курсы_июль!$A$2:$C$32,3,0))</f>
        <v>32.642899999999997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42">
        <v>41470</v>
      </c>
      <c r="B690" s="3" t="s">
        <v>44</v>
      </c>
      <c r="C690" s="3" t="s">
        <v>23</v>
      </c>
      <c r="D690" s="3" t="s">
        <v>43</v>
      </c>
      <c r="E690" s="43">
        <f t="shared" ca="1" si="17"/>
        <v>3.63</v>
      </c>
      <c r="F690" s="43">
        <f t="shared" ca="1" si="16"/>
        <v>964</v>
      </c>
      <c r="G690" s="46">
        <f>IFERROR(VLOOKUP($A690,Курсы_январь!$A$2:$C$32,3,0),VLOOKUP($A690,Курсы_июль!$A$2:$C$32,3,0))</f>
        <v>32.642899999999997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42">
        <v>41470</v>
      </c>
      <c r="B691" s="3" t="s">
        <v>45</v>
      </c>
      <c r="C691" s="3" t="s">
        <v>23</v>
      </c>
      <c r="D691" s="3" t="s">
        <v>43</v>
      </c>
      <c r="E691" s="43">
        <f t="shared" ca="1" si="17"/>
        <v>1.82</v>
      </c>
      <c r="F691" s="43">
        <f t="shared" ca="1" si="16"/>
        <v>997</v>
      </c>
      <c r="G691" s="46">
        <f>IFERROR(VLOOKUP($A691,Курсы_январь!$A$2:$C$32,3,0),VLOOKUP($A691,Курсы_июль!$A$2:$C$32,3,0))</f>
        <v>32.642899999999997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42">
        <v>41471</v>
      </c>
      <c r="B692" s="3" t="s">
        <v>46</v>
      </c>
      <c r="C692" s="3" t="s">
        <v>22</v>
      </c>
      <c r="D692" s="3" t="s">
        <v>51</v>
      </c>
      <c r="E692" s="43">
        <f t="shared" ca="1" si="17"/>
        <v>0.27</v>
      </c>
      <c r="F692" s="43">
        <f t="shared" ca="1" si="16"/>
        <v>35385</v>
      </c>
      <c r="G692" s="46">
        <f>IFERROR(VLOOKUP($A692,Курсы_январь!$A$2:$C$32,3,0),VLOOKUP($A692,Курсы_июль!$A$2:$C$32,3,0))</f>
        <v>32.622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42">
        <v>41471</v>
      </c>
      <c r="B693" s="3" t="s">
        <v>48</v>
      </c>
      <c r="C693" s="3" t="s">
        <v>22</v>
      </c>
      <c r="D693" s="3" t="s">
        <v>51</v>
      </c>
      <c r="E693" s="43">
        <f t="shared" ca="1" si="17"/>
        <v>4.88</v>
      </c>
      <c r="F693" s="43">
        <f t="shared" ca="1" si="16"/>
        <v>35093</v>
      </c>
      <c r="G693" s="46">
        <f>IFERROR(VLOOKUP($A693,Курсы_январь!$A$2:$C$32,3,0),VLOOKUP($A693,Курсы_июль!$A$2:$C$32,3,0))</f>
        <v>32.622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42">
        <v>41471</v>
      </c>
      <c r="B694" s="3" t="s">
        <v>47</v>
      </c>
      <c r="C694" s="3" t="s">
        <v>22</v>
      </c>
      <c r="D694" s="3" t="s">
        <v>51</v>
      </c>
      <c r="E694" s="43">
        <f t="shared" ca="1" si="17"/>
        <v>7.29</v>
      </c>
      <c r="F694" s="43">
        <f t="shared" ca="1" si="16"/>
        <v>36631</v>
      </c>
      <c r="G694" s="46">
        <f>IFERROR(VLOOKUP($A694,Курсы_январь!$A$2:$C$32,3,0),VLOOKUP($A694,Курсы_июль!$A$2:$C$32,3,0))</f>
        <v>32.622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42">
        <v>41471</v>
      </c>
      <c r="B695" s="3" t="s">
        <v>44</v>
      </c>
      <c r="C695" s="3" t="s">
        <v>23</v>
      </c>
      <c r="D695" s="3" t="s">
        <v>51</v>
      </c>
      <c r="E695" s="43">
        <f t="shared" ca="1" si="17"/>
        <v>4.1100000000000003</v>
      </c>
      <c r="F695" s="43">
        <f t="shared" ca="1" si="16"/>
        <v>972</v>
      </c>
      <c r="G695" s="46">
        <f>IFERROR(VLOOKUP($A695,Курсы_январь!$A$2:$C$32,3,0),VLOOKUP($A695,Курсы_июль!$A$2:$C$32,3,0))</f>
        <v>32.622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42">
        <v>41471</v>
      </c>
      <c r="B696" s="3" t="s">
        <v>45</v>
      </c>
      <c r="C696" s="3" t="s">
        <v>23</v>
      </c>
      <c r="D696" s="3" t="s">
        <v>51</v>
      </c>
      <c r="E696" s="43">
        <f t="shared" ca="1" si="17"/>
        <v>1.97</v>
      </c>
      <c r="F696" s="43">
        <f t="shared" ca="1" si="16"/>
        <v>977</v>
      </c>
      <c r="G696" s="46">
        <f>IFERROR(VLOOKUP($A696,Курсы_январь!$A$2:$C$32,3,0),VLOOKUP($A696,Курсы_июль!$A$2:$C$32,3,0))</f>
        <v>32.622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42">
        <v>41471</v>
      </c>
      <c r="B697" s="3" t="s">
        <v>46</v>
      </c>
      <c r="C697" s="3" t="s">
        <v>22</v>
      </c>
      <c r="D697" s="3" t="s">
        <v>50</v>
      </c>
      <c r="E697" s="43">
        <f t="shared" ca="1" si="17"/>
        <v>6.74</v>
      </c>
      <c r="F697" s="43">
        <f t="shared" ca="1" si="16"/>
        <v>36917</v>
      </c>
      <c r="G697" s="46">
        <f>IFERROR(VLOOKUP($A697,Курсы_январь!$A$2:$C$32,3,0),VLOOKUP($A697,Курсы_июль!$A$2:$C$32,3,0))</f>
        <v>32.622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42">
        <v>41471</v>
      </c>
      <c r="B698" s="3" t="s">
        <v>48</v>
      </c>
      <c r="C698" s="3" t="s">
        <v>22</v>
      </c>
      <c r="D698" s="3" t="s">
        <v>50</v>
      </c>
      <c r="E698" s="43">
        <f t="shared" ca="1" si="17"/>
        <v>5.21</v>
      </c>
      <c r="F698" s="43">
        <f t="shared" ca="1" si="16"/>
        <v>35675</v>
      </c>
      <c r="G698" s="46">
        <f>IFERROR(VLOOKUP($A698,Курсы_январь!$A$2:$C$32,3,0),VLOOKUP($A698,Курсы_июль!$A$2:$C$32,3,0))</f>
        <v>32.622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42">
        <v>41471</v>
      </c>
      <c r="B699" s="3" t="s">
        <v>47</v>
      </c>
      <c r="C699" s="3" t="s">
        <v>22</v>
      </c>
      <c r="D699" s="3" t="s">
        <v>50</v>
      </c>
      <c r="E699" s="43">
        <f t="shared" ca="1" si="17"/>
        <v>8</v>
      </c>
      <c r="F699" s="43">
        <f t="shared" ca="1" si="16"/>
        <v>36998</v>
      </c>
      <c r="G699" s="46">
        <f>IFERROR(VLOOKUP($A699,Курсы_январь!$A$2:$C$32,3,0),VLOOKUP($A699,Курсы_июль!$A$2:$C$32,3,0))</f>
        <v>32.622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42">
        <v>41471</v>
      </c>
      <c r="B700" s="3" t="s">
        <v>44</v>
      </c>
      <c r="C700" s="3" t="s">
        <v>23</v>
      </c>
      <c r="D700" s="3" t="s">
        <v>50</v>
      </c>
      <c r="E700" s="43">
        <f t="shared" ca="1" si="17"/>
        <v>1.36</v>
      </c>
      <c r="F700" s="43">
        <f t="shared" ca="1" si="16"/>
        <v>951</v>
      </c>
      <c r="G700" s="46">
        <f>IFERROR(VLOOKUP($A700,Курсы_январь!$A$2:$C$32,3,0),VLOOKUP($A700,Курсы_июль!$A$2:$C$32,3,0))</f>
        <v>32.622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42">
        <v>41471</v>
      </c>
      <c r="B701" s="3" t="s">
        <v>45</v>
      </c>
      <c r="C701" s="3" t="s">
        <v>23</v>
      </c>
      <c r="D701" s="3" t="s">
        <v>50</v>
      </c>
      <c r="E701" s="43">
        <f t="shared" ca="1" si="17"/>
        <v>6.95</v>
      </c>
      <c r="F701" s="43">
        <f t="shared" ca="1" si="16"/>
        <v>982</v>
      </c>
      <c r="G701" s="46">
        <f>IFERROR(VLOOKUP($A701,Курсы_январь!$A$2:$C$32,3,0),VLOOKUP($A701,Курсы_июль!$A$2:$C$32,3,0))</f>
        <v>32.622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42">
        <v>41471</v>
      </c>
      <c r="B702" s="3" t="s">
        <v>46</v>
      </c>
      <c r="C702" s="3" t="s">
        <v>22</v>
      </c>
      <c r="D702" s="3" t="s">
        <v>43</v>
      </c>
      <c r="E702" s="43">
        <f t="shared" ca="1" si="17"/>
        <v>9.75</v>
      </c>
      <c r="F702" s="43">
        <f t="shared" ca="1" si="16"/>
        <v>35164</v>
      </c>
      <c r="G702" s="46">
        <f>IFERROR(VLOOKUP($A702,Курсы_январь!$A$2:$C$32,3,0),VLOOKUP($A702,Курсы_июль!$A$2:$C$32,3,0))</f>
        <v>32.622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42">
        <v>41471</v>
      </c>
      <c r="B703" s="3" t="s">
        <v>48</v>
      </c>
      <c r="C703" s="3" t="s">
        <v>22</v>
      </c>
      <c r="D703" s="3" t="s">
        <v>43</v>
      </c>
      <c r="E703" s="43">
        <f t="shared" ca="1" si="17"/>
        <v>3.07</v>
      </c>
      <c r="F703" s="43">
        <f t="shared" ca="1" si="16"/>
        <v>36047</v>
      </c>
      <c r="G703" s="46">
        <f>IFERROR(VLOOKUP($A703,Курсы_январь!$A$2:$C$32,3,0),VLOOKUP($A703,Курсы_июль!$A$2:$C$32,3,0))</f>
        <v>32.622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42">
        <v>41471</v>
      </c>
      <c r="B704" s="3" t="s">
        <v>47</v>
      </c>
      <c r="C704" s="3" t="s">
        <v>22</v>
      </c>
      <c r="D704" s="3" t="s">
        <v>43</v>
      </c>
      <c r="E704" s="43">
        <f t="shared" ca="1" si="17"/>
        <v>4.99</v>
      </c>
      <c r="F704" s="43">
        <f t="shared" ca="1" si="16"/>
        <v>35010</v>
      </c>
      <c r="G704" s="46">
        <f>IFERROR(VLOOKUP($A704,Курсы_январь!$A$2:$C$32,3,0),VLOOKUP($A704,Курсы_июль!$A$2:$C$32,3,0))</f>
        <v>32.622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42">
        <v>41471</v>
      </c>
      <c r="B705" s="3" t="s">
        <v>44</v>
      </c>
      <c r="C705" s="3" t="s">
        <v>23</v>
      </c>
      <c r="D705" s="3" t="s">
        <v>43</v>
      </c>
      <c r="E705" s="43">
        <f t="shared" ca="1" si="17"/>
        <v>8.34</v>
      </c>
      <c r="F705" s="43">
        <f t="shared" ca="1" si="16"/>
        <v>964</v>
      </c>
      <c r="G705" s="46">
        <f>IFERROR(VLOOKUP($A705,Курсы_январь!$A$2:$C$32,3,0),VLOOKUP($A705,Курсы_июль!$A$2:$C$32,3,0))</f>
        <v>32.622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42">
        <v>41471</v>
      </c>
      <c r="B706" s="3" t="s">
        <v>45</v>
      </c>
      <c r="C706" s="3" t="s">
        <v>23</v>
      </c>
      <c r="D706" s="3" t="s">
        <v>43</v>
      </c>
      <c r="E706" s="43">
        <f t="shared" ca="1" si="17"/>
        <v>7.69</v>
      </c>
      <c r="F706" s="43">
        <f t="shared" ca="1" si="16"/>
        <v>997</v>
      </c>
      <c r="G706" s="46">
        <f>IFERROR(VLOOKUP($A706,Курсы_январь!$A$2:$C$32,3,0),VLOOKUP($A706,Курсы_июль!$A$2:$C$32,3,0))</f>
        <v>32.622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42">
        <v>41472</v>
      </c>
      <c r="B707" s="3" t="s">
        <v>46</v>
      </c>
      <c r="C707" s="3" t="s">
        <v>22</v>
      </c>
      <c r="D707" s="3" t="s">
        <v>51</v>
      </c>
      <c r="E707" s="43">
        <f t="shared" ca="1" si="17"/>
        <v>5.0599999999999996</v>
      </c>
      <c r="F707" s="43">
        <f t="shared" ca="1" si="16"/>
        <v>35385</v>
      </c>
      <c r="G707" s="46">
        <f>IFERROR(VLOOKUP($A707,Курсы_январь!$A$2:$C$32,3,0),VLOOKUP($A707,Курсы_июль!$A$2:$C$32,3,0))</f>
        <v>32.541699999999999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42">
        <v>41472</v>
      </c>
      <c r="B708" s="3" t="s">
        <v>48</v>
      </c>
      <c r="C708" s="3" t="s">
        <v>22</v>
      </c>
      <c r="D708" s="3" t="s">
        <v>51</v>
      </c>
      <c r="E708" s="43">
        <f t="shared" ca="1" si="17"/>
        <v>3.95</v>
      </c>
      <c r="F708" s="43">
        <f t="shared" ca="1" si="16"/>
        <v>35093</v>
      </c>
      <c r="G708" s="46">
        <f>IFERROR(VLOOKUP($A708,Курсы_январь!$A$2:$C$32,3,0),VLOOKUP($A708,Курсы_июль!$A$2:$C$32,3,0))</f>
        <v>32.541699999999999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42">
        <v>41472</v>
      </c>
      <c r="B709" s="3" t="s">
        <v>47</v>
      </c>
      <c r="C709" s="3" t="s">
        <v>22</v>
      </c>
      <c r="D709" s="3" t="s">
        <v>51</v>
      </c>
      <c r="E709" s="43">
        <f t="shared" ca="1" si="17"/>
        <v>3.78</v>
      </c>
      <c r="F709" s="43">
        <f t="shared" ca="1" si="16"/>
        <v>36631</v>
      </c>
      <c r="G709" s="46">
        <f>IFERROR(VLOOKUP($A709,Курсы_январь!$A$2:$C$32,3,0),VLOOKUP($A709,Курсы_июль!$A$2:$C$32,3,0))</f>
        <v>32.541699999999999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42">
        <v>41472</v>
      </c>
      <c r="B710" s="3" t="s">
        <v>44</v>
      </c>
      <c r="C710" s="3" t="s">
        <v>23</v>
      </c>
      <c r="D710" s="3" t="s">
        <v>51</v>
      </c>
      <c r="E710" s="43">
        <f t="shared" ca="1" si="17"/>
        <v>3.22</v>
      </c>
      <c r="F710" s="43">
        <f t="shared" ca="1" si="16"/>
        <v>972</v>
      </c>
      <c r="G710" s="46">
        <f>IFERROR(VLOOKUP($A710,Курсы_январь!$A$2:$C$32,3,0),VLOOKUP($A710,Курсы_июль!$A$2:$C$32,3,0))</f>
        <v>32.541699999999999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42">
        <v>41472</v>
      </c>
      <c r="B711" s="3" t="s">
        <v>45</v>
      </c>
      <c r="C711" s="3" t="s">
        <v>23</v>
      </c>
      <c r="D711" s="3" t="s">
        <v>51</v>
      </c>
      <c r="E711" s="43">
        <f t="shared" ca="1" si="17"/>
        <v>9.6300000000000008</v>
      </c>
      <c r="F711" s="43">
        <f t="shared" ca="1" si="16"/>
        <v>977</v>
      </c>
      <c r="G711" s="46">
        <f>IFERROR(VLOOKUP($A711,Курсы_январь!$A$2:$C$32,3,0),VLOOKUP($A711,Курсы_июль!$A$2:$C$32,3,0))</f>
        <v>32.541699999999999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42">
        <v>41472</v>
      </c>
      <c r="B712" s="3" t="s">
        <v>46</v>
      </c>
      <c r="C712" s="3" t="s">
        <v>22</v>
      </c>
      <c r="D712" s="3" t="s">
        <v>50</v>
      </c>
      <c r="E712" s="43">
        <f t="shared" ca="1" si="17"/>
        <v>4.05</v>
      </c>
      <c r="F712" s="43">
        <f t="shared" ca="1" si="16"/>
        <v>36917</v>
      </c>
      <c r="G712" s="46">
        <f>IFERROR(VLOOKUP($A712,Курсы_январь!$A$2:$C$32,3,0),VLOOKUP($A712,Курсы_июль!$A$2:$C$32,3,0))</f>
        <v>32.541699999999999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42">
        <v>41472</v>
      </c>
      <c r="B713" s="3" t="s">
        <v>48</v>
      </c>
      <c r="C713" s="3" t="s">
        <v>22</v>
      </c>
      <c r="D713" s="3" t="s">
        <v>50</v>
      </c>
      <c r="E713" s="43">
        <f t="shared" ca="1" si="17"/>
        <v>5.62</v>
      </c>
      <c r="F713" s="43">
        <f t="shared" ca="1" si="16"/>
        <v>35675</v>
      </c>
      <c r="G713" s="46">
        <f>IFERROR(VLOOKUP($A713,Курсы_январь!$A$2:$C$32,3,0),VLOOKUP($A713,Курсы_июль!$A$2:$C$32,3,0))</f>
        <v>32.541699999999999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42">
        <v>41472</v>
      </c>
      <c r="B714" s="3" t="s">
        <v>47</v>
      </c>
      <c r="C714" s="3" t="s">
        <v>22</v>
      </c>
      <c r="D714" s="3" t="s">
        <v>50</v>
      </c>
      <c r="E714" s="43">
        <f t="shared" ca="1" si="17"/>
        <v>5.41</v>
      </c>
      <c r="F714" s="43">
        <f t="shared" ca="1" si="16"/>
        <v>36998</v>
      </c>
      <c r="G714" s="46">
        <f>IFERROR(VLOOKUP($A714,Курсы_январь!$A$2:$C$32,3,0),VLOOKUP($A714,Курсы_июль!$A$2:$C$32,3,0))</f>
        <v>32.541699999999999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42">
        <v>41472</v>
      </c>
      <c r="B715" s="3" t="s">
        <v>44</v>
      </c>
      <c r="C715" s="3" t="s">
        <v>23</v>
      </c>
      <c r="D715" s="3" t="s">
        <v>50</v>
      </c>
      <c r="E715" s="43">
        <f t="shared" ca="1" si="17"/>
        <v>5.92</v>
      </c>
      <c r="F715" s="43">
        <f t="shared" ca="1" si="16"/>
        <v>951</v>
      </c>
      <c r="G715" s="46">
        <f>IFERROR(VLOOKUP($A715,Курсы_январь!$A$2:$C$32,3,0),VLOOKUP($A715,Курсы_июль!$A$2:$C$32,3,0))</f>
        <v>32.541699999999999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42">
        <v>41472</v>
      </c>
      <c r="B716" s="3" t="s">
        <v>45</v>
      </c>
      <c r="C716" s="3" t="s">
        <v>23</v>
      </c>
      <c r="D716" s="3" t="s">
        <v>50</v>
      </c>
      <c r="E716" s="43">
        <f t="shared" ca="1" si="17"/>
        <v>3.47</v>
      </c>
      <c r="F716" s="43">
        <f t="shared" ca="1" si="16"/>
        <v>982</v>
      </c>
      <c r="G716" s="46">
        <f>IFERROR(VLOOKUP($A716,Курсы_январь!$A$2:$C$32,3,0),VLOOKUP($A716,Курсы_июль!$A$2:$C$32,3,0))</f>
        <v>32.541699999999999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42">
        <v>41472</v>
      </c>
      <c r="B717" s="3" t="s">
        <v>46</v>
      </c>
      <c r="C717" s="3" t="s">
        <v>22</v>
      </c>
      <c r="D717" s="3" t="s">
        <v>43</v>
      </c>
      <c r="E717" s="43">
        <f t="shared" ca="1" si="17"/>
        <v>4.59</v>
      </c>
      <c r="F717" s="43">
        <f t="shared" ca="1" si="16"/>
        <v>35164</v>
      </c>
      <c r="G717" s="46">
        <f>IFERROR(VLOOKUP($A717,Курсы_январь!$A$2:$C$32,3,0),VLOOKUP($A717,Курсы_июль!$A$2:$C$32,3,0))</f>
        <v>32.541699999999999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42">
        <v>41472</v>
      </c>
      <c r="B718" s="3" t="s">
        <v>48</v>
      </c>
      <c r="C718" s="3" t="s">
        <v>22</v>
      </c>
      <c r="D718" s="3" t="s">
        <v>43</v>
      </c>
      <c r="E718" s="43">
        <f t="shared" ca="1" si="17"/>
        <v>5.79</v>
      </c>
      <c r="F718" s="43">
        <f t="shared" ca="1" si="16"/>
        <v>36047</v>
      </c>
      <c r="G718" s="46">
        <f>IFERROR(VLOOKUP($A718,Курсы_январь!$A$2:$C$32,3,0),VLOOKUP($A718,Курсы_июль!$A$2:$C$32,3,0))</f>
        <v>32.541699999999999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42">
        <v>41472</v>
      </c>
      <c r="B719" s="3" t="s">
        <v>47</v>
      </c>
      <c r="C719" s="3" t="s">
        <v>22</v>
      </c>
      <c r="D719" s="3" t="s">
        <v>43</v>
      </c>
      <c r="E719" s="43">
        <f t="shared" ca="1" si="17"/>
        <v>1.84</v>
      </c>
      <c r="F719" s="43">
        <f t="shared" ca="1" si="16"/>
        <v>35010</v>
      </c>
      <c r="G719" s="46">
        <f>IFERROR(VLOOKUP($A719,Курсы_январь!$A$2:$C$32,3,0),VLOOKUP($A719,Курсы_июль!$A$2:$C$32,3,0))</f>
        <v>32.541699999999999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42">
        <v>41472</v>
      </c>
      <c r="B720" s="3" t="s">
        <v>44</v>
      </c>
      <c r="C720" s="3" t="s">
        <v>23</v>
      </c>
      <c r="D720" s="3" t="s">
        <v>43</v>
      </c>
      <c r="E720" s="43">
        <f t="shared" ca="1" si="17"/>
        <v>4.93</v>
      </c>
      <c r="F720" s="43">
        <f t="shared" ca="1" si="16"/>
        <v>964</v>
      </c>
      <c r="G720" s="46">
        <f>IFERROR(VLOOKUP($A720,Курсы_январь!$A$2:$C$32,3,0),VLOOKUP($A720,Курсы_июль!$A$2:$C$32,3,0))</f>
        <v>32.541699999999999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42">
        <v>41472</v>
      </c>
      <c r="B721" s="3" t="s">
        <v>45</v>
      </c>
      <c r="C721" s="3" t="s">
        <v>23</v>
      </c>
      <c r="D721" s="3" t="s">
        <v>43</v>
      </c>
      <c r="E721" s="43">
        <f t="shared" ca="1" si="17"/>
        <v>3.37</v>
      </c>
      <c r="F721" s="43">
        <f t="shared" ca="1" si="16"/>
        <v>997</v>
      </c>
      <c r="G721" s="46">
        <f>IFERROR(VLOOKUP($A721,Курсы_январь!$A$2:$C$32,3,0),VLOOKUP($A721,Курсы_июль!$A$2:$C$32,3,0))</f>
        <v>32.541699999999999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42">
        <v>41473</v>
      </c>
      <c r="B722" s="3" t="s">
        <v>46</v>
      </c>
      <c r="C722" s="3" t="s">
        <v>22</v>
      </c>
      <c r="D722" s="3" t="s">
        <v>51</v>
      </c>
      <c r="E722" s="43">
        <f t="shared" ca="1" si="17"/>
        <v>7.8</v>
      </c>
      <c r="F722" s="43">
        <f t="shared" ca="1" si="16"/>
        <v>35385</v>
      </c>
      <c r="G722" s="46">
        <f>IFERROR(VLOOKUP($A722,Курсы_январь!$A$2:$C$32,3,0),VLOOKUP($A722,Курсы_июль!$A$2:$C$32,3,0))</f>
        <v>32.452599999999997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42">
        <v>41473</v>
      </c>
      <c r="B723" s="3" t="s">
        <v>48</v>
      </c>
      <c r="C723" s="3" t="s">
        <v>22</v>
      </c>
      <c r="D723" s="3" t="s">
        <v>51</v>
      </c>
      <c r="E723" s="43">
        <f t="shared" ca="1" si="17"/>
        <v>8.52</v>
      </c>
      <c r="F723" s="43">
        <f t="shared" ca="1" si="16"/>
        <v>35093</v>
      </c>
      <c r="G723" s="46">
        <f>IFERROR(VLOOKUP($A723,Курсы_январь!$A$2:$C$32,3,0),VLOOKUP($A723,Курсы_июль!$A$2:$C$32,3,0))</f>
        <v>32.452599999999997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42">
        <v>41473</v>
      </c>
      <c r="B724" s="3" t="s">
        <v>47</v>
      </c>
      <c r="C724" s="3" t="s">
        <v>22</v>
      </c>
      <c r="D724" s="3" t="s">
        <v>51</v>
      </c>
      <c r="E724" s="43">
        <f t="shared" ca="1" si="17"/>
        <v>7.62</v>
      </c>
      <c r="F724" s="43">
        <f t="shared" ca="1" si="16"/>
        <v>36631</v>
      </c>
      <c r="G724" s="46">
        <f>IFERROR(VLOOKUP($A724,Курсы_январь!$A$2:$C$32,3,0),VLOOKUP($A724,Курсы_июль!$A$2:$C$32,3,0))</f>
        <v>32.452599999999997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42">
        <v>41473</v>
      </c>
      <c r="B725" s="3" t="s">
        <v>44</v>
      </c>
      <c r="C725" s="3" t="s">
        <v>23</v>
      </c>
      <c r="D725" s="3" t="s">
        <v>51</v>
      </c>
      <c r="E725" s="43">
        <f t="shared" ca="1" si="17"/>
        <v>4.53</v>
      </c>
      <c r="F725" s="43">
        <f t="shared" ca="1" si="16"/>
        <v>972</v>
      </c>
      <c r="G725" s="46">
        <f>IFERROR(VLOOKUP($A725,Курсы_январь!$A$2:$C$32,3,0),VLOOKUP($A725,Курсы_июль!$A$2:$C$32,3,0))</f>
        <v>32.452599999999997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42">
        <v>41473</v>
      </c>
      <c r="B726" s="3" t="s">
        <v>45</v>
      </c>
      <c r="C726" s="3" t="s">
        <v>23</v>
      </c>
      <c r="D726" s="3" t="s">
        <v>51</v>
      </c>
      <c r="E726" s="43">
        <f t="shared" ca="1" si="17"/>
        <v>1.18</v>
      </c>
      <c r="F726" s="43">
        <f t="shared" ca="1" si="16"/>
        <v>977</v>
      </c>
      <c r="G726" s="46">
        <f>IFERROR(VLOOKUP($A726,Курсы_январь!$A$2:$C$32,3,0),VLOOKUP($A726,Курсы_июль!$A$2:$C$32,3,0))</f>
        <v>32.452599999999997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42">
        <v>41473</v>
      </c>
      <c r="B727" s="3" t="s">
        <v>46</v>
      </c>
      <c r="C727" s="3" t="s">
        <v>22</v>
      </c>
      <c r="D727" s="3" t="s">
        <v>50</v>
      </c>
      <c r="E727" s="43">
        <f t="shared" ca="1" si="17"/>
        <v>9.14</v>
      </c>
      <c r="F727" s="43">
        <f t="shared" ca="1" si="16"/>
        <v>36917</v>
      </c>
      <c r="G727" s="46">
        <f>IFERROR(VLOOKUP($A727,Курсы_январь!$A$2:$C$32,3,0),VLOOKUP($A727,Курсы_июль!$A$2:$C$32,3,0))</f>
        <v>32.452599999999997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42">
        <v>41473</v>
      </c>
      <c r="B728" s="3" t="s">
        <v>48</v>
      </c>
      <c r="C728" s="3" t="s">
        <v>22</v>
      </c>
      <c r="D728" s="3" t="s">
        <v>50</v>
      </c>
      <c r="E728" s="43">
        <f t="shared" ca="1" si="17"/>
        <v>7.62</v>
      </c>
      <c r="F728" s="43">
        <f t="shared" ca="1" si="16"/>
        <v>35675</v>
      </c>
      <c r="G728" s="46">
        <f>IFERROR(VLOOKUP($A728,Курсы_январь!$A$2:$C$32,3,0),VLOOKUP($A728,Курсы_июль!$A$2:$C$32,3,0))</f>
        <v>32.452599999999997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42">
        <v>41473</v>
      </c>
      <c r="B729" s="3" t="s">
        <v>47</v>
      </c>
      <c r="C729" s="3" t="s">
        <v>22</v>
      </c>
      <c r="D729" s="3" t="s">
        <v>50</v>
      </c>
      <c r="E729" s="43">
        <f t="shared" ca="1" si="17"/>
        <v>4.5199999999999996</v>
      </c>
      <c r="F729" s="43">
        <f t="shared" ca="1" si="16"/>
        <v>36998</v>
      </c>
      <c r="G729" s="46">
        <f>IFERROR(VLOOKUP($A729,Курсы_январь!$A$2:$C$32,3,0),VLOOKUP($A729,Курсы_июль!$A$2:$C$32,3,0))</f>
        <v>32.452599999999997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42">
        <v>41473</v>
      </c>
      <c r="B730" s="3" t="s">
        <v>44</v>
      </c>
      <c r="C730" s="3" t="s">
        <v>23</v>
      </c>
      <c r="D730" s="3" t="s">
        <v>50</v>
      </c>
      <c r="E730" s="43">
        <f t="shared" ca="1" si="17"/>
        <v>8.67</v>
      </c>
      <c r="F730" s="43">
        <f t="shared" ca="1" si="16"/>
        <v>951</v>
      </c>
      <c r="G730" s="46">
        <f>IFERROR(VLOOKUP($A730,Курсы_январь!$A$2:$C$32,3,0),VLOOKUP($A730,Курсы_июль!$A$2:$C$32,3,0))</f>
        <v>32.452599999999997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42">
        <v>41473</v>
      </c>
      <c r="B731" s="3" t="s">
        <v>45</v>
      </c>
      <c r="C731" s="3" t="s">
        <v>23</v>
      </c>
      <c r="D731" s="3" t="s">
        <v>50</v>
      </c>
      <c r="E731" s="43">
        <f t="shared" ca="1" si="17"/>
        <v>8.6199999999999992</v>
      </c>
      <c r="F731" s="43">
        <f t="shared" ca="1" si="16"/>
        <v>982</v>
      </c>
      <c r="G731" s="46">
        <f>IFERROR(VLOOKUP($A731,Курсы_январь!$A$2:$C$32,3,0),VLOOKUP($A731,Курсы_июль!$A$2:$C$32,3,0))</f>
        <v>32.452599999999997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42">
        <v>41473</v>
      </c>
      <c r="B732" s="3" t="s">
        <v>46</v>
      </c>
      <c r="C732" s="3" t="s">
        <v>22</v>
      </c>
      <c r="D732" s="3" t="s">
        <v>43</v>
      </c>
      <c r="E732" s="43">
        <f t="shared" ca="1" si="17"/>
        <v>4.1900000000000004</v>
      </c>
      <c r="F732" s="43">
        <f t="shared" ca="1" si="16"/>
        <v>35164</v>
      </c>
      <c r="G732" s="46">
        <f>IFERROR(VLOOKUP($A732,Курсы_январь!$A$2:$C$32,3,0),VLOOKUP($A732,Курсы_июль!$A$2:$C$32,3,0))</f>
        <v>32.452599999999997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42">
        <v>41473</v>
      </c>
      <c r="B733" s="3" t="s">
        <v>48</v>
      </c>
      <c r="C733" s="3" t="s">
        <v>22</v>
      </c>
      <c r="D733" s="3" t="s">
        <v>43</v>
      </c>
      <c r="E733" s="43">
        <f t="shared" ca="1" si="17"/>
        <v>8.16</v>
      </c>
      <c r="F733" s="43">
        <f t="shared" ca="1" si="16"/>
        <v>36047</v>
      </c>
      <c r="G733" s="46">
        <f>IFERROR(VLOOKUP($A733,Курсы_январь!$A$2:$C$32,3,0),VLOOKUP($A733,Курсы_июль!$A$2:$C$32,3,0))</f>
        <v>32.452599999999997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42">
        <v>41473</v>
      </c>
      <c r="B734" s="3" t="s">
        <v>47</v>
      </c>
      <c r="C734" s="3" t="s">
        <v>22</v>
      </c>
      <c r="D734" s="3" t="s">
        <v>43</v>
      </c>
      <c r="E734" s="43">
        <f t="shared" ca="1" si="17"/>
        <v>1.08</v>
      </c>
      <c r="F734" s="43">
        <f t="shared" ca="1" si="16"/>
        <v>35010</v>
      </c>
      <c r="G734" s="46">
        <f>IFERROR(VLOOKUP($A734,Курсы_январь!$A$2:$C$32,3,0),VLOOKUP($A734,Курсы_июль!$A$2:$C$32,3,0))</f>
        <v>32.452599999999997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42">
        <v>41473</v>
      </c>
      <c r="B735" s="3" t="s">
        <v>44</v>
      </c>
      <c r="C735" s="3" t="s">
        <v>23</v>
      </c>
      <c r="D735" s="3" t="s">
        <v>43</v>
      </c>
      <c r="E735" s="43">
        <f t="shared" ca="1" si="17"/>
        <v>6.31</v>
      </c>
      <c r="F735" s="43">
        <f t="shared" ca="1" si="16"/>
        <v>964</v>
      </c>
      <c r="G735" s="46">
        <f>IFERROR(VLOOKUP($A735,Курсы_январь!$A$2:$C$32,3,0),VLOOKUP($A735,Курсы_июль!$A$2:$C$32,3,0))</f>
        <v>32.452599999999997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42">
        <v>41473</v>
      </c>
      <c r="B736" s="3" t="s">
        <v>45</v>
      </c>
      <c r="C736" s="3" t="s">
        <v>23</v>
      </c>
      <c r="D736" s="3" t="s">
        <v>43</v>
      </c>
      <c r="E736" s="43">
        <f t="shared" ca="1" si="17"/>
        <v>6.86</v>
      </c>
      <c r="F736" s="43">
        <f t="shared" ca="1" si="16"/>
        <v>997</v>
      </c>
      <c r="G736" s="46">
        <f>IFERROR(VLOOKUP($A736,Курсы_январь!$A$2:$C$32,3,0),VLOOKUP($A736,Курсы_июль!$A$2:$C$32,3,0))</f>
        <v>32.452599999999997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42">
        <v>41474</v>
      </c>
      <c r="B737" s="3" t="s">
        <v>46</v>
      </c>
      <c r="C737" s="3" t="s">
        <v>22</v>
      </c>
      <c r="D737" s="3" t="s">
        <v>51</v>
      </c>
      <c r="E737" s="43">
        <f t="shared" ca="1" si="17"/>
        <v>1.7</v>
      </c>
      <c r="F737" s="43">
        <f t="shared" ref="F737:F931" ca="1" si="18">F722</f>
        <v>35385</v>
      </c>
      <c r="G737" s="46">
        <f>IFERROR(VLOOKUP($A737,Курсы_январь!$A$2:$C$32,3,0),VLOOKUP($A737,Курсы_июль!$A$2:$C$32,3,0))</f>
        <v>32.399799999999999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42">
        <v>41474</v>
      </c>
      <c r="B738" s="3" t="s">
        <v>48</v>
      </c>
      <c r="C738" s="3" t="s">
        <v>22</v>
      </c>
      <c r="D738" s="3" t="s">
        <v>51</v>
      </c>
      <c r="E738" s="43">
        <f t="shared" ca="1" si="17"/>
        <v>8.66</v>
      </c>
      <c r="F738" s="43">
        <f t="shared" ca="1" si="18"/>
        <v>35093</v>
      </c>
      <c r="G738" s="46">
        <f>IFERROR(VLOOKUP($A738,Курсы_январь!$A$2:$C$32,3,0),VLOOKUP($A738,Курсы_июль!$A$2:$C$32,3,0))</f>
        <v>32.399799999999999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42">
        <v>41474</v>
      </c>
      <c r="B739" s="3" t="s">
        <v>47</v>
      </c>
      <c r="C739" s="3" t="s">
        <v>22</v>
      </c>
      <c r="D739" s="3" t="s">
        <v>51</v>
      </c>
      <c r="E739" s="43">
        <f t="shared" ca="1" si="17"/>
        <v>5.62</v>
      </c>
      <c r="F739" s="43">
        <f t="shared" ca="1" si="18"/>
        <v>36631</v>
      </c>
      <c r="G739" s="46">
        <f>IFERROR(VLOOKUP($A739,Курсы_январь!$A$2:$C$32,3,0),VLOOKUP($A739,Курсы_июль!$A$2:$C$32,3,0))</f>
        <v>32.399799999999999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42">
        <v>41474</v>
      </c>
      <c r="B740" s="3" t="s">
        <v>44</v>
      </c>
      <c r="C740" s="3" t="s">
        <v>23</v>
      </c>
      <c r="D740" s="3" t="s">
        <v>51</v>
      </c>
      <c r="E740" s="43">
        <f t="shared" ca="1" si="17"/>
        <v>3.35</v>
      </c>
      <c r="F740" s="43">
        <f t="shared" ca="1" si="18"/>
        <v>972</v>
      </c>
      <c r="G740" s="46">
        <f>IFERROR(VLOOKUP($A740,Курсы_январь!$A$2:$C$32,3,0),VLOOKUP($A740,Курсы_июль!$A$2:$C$32,3,0))</f>
        <v>32.399799999999999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42">
        <v>41474</v>
      </c>
      <c r="B741" s="3" t="s">
        <v>45</v>
      </c>
      <c r="C741" s="3" t="s">
        <v>23</v>
      </c>
      <c r="D741" s="3" t="s">
        <v>51</v>
      </c>
      <c r="E741" s="43">
        <f t="shared" ca="1" si="17"/>
        <v>9.48</v>
      </c>
      <c r="F741" s="43">
        <f t="shared" ca="1" si="18"/>
        <v>977</v>
      </c>
      <c r="G741" s="46">
        <f>IFERROR(VLOOKUP($A741,Курсы_январь!$A$2:$C$32,3,0),VLOOKUP($A741,Курсы_июль!$A$2:$C$32,3,0))</f>
        <v>32.399799999999999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42">
        <v>41474</v>
      </c>
      <c r="B742" s="3" t="s">
        <v>46</v>
      </c>
      <c r="C742" s="3" t="s">
        <v>22</v>
      </c>
      <c r="D742" s="3" t="s">
        <v>50</v>
      </c>
      <c r="E742" s="43">
        <f t="shared" ca="1" si="17"/>
        <v>7.08</v>
      </c>
      <c r="F742" s="43">
        <f t="shared" ca="1" si="18"/>
        <v>36917</v>
      </c>
      <c r="G742" s="46">
        <f>IFERROR(VLOOKUP($A742,Курсы_январь!$A$2:$C$32,3,0),VLOOKUP($A742,Курсы_июль!$A$2:$C$32,3,0))</f>
        <v>32.399799999999999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42">
        <v>41474</v>
      </c>
      <c r="B743" s="3" t="s">
        <v>48</v>
      </c>
      <c r="C743" s="3" t="s">
        <v>22</v>
      </c>
      <c r="D743" s="3" t="s">
        <v>50</v>
      </c>
      <c r="E743" s="43">
        <f t="shared" ca="1" si="17"/>
        <v>7.4</v>
      </c>
      <c r="F743" s="43">
        <f t="shared" ca="1" si="18"/>
        <v>35675</v>
      </c>
      <c r="G743" s="46">
        <f>IFERROR(VLOOKUP($A743,Курсы_январь!$A$2:$C$32,3,0),VLOOKUP($A743,Курсы_июль!$A$2:$C$32,3,0))</f>
        <v>32.399799999999999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42">
        <v>41474</v>
      </c>
      <c r="B744" s="3" t="s">
        <v>47</v>
      </c>
      <c r="C744" s="3" t="s">
        <v>22</v>
      </c>
      <c r="D744" s="3" t="s">
        <v>50</v>
      </c>
      <c r="E744" s="43">
        <f t="shared" ca="1" si="17"/>
        <v>9.1199999999999992</v>
      </c>
      <c r="F744" s="43">
        <f t="shared" ca="1" si="18"/>
        <v>36998</v>
      </c>
      <c r="G744" s="46">
        <f>IFERROR(VLOOKUP($A744,Курсы_январь!$A$2:$C$32,3,0),VLOOKUP($A744,Курсы_июль!$A$2:$C$32,3,0))</f>
        <v>32.399799999999999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42">
        <v>41474</v>
      </c>
      <c r="B745" s="3" t="s">
        <v>44</v>
      </c>
      <c r="C745" s="3" t="s">
        <v>23</v>
      </c>
      <c r="D745" s="3" t="s">
        <v>50</v>
      </c>
      <c r="E745" s="43">
        <f t="shared" ca="1" si="17"/>
        <v>0.79</v>
      </c>
      <c r="F745" s="43">
        <f t="shared" ca="1" si="18"/>
        <v>951</v>
      </c>
      <c r="G745" s="46">
        <f>IFERROR(VLOOKUP($A745,Курсы_январь!$A$2:$C$32,3,0),VLOOKUP($A745,Курсы_июль!$A$2:$C$32,3,0))</f>
        <v>32.399799999999999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42">
        <v>41474</v>
      </c>
      <c r="B746" s="3" t="s">
        <v>45</v>
      </c>
      <c r="C746" s="3" t="s">
        <v>23</v>
      </c>
      <c r="D746" s="3" t="s">
        <v>50</v>
      </c>
      <c r="E746" s="43">
        <f t="shared" ca="1" si="17"/>
        <v>6.85</v>
      </c>
      <c r="F746" s="43">
        <f t="shared" ca="1" si="18"/>
        <v>982</v>
      </c>
      <c r="G746" s="46">
        <f>IFERROR(VLOOKUP($A746,Курсы_январь!$A$2:$C$32,3,0),VLOOKUP($A746,Курсы_июль!$A$2:$C$32,3,0))</f>
        <v>32.399799999999999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42">
        <v>41474</v>
      </c>
      <c r="B747" s="3" t="s">
        <v>46</v>
      </c>
      <c r="C747" s="3" t="s">
        <v>22</v>
      </c>
      <c r="D747" s="3" t="s">
        <v>43</v>
      </c>
      <c r="E747" s="43">
        <f t="shared" ca="1" si="17"/>
        <v>3.83</v>
      </c>
      <c r="F747" s="43">
        <f t="shared" ca="1" si="18"/>
        <v>35164</v>
      </c>
      <c r="G747" s="46">
        <f>IFERROR(VLOOKUP($A747,Курсы_январь!$A$2:$C$32,3,0),VLOOKUP($A747,Курсы_июль!$A$2:$C$32,3,0))</f>
        <v>32.399799999999999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42">
        <v>41474</v>
      </c>
      <c r="B748" s="3" t="s">
        <v>48</v>
      </c>
      <c r="C748" s="3" t="s">
        <v>22</v>
      </c>
      <c r="D748" s="3" t="s">
        <v>43</v>
      </c>
      <c r="E748" s="43">
        <f t="shared" ca="1" si="17"/>
        <v>3.17</v>
      </c>
      <c r="F748" s="43">
        <f t="shared" ca="1" si="18"/>
        <v>36047</v>
      </c>
      <c r="G748" s="46">
        <f>IFERROR(VLOOKUP($A748,Курсы_январь!$A$2:$C$32,3,0),VLOOKUP($A748,Курсы_июль!$A$2:$C$32,3,0))</f>
        <v>32.399799999999999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42">
        <v>41474</v>
      </c>
      <c r="B749" s="3" t="s">
        <v>47</v>
      </c>
      <c r="C749" s="3" t="s">
        <v>22</v>
      </c>
      <c r="D749" s="3" t="s">
        <v>43</v>
      </c>
      <c r="E749" s="43">
        <f t="shared" ca="1" si="17"/>
        <v>8.61</v>
      </c>
      <c r="F749" s="43">
        <f t="shared" ca="1" si="18"/>
        <v>35010</v>
      </c>
      <c r="G749" s="46">
        <f>IFERROR(VLOOKUP($A749,Курсы_январь!$A$2:$C$32,3,0),VLOOKUP($A749,Курсы_июль!$A$2:$C$32,3,0))</f>
        <v>32.399799999999999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42">
        <v>41474</v>
      </c>
      <c r="B750" s="3" t="s">
        <v>44</v>
      </c>
      <c r="C750" s="3" t="s">
        <v>23</v>
      </c>
      <c r="D750" s="3" t="s">
        <v>43</v>
      </c>
      <c r="E750" s="43">
        <f t="shared" ca="1" si="17"/>
        <v>4</v>
      </c>
      <c r="F750" s="43">
        <f t="shared" ca="1" si="18"/>
        <v>964</v>
      </c>
      <c r="G750" s="46">
        <f>IFERROR(VLOOKUP($A750,Курсы_январь!$A$2:$C$32,3,0),VLOOKUP($A750,Курсы_июль!$A$2:$C$32,3,0))</f>
        <v>32.399799999999999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42">
        <v>41474</v>
      </c>
      <c r="B751" s="3" t="s">
        <v>45</v>
      </c>
      <c r="C751" s="3" t="s">
        <v>23</v>
      </c>
      <c r="D751" s="3" t="s">
        <v>43</v>
      </c>
      <c r="E751" s="43">
        <f t="shared" ca="1" si="17"/>
        <v>6.83</v>
      </c>
      <c r="F751" s="43">
        <f t="shared" ca="1" si="18"/>
        <v>997</v>
      </c>
      <c r="G751" s="46">
        <f>IFERROR(VLOOKUP($A751,Курсы_январь!$A$2:$C$32,3,0),VLOOKUP($A751,Курсы_июль!$A$2:$C$32,3,0))</f>
        <v>32.399799999999999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42">
        <v>41475</v>
      </c>
      <c r="B752" s="3" t="s">
        <v>46</v>
      </c>
      <c r="C752" s="3" t="s">
        <v>22</v>
      </c>
      <c r="D752" s="3" t="s">
        <v>51</v>
      </c>
      <c r="E752" s="43">
        <f t="shared" ca="1" si="17"/>
        <v>1.97</v>
      </c>
      <c r="F752" s="43">
        <f t="shared" ca="1" si="18"/>
        <v>35385</v>
      </c>
      <c r="G752" s="46">
        <f>IFERROR(VLOOKUP($A752,Курсы_январь!$A$2:$C$32,3,0),VLOOKUP($A752,Курсы_июль!$A$2:$C$32,3,0))</f>
        <v>32.428800000000003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42">
        <v>41475</v>
      </c>
      <c r="B753" s="3" t="s">
        <v>48</v>
      </c>
      <c r="C753" s="3" t="s">
        <v>22</v>
      </c>
      <c r="D753" s="3" t="s">
        <v>51</v>
      </c>
      <c r="E753" s="43">
        <f t="shared" ca="1" si="17"/>
        <v>6.87</v>
      </c>
      <c r="F753" s="43">
        <f t="shared" ca="1" si="18"/>
        <v>35093</v>
      </c>
      <c r="G753" s="46">
        <f>IFERROR(VLOOKUP($A753,Курсы_январь!$A$2:$C$32,3,0),VLOOKUP($A753,Курсы_июль!$A$2:$C$32,3,0))</f>
        <v>32.428800000000003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42">
        <v>41475</v>
      </c>
      <c r="B754" s="3" t="s">
        <v>47</v>
      </c>
      <c r="C754" s="3" t="s">
        <v>22</v>
      </c>
      <c r="D754" s="3" t="s">
        <v>51</v>
      </c>
      <c r="E754" s="43">
        <f t="shared" ca="1" si="17"/>
        <v>6.76</v>
      </c>
      <c r="F754" s="43">
        <f t="shared" ca="1" si="18"/>
        <v>36631</v>
      </c>
      <c r="G754" s="46">
        <f>IFERROR(VLOOKUP($A754,Курсы_январь!$A$2:$C$32,3,0),VLOOKUP($A754,Курсы_июль!$A$2:$C$32,3,0))</f>
        <v>32.428800000000003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42">
        <v>41475</v>
      </c>
      <c r="B755" s="3" t="s">
        <v>44</v>
      </c>
      <c r="C755" s="3" t="s">
        <v>23</v>
      </c>
      <c r="D755" s="3" t="s">
        <v>51</v>
      </c>
      <c r="E755" s="43">
        <f t="shared" ca="1" si="17"/>
        <v>3.54</v>
      </c>
      <c r="F755" s="43">
        <f t="shared" ca="1" si="18"/>
        <v>972</v>
      </c>
      <c r="G755" s="46">
        <f>IFERROR(VLOOKUP($A755,Курсы_январь!$A$2:$C$32,3,0),VLOOKUP($A755,Курсы_июль!$A$2:$C$32,3,0))</f>
        <v>32.428800000000003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42">
        <v>41475</v>
      </c>
      <c r="B756" s="3" t="s">
        <v>45</v>
      </c>
      <c r="C756" s="3" t="s">
        <v>23</v>
      </c>
      <c r="D756" s="3" t="s">
        <v>51</v>
      </c>
      <c r="E756" s="43">
        <f t="shared" ca="1" si="17"/>
        <v>9.25</v>
      </c>
      <c r="F756" s="43">
        <f t="shared" ca="1" si="18"/>
        <v>977</v>
      </c>
      <c r="G756" s="46">
        <f>IFERROR(VLOOKUP($A756,Курсы_январь!$A$2:$C$32,3,0),VLOOKUP($A756,Курсы_июль!$A$2:$C$32,3,0))</f>
        <v>32.428800000000003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42">
        <v>41475</v>
      </c>
      <c r="B757" s="3" t="s">
        <v>46</v>
      </c>
      <c r="C757" s="3" t="s">
        <v>22</v>
      </c>
      <c r="D757" s="3" t="s">
        <v>50</v>
      </c>
      <c r="E757" s="43">
        <f t="shared" ca="1" si="17"/>
        <v>7.3</v>
      </c>
      <c r="F757" s="43">
        <f t="shared" ca="1" si="18"/>
        <v>36917</v>
      </c>
      <c r="G757" s="46">
        <f>IFERROR(VLOOKUP($A757,Курсы_январь!$A$2:$C$32,3,0),VLOOKUP($A757,Курсы_июль!$A$2:$C$32,3,0))</f>
        <v>32.428800000000003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42">
        <v>41475</v>
      </c>
      <c r="B758" s="3" t="s">
        <v>48</v>
      </c>
      <c r="C758" s="3" t="s">
        <v>22</v>
      </c>
      <c r="D758" s="3" t="s">
        <v>50</v>
      </c>
      <c r="E758" s="43">
        <f t="shared" ca="1" si="17"/>
        <v>9.0299999999999994</v>
      </c>
      <c r="F758" s="43">
        <f t="shared" ca="1" si="18"/>
        <v>35675</v>
      </c>
      <c r="G758" s="46">
        <f>IFERROR(VLOOKUP($A758,Курсы_январь!$A$2:$C$32,3,0),VLOOKUP($A758,Курсы_июль!$A$2:$C$32,3,0))</f>
        <v>32.428800000000003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42">
        <v>41475</v>
      </c>
      <c r="B759" s="3" t="s">
        <v>47</v>
      </c>
      <c r="C759" s="3" t="s">
        <v>22</v>
      </c>
      <c r="D759" s="3" t="s">
        <v>50</v>
      </c>
      <c r="E759" s="43">
        <f t="shared" ca="1" si="17"/>
        <v>9.07</v>
      </c>
      <c r="F759" s="43">
        <f t="shared" ca="1" si="18"/>
        <v>36998</v>
      </c>
      <c r="G759" s="46">
        <f>IFERROR(VLOOKUP($A759,Курсы_январь!$A$2:$C$32,3,0),VLOOKUP($A759,Курсы_июль!$A$2:$C$32,3,0))</f>
        <v>32.428800000000003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42">
        <v>41475</v>
      </c>
      <c r="B760" s="3" t="s">
        <v>44</v>
      </c>
      <c r="C760" s="3" t="s">
        <v>23</v>
      </c>
      <c r="D760" s="3" t="s">
        <v>50</v>
      </c>
      <c r="E760" s="43">
        <f t="shared" ca="1" si="17"/>
        <v>6.44</v>
      </c>
      <c r="F760" s="43">
        <f t="shared" ca="1" si="18"/>
        <v>951</v>
      </c>
      <c r="G760" s="46">
        <f>IFERROR(VLOOKUP($A760,Курсы_январь!$A$2:$C$32,3,0),VLOOKUP($A760,Курсы_июль!$A$2:$C$32,3,0))</f>
        <v>32.428800000000003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42">
        <v>41475</v>
      </c>
      <c r="B761" s="3" t="s">
        <v>45</v>
      </c>
      <c r="C761" s="3" t="s">
        <v>23</v>
      </c>
      <c r="D761" s="3" t="s">
        <v>50</v>
      </c>
      <c r="E761" s="43">
        <f t="shared" ca="1" si="17"/>
        <v>8.5299999999999994</v>
      </c>
      <c r="F761" s="43">
        <f t="shared" ca="1" si="18"/>
        <v>982</v>
      </c>
      <c r="G761" s="46">
        <f>IFERROR(VLOOKUP($A761,Курсы_январь!$A$2:$C$32,3,0),VLOOKUP($A761,Курсы_июль!$A$2:$C$32,3,0))</f>
        <v>32.428800000000003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42">
        <v>41475</v>
      </c>
      <c r="B762" s="3" t="s">
        <v>46</v>
      </c>
      <c r="C762" s="3" t="s">
        <v>22</v>
      </c>
      <c r="D762" s="3" t="s">
        <v>43</v>
      </c>
      <c r="E762" s="43">
        <f t="shared" ca="1" si="17"/>
        <v>9.51</v>
      </c>
      <c r="F762" s="43">
        <f t="shared" ca="1" si="18"/>
        <v>35164</v>
      </c>
      <c r="G762" s="46">
        <f>IFERROR(VLOOKUP($A762,Курсы_январь!$A$2:$C$32,3,0),VLOOKUP($A762,Курсы_июль!$A$2:$C$32,3,0))</f>
        <v>32.428800000000003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42">
        <v>41475</v>
      </c>
      <c r="B763" s="3" t="s">
        <v>48</v>
      </c>
      <c r="C763" s="3" t="s">
        <v>22</v>
      </c>
      <c r="D763" s="3" t="s">
        <v>43</v>
      </c>
      <c r="E763" s="43">
        <f t="shared" ca="1" si="17"/>
        <v>4.12</v>
      </c>
      <c r="F763" s="43">
        <f t="shared" ca="1" si="18"/>
        <v>36047</v>
      </c>
      <c r="G763" s="46">
        <f>IFERROR(VLOOKUP($A763,Курсы_январь!$A$2:$C$32,3,0),VLOOKUP($A763,Курсы_июль!$A$2:$C$32,3,0))</f>
        <v>32.428800000000003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42">
        <v>41475</v>
      </c>
      <c r="B764" s="3" t="s">
        <v>47</v>
      </c>
      <c r="C764" s="3" t="s">
        <v>22</v>
      </c>
      <c r="D764" s="3" t="s">
        <v>43</v>
      </c>
      <c r="E764" s="43">
        <f t="shared" ca="1" si="17"/>
        <v>5.6</v>
      </c>
      <c r="F764" s="43">
        <f t="shared" ca="1" si="18"/>
        <v>35010</v>
      </c>
      <c r="G764" s="46">
        <f>IFERROR(VLOOKUP($A764,Курсы_январь!$A$2:$C$32,3,0),VLOOKUP($A764,Курсы_июль!$A$2:$C$32,3,0))</f>
        <v>32.428800000000003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42">
        <v>41475</v>
      </c>
      <c r="B765" s="3" t="s">
        <v>44</v>
      </c>
      <c r="C765" s="3" t="s">
        <v>23</v>
      </c>
      <c r="D765" s="3" t="s">
        <v>43</v>
      </c>
      <c r="E765" s="43">
        <f t="shared" ca="1" si="17"/>
        <v>2.33</v>
      </c>
      <c r="F765" s="43">
        <f t="shared" ca="1" si="18"/>
        <v>964</v>
      </c>
      <c r="G765" s="46">
        <f>IFERROR(VLOOKUP($A765,Курсы_январь!$A$2:$C$32,3,0),VLOOKUP($A765,Курсы_июль!$A$2:$C$32,3,0))</f>
        <v>32.428800000000003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42">
        <v>41475</v>
      </c>
      <c r="B766" s="3" t="s">
        <v>45</v>
      </c>
      <c r="C766" s="3" t="s">
        <v>23</v>
      </c>
      <c r="D766" s="3" t="s">
        <v>43</v>
      </c>
      <c r="E766" s="43">
        <f t="shared" ca="1" si="17"/>
        <v>7.5</v>
      </c>
      <c r="F766" s="43">
        <f t="shared" ca="1" si="18"/>
        <v>997</v>
      </c>
      <c r="G766" s="46">
        <f>IFERROR(VLOOKUP($A766,Курсы_январь!$A$2:$C$32,3,0),VLOOKUP($A766,Курсы_июль!$A$2:$C$32,3,0))</f>
        <v>32.428800000000003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42">
        <v>41476</v>
      </c>
      <c r="B767" s="3" t="s">
        <v>46</v>
      </c>
      <c r="C767" s="3" t="s">
        <v>22</v>
      </c>
      <c r="D767" s="3" t="s">
        <v>51</v>
      </c>
      <c r="E767" s="43">
        <f t="shared" ref="E767:E931" ca="1" si="19">ROUND(RAND()*10,2)</f>
        <v>3.38</v>
      </c>
      <c r="F767" s="43">
        <f t="shared" ca="1" si="18"/>
        <v>35385</v>
      </c>
      <c r="G767" s="46">
        <f>IFERROR(VLOOKUP($A767,Курсы_январь!$A$2:$C$32,3,0),VLOOKUP($A767,Курсы_июль!$A$2:$C$32,3,0))</f>
        <v>32.428800000000003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42">
        <v>41476</v>
      </c>
      <c r="B768" s="3" t="s">
        <v>48</v>
      </c>
      <c r="C768" s="3" t="s">
        <v>22</v>
      </c>
      <c r="D768" s="3" t="s">
        <v>51</v>
      </c>
      <c r="E768" s="43">
        <f t="shared" ca="1" si="19"/>
        <v>5.24</v>
      </c>
      <c r="F768" s="43">
        <f t="shared" ca="1" si="18"/>
        <v>35093</v>
      </c>
      <c r="G768" s="46">
        <f>IFERROR(VLOOKUP($A768,Курсы_январь!$A$2:$C$32,3,0),VLOOKUP($A768,Курсы_июль!$A$2:$C$32,3,0))</f>
        <v>32.428800000000003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42">
        <v>41476</v>
      </c>
      <c r="B769" s="3" t="s">
        <v>47</v>
      </c>
      <c r="C769" s="3" t="s">
        <v>22</v>
      </c>
      <c r="D769" s="3" t="s">
        <v>51</v>
      </c>
      <c r="E769" s="43">
        <f t="shared" ca="1" si="19"/>
        <v>0.56999999999999995</v>
      </c>
      <c r="F769" s="43">
        <f t="shared" ca="1" si="18"/>
        <v>36631</v>
      </c>
      <c r="G769" s="46">
        <f>IFERROR(VLOOKUP($A769,Курсы_январь!$A$2:$C$32,3,0),VLOOKUP($A769,Курсы_июль!$A$2:$C$32,3,0))</f>
        <v>32.428800000000003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42">
        <v>41476</v>
      </c>
      <c r="B770" s="3" t="s">
        <v>44</v>
      </c>
      <c r="C770" s="3" t="s">
        <v>23</v>
      </c>
      <c r="D770" s="3" t="s">
        <v>51</v>
      </c>
      <c r="E770" s="43">
        <f t="shared" ca="1" si="19"/>
        <v>7.92</v>
      </c>
      <c r="F770" s="43">
        <f t="shared" ca="1" si="18"/>
        <v>972</v>
      </c>
      <c r="G770" s="46">
        <f>IFERROR(VLOOKUP($A770,Курсы_январь!$A$2:$C$32,3,0),VLOOKUP($A770,Курсы_июль!$A$2:$C$32,3,0))</f>
        <v>32.428800000000003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42">
        <v>41476</v>
      </c>
      <c r="B771" s="3" t="s">
        <v>45</v>
      </c>
      <c r="C771" s="3" t="s">
        <v>23</v>
      </c>
      <c r="D771" s="3" t="s">
        <v>51</v>
      </c>
      <c r="E771" s="43">
        <f t="shared" ca="1" si="19"/>
        <v>5.81</v>
      </c>
      <c r="F771" s="43">
        <f t="shared" ca="1" si="18"/>
        <v>977</v>
      </c>
      <c r="G771" s="46">
        <f>IFERROR(VLOOKUP($A771,Курсы_январь!$A$2:$C$32,3,0),VLOOKUP($A771,Курсы_июль!$A$2:$C$32,3,0))</f>
        <v>32.428800000000003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42">
        <v>41476</v>
      </c>
      <c r="B772" s="3" t="s">
        <v>46</v>
      </c>
      <c r="C772" s="3" t="s">
        <v>22</v>
      </c>
      <c r="D772" s="3" t="s">
        <v>50</v>
      </c>
      <c r="E772" s="43">
        <f t="shared" ca="1" si="19"/>
        <v>7.05</v>
      </c>
      <c r="F772" s="43">
        <f t="shared" ca="1" si="18"/>
        <v>36917</v>
      </c>
      <c r="G772" s="46">
        <f>IFERROR(VLOOKUP($A772,Курсы_январь!$A$2:$C$32,3,0),VLOOKUP($A772,Курсы_июль!$A$2:$C$32,3,0))</f>
        <v>32.428800000000003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42">
        <v>41476</v>
      </c>
      <c r="B773" s="3" t="s">
        <v>48</v>
      </c>
      <c r="C773" s="3" t="s">
        <v>22</v>
      </c>
      <c r="D773" s="3" t="s">
        <v>50</v>
      </c>
      <c r="E773" s="43">
        <f t="shared" ca="1" si="19"/>
        <v>2</v>
      </c>
      <c r="F773" s="43">
        <f t="shared" ca="1" si="18"/>
        <v>35675</v>
      </c>
      <c r="G773" s="46">
        <f>IFERROR(VLOOKUP($A773,Курсы_январь!$A$2:$C$32,3,0),VLOOKUP($A773,Курсы_июль!$A$2:$C$32,3,0))</f>
        <v>32.428800000000003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42">
        <v>41476</v>
      </c>
      <c r="B774" s="3" t="s">
        <v>47</v>
      </c>
      <c r="C774" s="3" t="s">
        <v>22</v>
      </c>
      <c r="D774" s="3" t="s">
        <v>50</v>
      </c>
      <c r="E774" s="43">
        <f t="shared" ca="1" si="19"/>
        <v>1.6</v>
      </c>
      <c r="F774" s="43">
        <f t="shared" ca="1" si="18"/>
        <v>36998</v>
      </c>
      <c r="G774" s="46">
        <f>IFERROR(VLOOKUP($A774,Курсы_январь!$A$2:$C$32,3,0),VLOOKUP($A774,Курсы_июль!$A$2:$C$32,3,0))</f>
        <v>32.428800000000003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42">
        <v>41476</v>
      </c>
      <c r="B775" s="3" t="s">
        <v>44</v>
      </c>
      <c r="C775" s="3" t="s">
        <v>23</v>
      </c>
      <c r="D775" s="3" t="s">
        <v>50</v>
      </c>
      <c r="E775" s="43">
        <f t="shared" ca="1" si="19"/>
        <v>1.06</v>
      </c>
      <c r="F775" s="43">
        <f t="shared" ca="1" si="18"/>
        <v>951</v>
      </c>
      <c r="G775" s="46">
        <f>IFERROR(VLOOKUP($A775,Курсы_январь!$A$2:$C$32,3,0),VLOOKUP($A775,Курсы_июль!$A$2:$C$32,3,0))</f>
        <v>32.428800000000003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42">
        <v>41476</v>
      </c>
      <c r="B776" s="3" t="s">
        <v>45</v>
      </c>
      <c r="C776" s="3" t="s">
        <v>23</v>
      </c>
      <c r="D776" s="3" t="s">
        <v>50</v>
      </c>
      <c r="E776" s="43">
        <f t="shared" ca="1" si="19"/>
        <v>1.48</v>
      </c>
      <c r="F776" s="43">
        <f t="shared" ca="1" si="18"/>
        <v>982</v>
      </c>
      <c r="G776" s="46">
        <f>IFERROR(VLOOKUP($A776,Курсы_январь!$A$2:$C$32,3,0),VLOOKUP($A776,Курсы_июль!$A$2:$C$32,3,0))</f>
        <v>32.428800000000003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42">
        <v>41476</v>
      </c>
      <c r="B777" s="3" t="s">
        <v>46</v>
      </c>
      <c r="C777" s="3" t="s">
        <v>22</v>
      </c>
      <c r="D777" s="3" t="s">
        <v>43</v>
      </c>
      <c r="E777" s="43">
        <f t="shared" ca="1" si="19"/>
        <v>0.5</v>
      </c>
      <c r="F777" s="43">
        <f t="shared" ca="1" si="18"/>
        <v>35164</v>
      </c>
      <c r="G777" s="46">
        <f>IFERROR(VLOOKUP($A777,Курсы_январь!$A$2:$C$32,3,0),VLOOKUP($A777,Курсы_июль!$A$2:$C$32,3,0))</f>
        <v>32.428800000000003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42">
        <v>41476</v>
      </c>
      <c r="B778" s="3" t="s">
        <v>48</v>
      </c>
      <c r="C778" s="3" t="s">
        <v>22</v>
      </c>
      <c r="D778" s="3" t="s">
        <v>43</v>
      </c>
      <c r="E778" s="43">
        <f t="shared" ca="1" si="19"/>
        <v>8.1999999999999993</v>
      </c>
      <c r="F778" s="43">
        <f t="shared" ca="1" si="18"/>
        <v>36047</v>
      </c>
      <c r="G778" s="46">
        <f>IFERROR(VLOOKUP($A778,Курсы_январь!$A$2:$C$32,3,0),VLOOKUP($A778,Курсы_июль!$A$2:$C$32,3,0))</f>
        <v>32.428800000000003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42">
        <v>41476</v>
      </c>
      <c r="B779" s="3" t="s">
        <v>47</v>
      </c>
      <c r="C779" s="3" t="s">
        <v>22</v>
      </c>
      <c r="D779" s="3" t="s">
        <v>43</v>
      </c>
      <c r="E779" s="43">
        <f t="shared" ca="1" si="19"/>
        <v>6.85</v>
      </c>
      <c r="F779" s="43">
        <f t="shared" ca="1" si="18"/>
        <v>35010</v>
      </c>
      <c r="G779" s="46">
        <f>IFERROR(VLOOKUP($A779,Курсы_январь!$A$2:$C$32,3,0),VLOOKUP($A779,Курсы_июль!$A$2:$C$32,3,0))</f>
        <v>32.428800000000003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42">
        <v>41476</v>
      </c>
      <c r="B780" s="3" t="s">
        <v>44</v>
      </c>
      <c r="C780" s="3" t="s">
        <v>23</v>
      </c>
      <c r="D780" s="3" t="s">
        <v>43</v>
      </c>
      <c r="E780" s="43">
        <f t="shared" ca="1" si="19"/>
        <v>8.52</v>
      </c>
      <c r="F780" s="43">
        <f t="shared" ca="1" si="18"/>
        <v>964</v>
      </c>
      <c r="G780" s="46">
        <f>IFERROR(VLOOKUP($A780,Курсы_январь!$A$2:$C$32,3,0),VLOOKUP($A780,Курсы_июль!$A$2:$C$32,3,0))</f>
        <v>32.428800000000003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42">
        <v>41476</v>
      </c>
      <c r="B781" s="3" t="s">
        <v>45</v>
      </c>
      <c r="C781" s="3" t="s">
        <v>23</v>
      </c>
      <c r="D781" s="3" t="s">
        <v>43</v>
      </c>
      <c r="E781" s="43">
        <f t="shared" ca="1" si="19"/>
        <v>7.16</v>
      </c>
      <c r="F781" s="43">
        <f t="shared" ca="1" si="18"/>
        <v>997</v>
      </c>
      <c r="G781" s="46">
        <f>IFERROR(VLOOKUP($A781,Курсы_январь!$A$2:$C$32,3,0),VLOOKUP($A781,Курсы_июль!$A$2:$C$32,3,0))</f>
        <v>32.428800000000003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42">
        <v>41477</v>
      </c>
      <c r="B782" s="3" t="s">
        <v>46</v>
      </c>
      <c r="C782" s="3" t="s">
        <v>22</v>
      </c>
      <c r="D782" s="3" t="s">
        <v>51</v>
      </c>
      <c r="E782" s="43">
        <f t="shared" ca="1" si="19"/>
        <v>5.33</v>
      </c>
      <c r="F782" s="43">
        <f t="shared" ca="1" si="18"/>
        <v>35385</v>
      </c>
      <c r="G782" s="46">
        <f>IFERROR(VLOOKUP($A782,Курсы_январь!$A$2:$C$32,3,0),VLOOKUP($A782,Курсы_июль!$A$2:$C$32,3,0))</f>
        <v>32.428800000000003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42">
        <v>41477</v>
      </c>
      <c r="B783" s="3" t="s">
        <v>48</v>
      </c>
      <c r="C783" s="3" t="s">
        <v>22</v>
      </c>
      <c r="D783" s="3" t="s">
        <v>51</v>
      </c>
      <c r="E783" s="43">
        <f t="shared" ca="1" si="19"/>
        <v>1.74</v>
      </c>
      <c r="F783" s="43">
        <f t="shared" ca="1" si="18"/>
        <v>35093</v>
      </c>
      <c r="G783" s="46">
        <f>IFERROR(VLOOKUP($A783,Курсы_январь!$A$2:$C$32,3,0),VLOOKUP($A783,Курсы_июль!$A$2:$C$32,3,0))</f>
        <v>32.428800000000003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42">
        <v>41477</v>
      </c>
      <c r="B784" s="3" t="s">
        <v>47</v>
      </c>
      <c r="C784" s="3" t="s">
        <v>22</v>
      </c>
      <c r="D784" s="3" t="s">
        <v>51</v>
      </c>
      <c r="E784" s="43">
        <f t="shared" ca="1" si="19"/>
        <v>4.6399999999999997</v>
      </c>
      <c r="F784" s="43">
        <f t="shared" ca="1" si="18"/>
        <v>36631</v>
      </c>
      <c r="G784" s="46">
        <f>IFERROR(VLOOKUP($A784,Курсы_январь!$A$2:$C$32,3,0),VLOOKUP($A784,Курсы_июль!$A$2:$C$32,3,0))</f>
        <v>32.428800000000003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42">
        <v>41477</v>
      </c>
      <c r="B785" s="3" t="s">
        <v>44</v>
      </c>
      <c r="C785" s="3" t="s">
        <v>23</v>
      </c>
      <c r="D785" s="3" t="s">
        <v>51</v>
      </c>
      <c r="E785" s="43">
        <f t="shared" ca="1" si="19"/>
        <v>9.09</v>
      </c>
      <c r="F785" s="43">
        <f t="shared" ca="1" si="18"/>
        <v>972</v>
      </c>
      <c r="G785" s="46">
        <f>IFERROR(VLOOKUP($A785,Курсы_январь!$A$2:$C$32,3,0),VLOOKUP($A785,Курсы_июль!$A$2:$C$32,3,0))</f>
        <v>32.428800000000003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42">
        <v>41477</v>
      </c>
      <c r="B786" s="3" t="s">
        <v>45</v>
      </c>
      <c r="C786" s="3" t="s">
        <v>23</v>
      </c>
      <c r="D786" s="3" t="s">
        <v>51</v>
      </c>
      <c r="E786" s="43">
        <f t="shared" ca="1" si="19"/>
        <v>7.55</v>
      </c>
      <c r="F786" s="43">
        <f t="shared" ca="1" si="18"/>
        <v>977</v>
      </c>
      <c r="G786" s="46">
        <f>IFERROR(VLOOKUP($A786,Курсы_январь!$A$2:$C$32,3,0),VLOOKUP($A786,Курсы_июль!$A$2:$C$32,3,0))</f>
        <v>32.428800000000003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42">
        <v>41477</v>
      </c>
      <c r="B787" s="3" t="s">
        <v>46</v>
      </c>
      <c r="C787" s="3" t="s">
        <v>22</v>
      </c>
      <c r="D787" s="3" t="s">
        <v>50</v>
      </c>
      <c r="E787" s="43">
        <f t="shared" ca="1" si="19"/>
        <v>8.75</v>
      </c>
      <c r="F787" s="43">
        <f t="shared" ca="1" si="18"/>
        <v>36917</v>
      </c>
      <c r="G787" s="46">
        <f>IFERROR(VLOOKUP($A787,Курсы_январь!$A$2:$C$32,3,0),VLOOKUP($A787,Курсы_июль!$A$2:$C$32,3,0))</f>
        <v>32.428800000000003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42">
        <v>41477</v>
      </c>
      <c r="B788" s="3" t="s">
        <v>48</v>
      </c>
      <c r="C788" s="3" t="s">
        <v>22</v>
      </c>
      <c r="D788" s="3" t="s">
        <v>50</v>
      </c>
      <c r="E788" s="43">
        <f t="shared" ca="1" si="19"/>
        <v>0.27</v>
      </c>
      <c r="F788" s="43">
        <f t="shared" ca="1" si="18"/>
        <v>35675</v>
      </c>
      <c r="G788" s="46">
        <f>IFERROR(VLOOKUP($A788,Курсы_январь!$A$2:$C$32,3,0),VLOOKUP($A788,Курсы_июль!$A$2:$C$32,3,0))</f>
        <v>32.428800000000003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42">
        <v>41477</v>
      </c>
      <c r="B789" s="3" t="s">
        <v>47</v>
      </c>
      <c r="C789" s="3" t="s">
        <v>22</v>
      </c>
      <c r="D789" s="3" t="s">
        <v>50</v>
      </c>
      <c r="E789" s="43">
        <f t="shared" ca="1" si="19"/>
        <v>0.46</v>
      </c>
      <c r="F789" s="43">
        <f t="shared" ca="1" si="18"/>
        <v>36998</v>
      </c>
      <c r="G789" s="46">
        <f>IFERROR(VLOOKUP($A789,Курсы_январь!$A$2:$C$32,3,0),VLOOKUP($A789,Курсы_июль!$A$2:$C$32,3,0))</f>
        <v>32.428800000000003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42">
        <v>41477</v>
      </c>
      <c r="B790" s="3" t="s">
        <v>44</v>
      </c>
      <c r="C790" s="3" t="s">
        <v>23</v>
      </c>
      <c r="D790" s="3" t="s">
        <v>50</v>
      </c>
      <c r="E790" s="43">
        <f t="shared" ca="1" si="19"/>
        <v>9.69</v>
      </c>
      <c r="F790" s="43">
        <f t="shared" ca="1" si="18"/>
        <v>951</v>
      </c>
      <c r="G790" s="46">
        <f>IFERROR(VLOOKUP($A790,Курсы_январь!$A$2:$C$32,3,0),VLOOKUP($A790,Курсы_июль!$A$2:$C$32,3,0))</f>
        <v>32.428800000000003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42">
        <v>41477</v>
      </c>
      <c r="B791" s="3" t="s">
        <v>45</v>
      </c>
      <c r="C791" s="3" t="s">
        <v>23</v>
      </c>
      <c r="D791" s="3" t="s">
        <v>50</v>
      </c>
      <c r="E791" s="43">
        <f t="shared" ca="1" si="19"/>
        <v>1.3</v>
      </c>
      <c r="F791" s="43">
        <f t="shared" ca="1" si="18"/>
        <v>982</v>
      </c>
      <c r="G791" s="46">
        <f>IFERROR(VLOOKUP($A791,Курсы_январь!$A$2:$C$32,3,0),VLOOKUP($A791,Курсы_июль!$A$2:$C$32,3,0))</f>
        <v>32.428800000000003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42">
        <v>41477</v>
      </c>
      <c r="B792" s="3" t="s">
        <v>46</v>
      </c>
      <c r="C792" s="3" t="s">
        <v>22</v>
      </c>
      <c r="D792" s="3" t="s">
        <v>43</v>
      </c>
      <c r="E792" s="43">
        <f t="shared" ca="1" si="19"/>
        <v>5.27</v>
      </c>
      <c r="F792" s="43">
        <f t="shared" ca="1" si="18"/>
        <v>35164</v>
      </c>
      <c r="G792" s="46">
        <f>IFERROR(VLOOKUP($A792,Курсы_январь!$A$2:$C$32,3,0),VLOOKUP($A792,Курсы_июль!$A$2:$C$32,3,0))</f>
        <v>32.428800000000003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42">
        <v>41477</v>
      </c>
      <c r="B793" s="3" t="s">
        <v>48</v>
      </c>
      <c r="C793" s="3" t="s">
        <v>22</v>
      </c>
      <c r="D793" s="3" t="s">
        <v>43</v>
      </c>
      <c r="E793" s="43">
        <f t="shared" ca="1" si="19"/>
        <v>9.64</v>
      </c>
      <c r="F793" s="43">
        <f t="shared" ca="1" si="18"/>
        <v>36047</v>
      </c>
      <c r="G793" s="46">
        <f>IFERROR(VLOOKUP($A793,Курсы_январь!$A$2:$C$32,3,0),VLOOKUP($A793,Курсы_июль!$A$2:$C$32,3,0))</f>
        <v>32.428800000000003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42">
        <v>41477</v>
      </c>
      <c r="B794" s="3" t="s">
        <v>47</v>
      </c>
      <c r="C794" s="3" t="s">
        <v>22</v>
      </c>
      <c r="D794" s="3" t="s">
        <v>43</v>
      </c>
      <c r="E794" s="43">
        <f t="shared" ca="1" si="19"/>
        <v>2.15</v>
      </c>
      <c r="F794" s="43">
        <f t="shared" ca="1" si="18"/>
        <v>35010</v>
      </c>
      <c r="G794" s="46">
        <f>IFERROR(VLOOKUP($A794,Курсы_январь!$A$2:$C$32,3,0),VLOOKUP($A794,Курсы_июль!$A$2:$C$32,3,0))</f>
        <v>32.428800000000003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42">
        <v>41477</v>
      </c>
      <c r="B795" s="3" t="s">
        <v>44</v>
      </c>
      <c r="C795" s="3" t="s">
        <v>23</v>
      </c>
      <c r="D795" s="3" t="s">
        <v>43</v>
      </c>
      <c r="E795" s="43">
        <f t="shared" ca="1" si="19"/>
        <v>1.18</v>
      </c>
      <c r="F795" s="43">
        <f t="shared" ca="1" si="18"/>
        <v>964</v>
      </c>
      <c r="G795" s="46">
        <f>IFERROR(VLOOKUP($A795,Курсы_январь!$A$2:$C$32,3,0),VLOOKUP($A795,Курсы_июль!$A$2:$C$32,3,0))</f>
        <v>32.428800000000003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42">
        <v>41477</v>
      </c>
      <c r="B796" s="3" t="s">
        <v>45</v>
      </c>
      <c r="C796" s="3" t="s">
        <v>23</v>
      </c>
      <c r="D796" s="3" t="s">
        <v>43</v>
      </c>
      <c r="E796" s="43">
        <f t="shared" ca="1" si="19"/>
        <v>0.62</v>
      </c>
      <c r="F796" s="43">
        <f t="shared" ca="1" si="18"/>
        <v>997</v>
      </c>
      <c r="G796" s="46">
        <f>IFERROR(VLOOKUP($A796,Курсы_январь!$A$2:$C$32,3,0),VLOOKUP($A796,Курсы_июль!$A$2:$C$32,3,0))</f>
        <v>32.428800000000003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42">
        <v>41478</v>
      </c>
      <c r="B797" s="3" t="s">
        <v>46</v>
      </c>
      <c r="C797" s="3" t="s">
        <v>22</v>
      </c>
      <c r="D797" s="3" t="s">
        <v>51</v>
      </c>
      <c r="E797" s="43">
        <f t="shared" ca="1" si="19"/>
        <v>7.27</v>
      </c>
      <c r="F797" s="43">
        <f t="shared" ca="1" si="18"/>
        <v>35385</v>
      </c>
      <c r="G797" s="46">
        <f>IFERROR(VLOOKUP($A797,Курсы_январь!$A$2:$C$32,3,0),VLOOKUP($A797,Курсы_июль!$A$2:$C$32,3,0))</f>
        <v>32.323599999999999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42">
        <v>41478</v>
      </c>
      <c r="B798" s="3" t="s">
        <v>48</v>
      </c>
      <c r="C798" s="3" t="s">
        <v>22</v>
      </c>
      <c r="D798" s="3" t="s">
        <v>51</v>
      </c>
      <c r="E798" s="43">
        <f t="shared" ca="1" si="19"/>
        <v>1.38</v>
      </c>
      <c r="F798" s="43">
        <f t="shared" ca="1" si="18"/>
        <v>35093</v>
      </c>
      <c r="G798" s="46">
        <f>IFERROR(VLOOKUP($A798,Курсы_январь!$A$2:$C$32,3,0),VLOOKUP($A798,Курсы_июль!$A$2:$C$32,3,0))</f>
        <v>32.323599999999999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42">
        <v>41478</v>
      </c>
      <c r="B799" s="3" t="s">
        <v>47</v>
      </c>
      <c r="C799" s="3" t="s">
        <v>22</v>
      </c>
      <c r="D799" s="3" t="s">
        <v>51</v>
      </c>
      <c r="E799" s="43">
        <f t="shared" ca="1" si="19"/>
        <v>9.16</v>
      </c>
      <c r="F799" s="43">
        <f t="shared" ca="1" si="18"/>
        <v>36631</v>
      </c>
      <c r="G799" s="46">
        <f>IFERROR(VLOOKUP($A799,Курсы_январь!$A$2:$C$32,3,0),VLOOKUP($A799,Курсы_июль!$A$2:$C$32,3,0))</f>
        <v>32.323599999999999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42">
        <v>41478</v>
      </c>
      <c r="B800" s="3" t="s">
        <v>44</v>
      </c>
      <c r="C800" s="3" t="s">
        <v>23</v>
      </c>
      <c r="D800" s="3" t="s">
        <v>51</v>
      </c>
      <c r="E800" s="43">
        <f t="shared" ca="1" si="19"/>
        <v>3.94</v>
      </c>
      <c r="F800" s="43">
        <f t="shared" ca="1" si="18"/>
        <v>972</v>
      </c>
      <c r="G800" s="46">
        <f>IFERROR(VLOOKUP($A800,Курсы_январь!$A$2:$C$32,3,0),VLOOKUP($A800,Курсы_июль!$A$2:$C$32,3,0))</f>
        <v>32.323599999999999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42">
        <v>41478</v>
      </c>
      <c r="B801" s="3" t="s">
        <v>45</v>
      </c>
      <c r="C801" s="3" t="s">
        <v>23</v>
      </c>
      <c r="D801" s="3" t="s">
        <v>51</v>
      </c>
      <c r="E801" s="43">
        <f t="shared" ca="1" si="19"/>
        <v>9.59</v>
      </c>
      <c r="F801" s="43">
        <f t="shared" ca="1" si="18"/>
        <v>977</v>
      </c>
      <c r="G801" s="46">
        <f>IFERROR(VLOOKUP($A801,Курсы_январь!$A$2:$C$32,3,0),VLOOKUP($A801,Курсы_июль!$A$2:$C$32,3,0))</f>
        <v>32.323599999999999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42">
        <v>41478</v>
      </c>
      <c r="B802" s="3" t="s">
        <v>46</v>
      </c>
      <c r="C802" s="3" t="s">
        <v>22</v>
      </c>
      <c r="D802" s="3" t="s">
        <v>50</v>
      </c>
      <c r="E802" s="43">
        <f t="shared" ca="1" si="19"/>
        <v>1.81</v>
      </c>
      <c r="F802" s="43">
        <f t="shared" ca="1" si="18"/>
        <v>36917</v>
      </c>
      <c r="G802" s="46">
        <f>IFERROR(VLOOKUP($A802,Курсы_январь!$A$2:$C$32,3,0),VLOOKUP($A802,Курсы_июль!$A$2:$C$32,3,0))</f>
        <v>32.323599999999999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42">
        <v>41478</v>
      </c>
      <c r="B803" s="3" t="s">
        <v>48</v>
      </c>
      <c r="C803" s="3" t="s">
        <v>22</v>
      </c>
      <c r="D803" s="3" t="s">
        <v>50</v>
      </c>
      <c r="E803" s="43">
        <f t="shared" ca="1" si="19"/>
        <v>6.9</v>
      </c>
      <c r="F803" s="43">
        <f t="shared" ca="1" si="18"/>
        <v>35675</v>
      </c>
      <c r="G803" s="46">
        <f>IFERROR(VLOOKUP($A803,Курсы_январь!$A$2:$C$32,3,0),VLOOKUP($A803,Курсы_июль!$A$2:$C$32,3,0))</f>
        <v>32.323599999999999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42">
        <v>41478</v>
      </c>
      <c r="B804" s="3" t="s">
        <v>47</v>
      </c>
      <c r="C804" s="3" t="s">
        <v>22</v>
      </c>
      <c r="D804" s="3" t="s">
        <v>50</v>
      </c>
      <c r="E804" s="43">
        <f t="shared" ca="1" si="19"/>
        <v>0.64</v>
      </c>
      <c r="F804" s="43">
        <f t="shared" ca="1" si="18"/>
        <v>36998</v>
      </c>
      <c r="G804" s="46">
        <f>IFERROR(VLOOKUP($A804,Курсы_январь!$A$2:$C$32,3,0),VLOOKUP($A804,Курсы_июль!$A$2:$C$32,3,0))</f>
        <v>32.323599999999999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42">
        <v>41478</v>
      </c>
      <c r="B805" s="3" t="s">
        <v>44</v>
      </c>
      <c r="C805" s="3" t="s">
        <v>23</v>
      </c>
      <c r="D805" s="3" t="s">
        <v>50</v>
      </c>
      <c r="E805" s="43">
        <f t="shared" ca="1" si="19"/>
        <v>4.51</v>
      </c>
      <c r="F805" s="43">
        <f t="shared" ca="1" si="18"/>
        <v>951</v>
      </c>
      <c r="G805" s="46">
        <f>IFERROR(VLOOKUP($A805,Курсы_январь!$A$2:$C$32,3,0),VLOOKUP($A805,Курсы_июль!$A$2:$C$32,3,0))</f>
        <v>32.323599999999999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42">
        <v>41478</v>
      </c>
      <c r="B806" s="3" t="s">
        <v>45</v>
      </c>
      <c r="C806" s="3" t="s">
        <v>23</v>
      </c>
      <c r="D806" s="3" t="s">
        <v>50</v>
      </c>
      <c r="E806" s="43">
        <f t="shared" ca="1" si="19"/>
        <v>6.66</v>
      </c>
      <c r="F806" s="43">
        <f t="shared" ca="1" si="18"/>
        <v>982</v>
      </c>
      <c r="G806" s="46">
        <f>IFERROR(VLOOKUP($A806,Курсы_январь!$A$2:$C$32,3,0),VLOOKUP($A806,Курсы_июль!$A$2:$C$32,3,0))</f>
        <v>32.323599999999999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42">
        <v>41478</v>
      </c>
      <c r="B807" s="3" t="s">
        <v>46</v>
      </c>
      <c r="C807" s="3" t="s">
        <v>22</v>
      </c>
      <c r="D807" s="3" t="s">
        <v>43</v>
      </c>
      <c r="E807" s="43">
        <f t="shared" ca="1" si="19"/>
        <v>9.64</v>
      </c>
      <c r="F807" s="43">
        <f t="shared" ca="1" si="18"/>
        <v>35164</v>
      </c>
      <c r="G807" s="46">
        <f>IFERROR(VLOOKUP($A807,Курсы_январь!$A$2:$C$32,3,0),VLOOKUP($A807,Курсы_июль!$A$2:$C$32,3,0))</f>
        <v>32.323599999999999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42">
        <v>41478</v>
      </c>
      <c r="B808" s="3" t="s">
        <v>48</v>
      </c>
      <c r="C808" s="3" t="s">
        <v>22</v>
      </c>
      <c r="D808" s="3" t="s">
        <v>43</v>
      </c>
      <c r="E808" s="43">
        <f t="shared" ca="1" si="19"/>
        <v>9.9</v>
      </c>
      <c r="F808" s="43">
        <f t="shared" ca="1" si="18"/>
        <v>36047</v>
      </c>
      <c r="G808" s="46">
        <f>IFERROR(VLOOKUP($A808,Курсы_январь!$A$2:$C$32,3,0),VLOOKUP($A808,Курсы_июль!$A$2:$C$32,3,0))</f>
        <v>32.323599999999999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42">
        <v>41478</v>
      </c>
      <c r="B809" s="3" t="s">
        <v>47</v>
      </c>
      <c r="C809" s="3" t="s">
        <v>22</v>
      </c>
      <c r="D809" s="3" t="s">
        <v>43</v>
      </c>
      <c r="E809" s="43">
        <f t="shared" ca="1" si="19"/>
        <v>4.78</v>
      </c>
      <c r="F809" s="43">
        <f t="shared" ca="1" si="18"/>
        <v>35010</v>
      </c>
      <c r="G809" s="46">
        <f>IFERROR(VLOOKUP($A809,Курсы_январь!$A$2:$C$32,3,0),VLOOKUP($A809,Курсы_июль!$A$2:$C$32,3,0))</f>
        <v>32.323599999999999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42">
        <v>41478</v>
      </c>
      <c r="B810" s="3" t="s">
        <v>44</v>
      </c>
      <c r="C810" s="3" t="s">
        <v>23</v>
      </c>
      <c r="D810" s="3" t="s">
        <v>43</v>
      </c>
      <c r="E810" s="43">
        <f t="shared" ca="1" si="19"/>
        <v>1.67</v>
      </c>
      <c r="F810" s="43">
        <f t="shared" ca="1" si="18"/>
        <v>964</v>
      </c>
      <c r="G810" s="46">
        <f>IFERROR(VLOOKUP($A810,Курсы_январь!$A$2:$C$32,3,0),VLOOKUP($A810,Курсы_июль!$A$2:$C$32,3,0))</f>
        <v>32.323599999999999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42">
        <v>41478</v>
      </c>
      <c r="B811" s="3" t="s">
        <v>45</v>
      </c>
      <c r="C811" s="3" t="s">
        <v>23</v>
      </c>
      <c r="D811" s="3" t="s">
        <v>43</v>
      </c>
      <c r="E811" s="43">
        <f t="shared" ca="1" si="19"/>
        <v>2.23</v>
      </c>
      <c r="F811" s="43">
        <f t="shared" ca="1" si="18"/>
        <v>997</v>
      </c>
      <c r="G811" s="46">
        <f>IFERROR(VLOOKUP($A811,Курсы_январь!$A$2:$C$32,3,0),VLOOKUP($A811,Курсы_июль!$A$2:$C$32,3,0))</f>
        <v>32.323599999999999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42">
        <v>41479</v>
      </c>
      <c r="B812" s="3" t="s">
        <v>46</v>
      </c>
      <c r="C812" s="3" t="s">
        <v>22</v>
      </c>
      <c r="D812" s="3" t="s">
        <v>51</v>
      </c>
      <c r="E812" s="43">
        <f t="shared" ca="1" si="19"/>
        <v>3.52</v>
      </c>
      <c r="F812" s="43">
        <f t="shared" ca="1" si="18"/>
        <v>35385</v>
      </c>
      <c r="G812" s="46">
        <f>IFERROR(VLOOKUP($A812,Курсы_январь!$A$2:$C$32,3,0),VLOOKUP($A812,Курсы_июль!$A$2:$C$32,3,0))</f>
        <v>32.310600000000001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42">
        <v>41479</v>
      </c>
      <c r="B813" s="3" t="s">
        <v>48</v>
      </c>
      <c r="C813" s="3" t="s">
        <v>22</v>
      </c>
      <c r="D813" s="3" t="s">
        <v>51</v>
      </c>
      <c r="E813" s="43">
        <f t="shared" ca="1" si="19"/>
        <v>1.77</v>
      </c>
      <c r="F813" s="43">
        <f t="shared" ca="1" si="18"/>
        <v>35093</v>
      </c>
      <c r="G813" s="46">
        <f>IFERROR(VLOOKUP($A813,Курсы_январь!$A$2:$C$32,3,0),VLOOKUP($A813,Курсы_июль!$A$2:$C$32,3,0))</f>
        <v>32.310600000000001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42">
        <v>41479</v>
      </c>
      <c r="B814" s="3" t="s">
        <v>47</v>
      </c>
      <c r="C814" s="3" t="s">
        <v>22</v>
      </c>
      <c r="D814" s="3" t="s">
        <v>51</v>
      </c>
      <c r="E814" s="43">
        <f t="shared" ca="1" si="19"/>
        <v>5.08</v>
      </c>
      <c r="F814" s="43">
        <f t="shared" ca="1" si="18"/>
        <v>36631</v>
      </c>
      <c r="G814" s="46">
        <f>IFERROR(VLOOKUP($A814,Курсы_январь!$A$2:$C$32,3,0),VLOOKUP($A814,Курсы_июль!$A$2:$C$32,3,0))</f>
        <v>32.310600000000001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42">
        <v>41479</v>
      </c>
      <c r="B815" s="3" t="s">
        <v>44</v>
      </c>
      <c r="C815" s="3" t="s">
        <v>23</v>
      </c>
      <c r="D815" s="3" t="s">
        <v>51</v>
      </c>
      <c r="E815" s="43">
        <f t="shared" ca="1" si="19"/>
        <v>1.66</v>
      </c>
      <c r="F815" s="43">
        <f t="shared" ca="1" si="18"/>
        <v>972</v>
      </c>
      <c r="G815" s="46">
        <f>IFERROR(VLOOKUP($A815,Курсы_январь!$A$2:$C$32,3,0),VLOOKUP($A815,Курсы_июль!$A$2:$C$32,3,0))</f>
        <v>32.310600000000001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42">
        <v>41479</v>
      </c>
      <c r="B816" s="3" t="s">
        <v>45</v>
      </c>
      <c r="C816" s="3" t="s">
        <v>23</v>
      </c>
      <c r="D816" s="3" t="s">
        <v>51</v>
      </c>
      <c r="E816" s="43">
        <f t="shared" ca="1" si="19"/>
        <v>4.93</v>
      </c>
      <c r="F816" s="43">
        <f t="shared" ca="1" si="18"/>
        <v>977</v>
      </c>
      <c r="G816" s="46">
        <f>IFERROR(VLOOKUP($A816,Курсы_январь!$A$2:$C$32,3,0),VLOOKUP($A816,Курсы_июль!$A$2:$C$32,3,0))</f>
        <v>32.310600000000001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42">
        <v>41479</v>
      </c>
      <c r="B817" s="3" t="s">
        <v>46</v>
      </c>
      <c r="C817" s="3" t="s">
        <v>22</v>
      </c>
      <c r="D817" s="3" t="s">
        <v>50</v>
      </c>
      <c r="E817" s="43">
        <f t="shared" ca="1" si="19"/>
        <v>0.13</v>
      </c>
      <c r="F817" s="43">
        <f t="shared" ca="1" si="18"/>
        <v>36917</v>
      </c>
      <c r="G817" s="46">
        <f>IFERROR(VLOOKUP($A817,Курсы_январь!$A$2:$C$32,3,0),VLOOKUP($A817,Курсы_июль!$A$2:$C$32,3,0))</f>
        <v>32.310600000000001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42">
        <v>41479</v>
      </c>
      <c r="B818" s="3" t="s">
        <v>48</v>
      </c>
      <c r="C818" s="3" t="s">
        <v>22</v>
      </c>
      <c r="D818" s="3" t="s">
        <v>50</v>
      </c>
      <c r="E818" s="43">
        <f t="shared" ca="1" si="19"/>
        <v>3.89</v>
      </c>
      <c r="F818" s="43">
        <f t="shared" ca="1" si="18"/>
        <v>35675</v>
      </c>
      <c r="G818" s="46">
        <f>IFERROR(VLOOKUP($A818,Курсы_январь!$A$2:$C$32,3,0),VLOOKUP($A818,Курсы_июль!$A$2:$C$32,3,0))</f>
        <v>32.310600000000001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42">
        <v>41479</v>
      </c>
      <c r="B819" s="3" t="s">
        <v>47</v>
      </c>
      <c r="C819" s="3" t="s">
        <v>22</v>
      </c>
      <c r="D819" s="3" t="s">
        <v>50</v>
      </c>
      <c r="E819" s="43">
        <f t="shared" ca="1" si="19"/>
        <v>0.55000000000000004</v>
      </c>
      <c r="F819" s="43">
        <f t="shared" ca="1" si="18"/>
        <v>36998</v>
      </c>
      <c r="G819" s="46">
        <f>IFERROR(VLOOKUP($A819,Курсы_январь!$A$2:$C$32,3,0),VLOOKUP($A819,Курсы_июль!$A$2:$C$32,3,0))</f>
        <v>32.310600000000001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42">
        <v>41479</v>
      </c>
      <c r="B820" s="3" t="s">
        <v>44</v>
      </c>
      <c r="C820" s="3" t="s">
        <v>23</v>
      </c>
      <c r="D820" s="3" t="s">
        <v>50</v>
      </c>
      <c r="E820" s="43">
        <f t="shared" ca="1" si="19"/>
        <v>8.2899999999999991</v>
      </c>
      <c r="F820" s="43">
        <f t="shared" ca="1" si="18"/>
        <v>951</v>
      </c>
      <c r="G820" s="46">
        <f>IFERROR(VLOOKUP($A820,Курсы_январь!$A$2:$C$32,3,0),VLOOKUP($A820,Курсы_июль!$A$2:$C$32,3,0))</f>
        <v>32.310600000000001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42">
        <v>41479</v>
      </c>
      <c r="B821" s="3" t="s">
        <v>45</v>
      </c>
      <c r="C821" s="3" t="s">
        <v>23</v>
      </c>
      <c r="D821" s="3" t="s">
        <v>50</v>
      </c>
      <c r="E821" s="43">
        <f t="shared" ca="1" si="19"/>
        <v>0.41</v>
      </c>
      <c r="F821" s="43">
        <f t="shared" ca="1" si="18"/>
        <v>982</v>
      </c>
      <c r="G821" s="46">
        <f>IFERROR(VLOOKUP($A821,Курсы_январь!$A$2:$C$32,3,0),VLOOKUP($A821,Курсы_июль!$A$2:$C$32,3,0))</f>
        <v>32.310600000000001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42">
        <v>41479</v>
      </c>
      <c r="B822" s="3" t="s">
        <v>46</v>
      </c>
      <c r="C822" s="3" t="s">
        <v>22</v>
      </c>
      <c r="D822" s="3" t="s">
        <v>43</v>
      </c>
      <c r="E822" s="43">
        <f t="shared" ca="1" si="19"/>
        <v>6.99</v>
      </c>
      <c r="F822" s="43">
        <f t="shared" ca="1" si="18"/>
        <v>35164</v>
      </c>
      <c r="G822" s="46">
        <f>IFERROR(VLOOKUP($A822,Курсы_январь!$A$2:$C$32,3,0),VLOOKUP($A822,Курсы_июль!$A$2:$C$32,3,0))</f>
        <v>32.310600000000001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42">
        <v>41479</v>
      </c>
      <c r="B823" s="3" t="s">
        <v>48</v>
      </c>
      <c r="C823" s="3" t="s">
        <v>22</v>
      </c>
      <c r="D823" s="3" t="s">
        <v>43</v>
      </c>
      <c r="E823" s="43">
        <f t="shared" ca="1" si="19"/>
        <v>6.41</v>
      </c>
      <c r="F823" s="43">
        <f t="shared" ca="1" si="18"/>
        <v>36047</v>
      </c>
      <c r="G823" s="46">
        <f>IFERROR(VLOOKUP($A823,Курсы_январь!$A$2:$C$32,3,0),VLOOKUP($A823,Курсы_июль!$A$2:$C$32,3,0))</f>
        <v>32.310600000000001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42">
        <v>41479</v>
      </c>
      <c r="B824" s="3" t="s">
        <v>47</v>
      </c>
      <c r="C824" s="3" t="s">
        <v>22</v>
      </c>
      <c r="D824" s="3" t="s">
        <v>43</v>
      </c>
      <c r="E824" s="43">
        <f t="shared" ca="1" si="19"/>
        <v>8.06</v>
      </c>
      <c r="F824" s="43">
        <f t="shared" ca="1" si="18"/>
        <v>35010</v>
      </c>
      <c r="G824" s="46">
        <f>IFERROR(VLOOKUP($A824,Курсы_январь!$A$2:$C$32,3,0),VLOOKUP($A824,Курсы_июль!$A$2:$C$32,3,0))</f>
        <v>32.310600000000001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42">
        <v>41479</v>
      </c>
      <c r="B825" s="3" t="s">
        <v>44</v>
      </c>
      <c r="C825" s="3" t="s">
        <v>23</v>
      </c>
      <c r="D825" s="3" t="s">
        <v>43</v>
      </c>
      <c r="E825" s="43">
        <f t="shared" ca="1" si="19"/>
        <v>1.22</v>
      </c>
      <c r="F825" s="43">
        <f t="shared" ca="1" si="18"/>
        <v>964</v>
      </c>
      <c r="G825" s="46">
        <f>IFERROR(VLOOKUP($A825,Курсы_январь!$A$2:$C$32,3,0),VLOOKUP($A825,Курсы_июль!$A$2:$C$32,3,0))</f>
        <v>32.310600000000001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42">
        <v>41479</v>
      </c>
      <c r="B826" s="3" t="s">
        <v>45</v>
      </c>
      <c r="C826" s="3" t="s">
        <v>23</v>
      </c>
      <c r="D826" s="3" t="s">
        <v>43</v>
      </c>
      <c r="E826" s="43">
        <f t="shared" ca="1" si="19"/>
        <v>9.44</v>
      </c>
      <c r="F826" s="43">
        <f t="shared" ca="1" si="18"/>
        <v>997</v>
      </c>
      <c r="G826" s="46">
        <f>IFERROR(VLOOKUP($A826,Курсы_январь!$A$2:$C$32,3,0),VLOOKUP($A826,Курсы_июль!$A$2:$C$32,3,0))</f>
        <v>32.310600000000001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42">
        <v>41480</v>
      </c>
      <c r="B827" s="3" t="s">
        <v>46</v>
      </c>
      <c r="C827" s="3" t="s">
        <v>22</v>
      </c>
      <c r="D827" s="3" t="s">
        <v>51</v>
      </c>
      <c r="E827" s="43">
        <f t="shared" ca="1" si="19"/>
        <v>4.57</v>
      </c>
      <c r="F827" s="43">
        <f t="shared" ca="1" si="18"/>
        <v>35385</v>
      </c>
      <c r="G827" s="46">
        <f>IFERROR(VLOOKUP($A827,Курсы_январь!$A$2:$C$32,3,0),VLOOKUP($A827,Курсы_июль!$A$2:$C$32,3,0))</f>
        <v>32.346200000000003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42">
        <v>41480</v>
      </c>
      <c r="B828" s="3" t="s">
        <v>48</v>
      </c>
      <c r="C828" s="3" t="s">
        <v>22</v>
      </c>
      <c r="D828" s="3" t="s">
        <v>51</v>
      </c>
      <c r="E828" s="43">
        <f t="shared" ca="1" si="19"/>
        <v>0.19</v>
      </c>
      <c r="F828" s="43">
        <f t="shared" ca="1" si="18"/>
        <v>35093</v>
      </c>
      <c r="G828" s="46">
        <f>IFERROR(VLOOKUP($A828,Курсы_январь!$A$2:$C$32,3,0),VLOOKUP($A828,Курсы_июль!$A$2:$C$32,3,0))</f>
        <v>32.346200000000003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42">
        <v>41480</v>
      </c>
      <c r="B829" s="3" t="s">
        <v>47</v>
      </c>
      <c r="C829" s="3" t="s">
        <v>22</v>
      </c>
      <c r="D829" s="3" t="s">
        <v>51</v>
      </c>
      <c r="E829" s="43">
        <f t="shared" ca="1" si="19"/>
        <v>8.9600000000000009</v>
      </c>
      <c r="F829" s="43">
        <f t="shared" ca="1" si="18"/>
        <v>36631</v>
      </c>
      <c r="G829" s="46">
        <f>IFERROR(VLOOKUP($A829,Курсы_январь!$A$2:$C$32,3,0),VLOOKUP($A829,Курсы_июль!$A$2:$C$32,3,0))</f>
        <v>32.346200000000003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42">
        <v>41480</v>
      </c>
      <c r="B830" s="3" t="s">
        <v>44</v>
      </c>
      <c r="C830" s="3" t="s">
        <v>23</v>
      </c>
      <c r="D830" s="3" t="s">
        <v>51</v>
      </c>
      <c r="E830" s="43">
        <f t="shared" ca="1" si="19"/>
        <v>4.33</v>
      </c>
      <c r="F830" s="43">
        <f t="shared" ca="1" si="18"/>
        <v>972</v>
      </c>
      <c r="G830" s="46">
        <f>IFERROR(VLOOKUP($A830,Курсы_январь!$A$2:$C$32,3,0),VLOOKUP($A830,Курсы_июль!$A$2:$C$32,3,0))</f>
        <v>32.346200000000003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42">
        <v>41480</v>
      </c>
      <c r="B831" s="3" t="s">
        <v>45</v>
      </c>
      <c r="C831" s="3" t="s">
        <v>23</v>
      </c>
      <c r="D831" s="3" t="s">
        <v>51</v>
      </c>
      <c r="E831" s="43">
        <f t="shared" ca="1" si="19"/>
        <v>3.73</v>
      </c>
      <c r="F831" s="43">
        <f t="shared" ca="1" si="18"/>
        <v>977</v>
      </c>
      <c r="G831" s="46">
        <f>IFERROR(VLOOKUP($A831,Курсы_январь!$A$2:$C$32,3,0),VLOOKUP($A831,Курсы_июль!$A$2:$C$32,3,0))</f>
        <v>32.346200000000003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42">
        <v>41480</v>
      </c>
      <c r="B832" s="3" t="s">
        <v>46</v>
      </c>
      <c r="C832" s="3" t="s">
        <v>22</v>
      </c>
      <c r="D832" s="3" t="s">
        <v>50</v>
      </c>
      <c r="E832" s="43">
        <f t="shared" ca="1" si="19"/>
        <v>3.99</v>
      </c>
      <c r="F832" s="43">
        <f t="shared" ca="1" si="18"/>
        <v>36917</v>
      </c>
      <c r="G832" s="46">
        <f>IFERROR(VLOOKUP($A832,Курсы_январь!$A$2:$C$32,3,0),VLOOKUP($A832,Курсы_июль!$A$2:$C$32,3,0))</f>
        <v>32.346200000000003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42">
        <v>41480</v>
      </c>
      <c r="B833" s="3" t="s">
        <v>48</v>
      </c>
      <c r="C833" s="3" t="s">
        <v>22</v>
      </c>
      <c r="D833" s="3" t="s">
        <v>50</v>
      </c>
      <c r="E833" s="43">
        <f t="shared" ca="1" si="19"/>
        <v>8.57</v>
      </c>
      <c r="F833" s="43">
        <f t="shared" ca="1" si="18"/>
        <v>35675</v>
      </c>
      <c r="G833" s="46">
        <f>IFERROR(VLOOKUP($A833,Курсы_январь!$A$2:$C$32,3,0),VLOOKUP($A833,Курсы_июль!$A$2:$C$32,3,0))</f>
        <v>32.346200000000003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42">
        <v>41480</v>
      </c>
      <c r="B834" s="3" t="s">
        <v>47</v>
      </c>
      <c r="C834" s="3" t="s">
        <v>22</v>
      </c>
      <c r="D834" s="3" t="s">
        <v>50</v>
      </c>
      <c r="E834" s="43">
        <f t="shared" ca="1" si="19"/>
        <v>4.34</v>
      </c>
      <c r="F834" s="43">
        <f t="shared" ca="1" si="18"/>
        <v>36998</v>
      </c>
      <c r="G834" s="46">
        <f>IFERROR(VLOOKUP($A834,Курсы_январь!$A$2:$C$32,3,0),VLOOKUP($A834,Курсы_июль!$A$2:$C$32,3,0))</f>
        <v>32.346200000000003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42">
        <v>41480</v>
      </c>
      <c r="B835" s="3" t="s">
        <v>44</v>
      </c>
      <c r="C835" s="3" t="s">
        <v>23</v>
      </c>
      <c r="D835" s="3" t="s">
        <v>50</v>
      </c>
      <c r="E835" s="43">
        <f t="shared" ca="1" si="19"/>
        <v>1.51</v>
      </c>
      <c r="F835" s="43">
        <f t="shared" ca="1" si="18"/>
        <v>951</v>
      </c>
      <c r="G835" s="46">
        <f>IFERROR(VLOOKUP($A835,Курсы_январь!$A$2:$C$32,3,0),VLOOKUP($A835,Курсы_июль!$A$2:$C$32,3,0))</f>
        <v>32.346200000000003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42">
        <v>41480</v>
      </c>
      <c r="B836" s="3" t="s">
        <v>45</v>
      </c>
      <c r="C836" s="3" t="s">
        <v>23</v>
      </c>
      <c r="D836" s="3" t="s">
        <v>50</v>
      </c>
      <c r="E836" s="43">
        <f t="shared" ca="1" si="19"/>
        <v>3.32</v>
      </c>
      <c r="F836" s="43">
        <f t="shared" ca="1" si="18"/>
        <v>982</v>
      </c>
      <c r="G836" s="46">
        <f>IFERROR(VLOOKUP($A836,Курсы_январь!$A$2:$C$32,3,0),VLOOKUP($A836,Курсы_июль!$A$2:$C$32,3,0))</f>
        <v>32.346200000000003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42">
        <v>41480</v>
      </c>
      <c r="B837" s="3" t="s">
        <v>46</v>
      </c>
      <c r="C837" s="3" t="s">
        <v>22</v>
      </c>
      <c r="D837" s="3" t="s">
        <v>43</v>
      </c>
      <c r="E837" s="43">
        <f t="shared" ca="1" si="19"/>
        <v>3.89</v>
      </c>
      <c r="F837" s="43">
        <f t="shared" ca="1" si="18"/>
        <v>35164</v>
      </c>
      <c r="G837" s="46">
        <f>IFERROR(VLOOKUP($A837,Курсы_январь!$A$2:$C$32,3,0),VLOOKUP($A837,Курсы_июль!$A$2:$C$32,3,0))</f>
        <v>32.346200000000003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42">
        <v>41480</v>
      </c>
      <c r="B838" s="3" t="s">
        <v>48</v>
      </c>
      <c r="C838" s="3" t="s">
        <v>22</v>
      </c>
      <c r="D838" s="3" t="s">
        <v>43</v>
      </c>
      <c r="E838" s="43">
        <f t="shared" ca="1" si="19"/>
        <v>7.98</v>
      </c>
      <c r="F838" s="43">
        <f t="shared" ca="1" si="18"/>
        <v>36047</v>
      </c>
      <c r="G838" s="46">
        <f>IFERROR(VLOOKUP($A838,Курсы_январь!$A$2:$C$32,3,0),VLOOKUP($A838,Курсы_июль!$A$2:$C$32,3,0))</f>
        <v>32.346200000000003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42">
        <v>41480</v>
      </c>
      <c r="B839" s="3" t="s">
        <v>47</v>
      </c>
      <c r="C839" s="3" t="s">
        <v>22</v>
      </c>
      <c r="D839" s="3" t="s">
        <v>43</v>
      </c>
      <c r="E839" s="43">
        <f t="shared" ca="1" si="19"/>
        <v>8.2200000000000006</v>
      </c>
      <c r="F839" s="43">
        <f t="shared" ca="1" si="18"/>
        <v>35010</v>
      </c>
      <c r="G839" s="46">
        <f>IFERROR(VLOOKUP($A839,Курсы_январь!$A$2:$C$32,3,0),VLOOKUP($A839,Курсы_июль!$A$2:$C$32,3,0))</f>
        <v>32.346200000000003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42">
        <v>41480</v>
      </c>
      <c r="B840" s="3" t="s">
        <v>44</v>
      </c>
      <c r="C840" s="3" t="s">
        <v>23</v>
      </c>
      <c r="D840" s="3" t="s">
        <v>43</v>
      </c>
      <c r="E840" s="43">
        <f t="shared" ca="1" si="19"/>
        <v>3.17</v>
      </c>
      <c r="F840" s="43">
        <f t="shared" ca="1" si="18"/>
        <v>964</v>
      </c>
      <c r="G840" s="46">
        <f>IFERROR(VLOOKUP($A840,Курсы_январь!$A$2:$C$32,3,0),VLOOKUP($A840,Курсы_июль!$A$2:$C$32,3,0))</f>
        <v>32.346200000000003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42">
        <v>41480</v>
      </c>
      <c r="B841" s="3" t="s">
        <v>45</v>
      </c>
      <c r="C841" s="3" t="s">
        <v>23</v>
      </c>
      <c r="D841" s="3" t="s">
        <v>43</v>
      </c>
      <c r="E841" s="43">
        <f t="shared" ca="1" si="19"/>
        <v>5</v>
      </c>
      <c r="F841" s="43">
        <f t="shared" ca="1" si="18"/>
        <v>997</v>
      </c>
      <c r="G841" s="46">
        <f>IFERROR(VLOOKUP($A841,Курсы_январь!$A$2:$C$32,3,0),VLOOKUP($A841,Курсы_июль!$A$2:$C$32,3,0))</f>
        <v>32.346200000000003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42">
        <v>41481</v>
      </c>
      <c r="B842" s="3" t="s">
        <v>46</v>
      </c>
      <c r="C842" s="3" t="s">
        <v>22</v>
      </c>
      <c r="D842" s="3" t="s">
        <v>51</v>
      </c>
      <c r="E842" s="43">
        <f t="shared" ca="1" si="19"/>
        <v>5.97</v>
      </c>
      <c r="F842" s="43">
        <f t="shared" ca="1" si="18"/>
        <v>35385</v>
      </c>
      <c r="G842" s="46">
        <f>IFERROR(VLOOKUP($A842,Курсы_январь!$A$2:$C$32,3,0),VLOOKUP($A842,Курсы_июль!$A$2:$C$32,3,0))</f>
        <v>32.537599999999998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42">
        <v>41481</v>
      </c>
      <c r="B843" s="3" t="s">
        <v>48</v>
      </c>
      <c r="C843" s="3" t="s">
        <v>22</v>
      </c>
      <c r="D843" s="3" t="s">
        <v>51</v>
      </c>
      <c r="E843" s="43">
        <f t="shared" ca="1" si="19"/>
        <v>1.87</v>
      </c>
      <c r="F843" s="43">
        <f t="shared" ca="1" si="18"/>
        <v>35093</v>
      </c>
      <c r="G843" s="46">
        <f>IFERROR(VLOOKUP($A843,Курсы_январь!$A$2:$C$32,3,0),VLOOKUP($A843,Курсы_июль!$A$2:$C$32,3,0))</f>
        <v>32.537599999999998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42">
        <v>41481</v>
      </c>
      <c r="B844" s="3" t="s">
        <v>47</v>
      </c>
      <c r="C844" s="3" t="s">
        <v>22</v>
      </c>
      <c r="D844" s="3" t="s">
        <v>51</v>
      </c>
      <c r="E844" s="43">
        <f t="shared" ca="1" si="19"/>
        <v>5.43</v>
      </c>
      <c r="F844" s="43">
        <f t="shared" ca="1" si="18"/>
        <v>36631</v>
      </c>
      <c r="G844" s="46">
        <f>IFERROR(VLOOKUP($A844,Курсы_январь!$A$2:$C$32,3,0),VLOOKUP($A844,Курсы_июль!$A$2:$C$32,3,0))</f>
        <v>32.537599999999998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42">
        <v>41481</v>
      </c>
      <c r="B845" s="3" t="s">
        <v>44</v>
      </c>
      <c r="C845" s="3" t="s">
        <v>23</v>
      </c>
      <c r="D845" s="3" t="s">
        <v>51</v>
      </c>
      <c r="E845" s="43">
        <f t="shared" ca="1" si="19"/>
        <v>9.64</v>
      </c>
      <c r="F845" s="43">
        <f t="shared" ca="1" si="18"/>
        <v>972</v>
      </c>
      <c r="G845" s="46">
        <f>IFERROR(VLOOKUP($A845,Курсы_январь!$A$2:$C$32,3,0),VLOOKUP($A845,Курсы_июль!$A$2:$C$32,3,0))</f>
        <v>32.537599999999998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42">
        <v>41481</v>
      </c>
      <c r="B846" s="3" t="s">
        <v>45</v>
      </c>
      <c r="C846" s="3" t="s">
        <v>23</v>
      </c>
      <c r="D846" s="3" t="s">
        <v>51</v>
      </c>
      <c r="E846" s="43">
        <f t="shared" ca="1" si="19"/>
        <v>6.68</v>
      </c>
      <c r="F846" s="43">
        <f t="shared" ca="1" si="18"/>
        <v>977</v>
      </c>
      <c r="G846" s="46">
        <f>IFERROR(VLOOKUP($A846,Курсы_январь!$A$2:$C$32,3,0),VLOOKUP($A846,Курсы_июль!$A$2:$C$32,3,0))</f>
        <v>32.537599999999998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42">
        <v>41481</v>
      </c>
      <c r="B847" s="3" t="s">
        <v>46</v>
      </c>
      <c r="C847" s="3" t="s">
        <v>22</v>
      </c>
      <c r="D847" s="3" t="s">
        <v>50</v>
      </c>
      <c r="E847" s="43">
        <f t="shared" ca="1" si="19"/>
        <v>4.96</v>
      </c>
      <c r="F847" s="43">
        <f t="shared" ca="1" si="18"/>
        <v>36917</v>
      </c>
      <c r="G847" s="46">
        <f>IFERROR(VLOOKUP($A847,Курсы_январь!$A$2:$C$32,3,0),VLOOKUP($A847,Курсы_июль!$A$2:$C$32,3,0))</f>
        <v>32.537599999999998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42">
        <v>41481</v>
      </c>
      <c r="B848" s="3" t="s">
        <v>48</v>
      </c>
      <c r="C848" s="3" t="s">
        <v>22</v>
      </c>
      <c r="D848" s="3" t="s">
        <v>50</v>
      </c>
      <c r="E848" s="43">
        <f t="shared" ca="1" si="19"/>
        <v>4.97</v>
      </c>
      <c r="F848" s="43">
        <f t="shared" ca="1" si="18"/>
        <v>35675</v>
      </c>
      <c r="G848" s="46">
        <f>IFERROR(VLOOKUP($A848,Курсы_январь!$A$2:$C$32,3,0),VLOOKUP($A848,Курсы_июль!$A$2:$C$32,3,0))</f>
        <v>32.537599999999998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42">
        <v>41481</v>
      </c>
      <c r="B849" s="3" t="s">
        <v>47</v>
      </c>
      <c r="C849" s="3" t="s">
        <v>22</v>
      </c>
      <c r="D849" s="3" t="s">
        <v>50</v>
      </c>
      <c r="E849" s="43">
        <f t="shared" ca="1" si="19"/>
        <v>1.36</v>
      </c>
      <c r="F849" s="43">
        <f t="shared" ca="1" si="18"/>
        <v>36998</v>
      </c>
      <c r="G849" s="46">
        <f>IFERROR(VLOOKUP($A849,Курсы_январь!$A$2:$C$32,3,0),VLOOKUP($A849,Курсы_июль!$A$2:$C$32,3,0))</f>
        <v>32.537599999999998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42">
        <v>41481</v>
      </c>
      <c r="B850" s="3" t="s">
        <v>44</v>
      </c>
      <c r="C850" s="3" t="s">
        <v>23</v>
      </c>
      <c r="D850" s="3" t="s">
        <v>50</v>
      </c>
      <c r="E850" s="43">
        <f t="shared" ca="1" si="19"/>
        <v>0.82</v>
      </c>
      <c r="F850" s="43">
        <f t="shared" ca="1" si="18"/>
        <v>951</v>
      </c>
      <c r="G850" s="46">
        <f>IFERROR(VLOOKUP($A850,Курсы_январь!$A$2:$C$32,3,0),VLOOKUP($A850,Курсы_июль!$A$2:$C$32,3,0))</f>
        <v>32.537599999999998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42">
        <v>41481</v>
      </c>
      <c r="B851" s="3" t="s">
        <v>45</v>
      </c>
      <c r="C851" s="3" t="s">
        <v>23</v>
      </c>
      <c r="D851" s="3" t="s">
        <v>50</v>
      </c>
      <c r="E851" s="43">
        <f t="shared" ca="1" si="19"/>
        <v>9.9700000000000006</v>
      </c>
      <c r="F851" s="43">
        <f t="shared" ca="1" si="18"/>
        <v>982</v>
      </c>
      <c r="G851" s="46">
        <f>IFERROR(VLOOKUP($A851,Курсы_январь!$A$2:$C$32,3,0),VLOOKUP($A851,Курсы_июль!$A$2:$C$32,3,0))</f>
        <v>32.537599999999998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42">
        <v>41481</v>
      </c>
      <c r="B852" s="3" t="s">
        <v>46</v>
      </c>
      <c r="C852" s="3" t="s">
        <v>22</v>
      </c>
      <c r="D852" s="3" t="s">
        <v>43</v>
      </c>
      <c r="E852" s="43">
        <f t="shared" ca="1" si="19"/>
        <v>1.58</v>
      </c>
      <c r="F852" s="43">
        <f t="shared" ca="1" si="18"/>
        <v>35164</v>
      </c>
      <c r="G852" s="46">
        <f>IFERROR(VLOOKUP($A852,Курсы_январь!$A$2:$C$32,3,0),VLOOKUP($A852,Курсы_июль!$A$2:$C$32,3,0))</f>
        <v>32.537599999999998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42">
        <v>41481</v>
      </c>
      <c r="B853" s="3" t="s">
        <v>48</v>
      </c>
      <c r="C853" s="3" t="s">
        <v>22</v>
      </c>
      <c r="D853" s="3" t="s">
        <v>43</v>
      </c>
      <c r="E853" s="43">
        <f t="shared" ca="1" si="19"/>
        <v>1.71</v>
      </c>
      <c r="F853" s="43">
        <f t="shared" ca="1" si="18"/>
        <v>36047</v>
      </c>
      <c r="G853" s="46">
        <f>IFERROR(VLOOKUP($A853,Курсы_январь!$A$2:$C$32,3,0),VLOOKUP($A853,Курсы_июль!$A$2:$C$32,3,0))</f>
        <v>32.537599999999998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42">
        <v>41481</v>
      </c>
      <c r="B854" s="3" t="s">
        <v>47</v>
      </c>
      <c r="C854" s="3" t="s">
        <v>22</v>
      </c>
      <c r="D854" s="3" t="s">
        <v>43</v>
      </c>
      <c r="E854" s="43">
        <f t="shared" ca="1" si="19"/>
        <v>7.42</v>
      </c>
      <c r="F854" s="43">
        <f t="shared" ca="1" si="18"/>
        <v>35010</v>
      </c>
      <c r="G854" s="46">
        <f>IFERROR(VLOOKUP($A854,Курсы_январь!$A$2:$C$32,3,0),VLOOKUP($A854,Курсы_июль!$A$2:$C$32,3,0))</f>
        <v>32.537599999999998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42">
        <v>41481</v>
      </c>
      <c r="B855" s="3" t="s">
        <v>44</v>
      </c>
      <c r="C855" s="3" t="s">
        <v>23</v>
      </c>
      <c r="D855" s="3" t="s">
        <v>43</v>
      </c>
      <c r="E855" s="43">
        <f t="shared" ca="1" si="19"/>
        <v>4.3600000000000003</v>
      </c>
      <c r="F855" s="43">
        <f t="shared" ca="1" si="18"/>
        <v>964</v>
      </c>
      <c r="G855" s="46">
        <f>IFERROR(VLOOKUP($A855,Курсы_январь!$A$2:$C$32,3,0),VLOOKUP($A855,Курсы_июль!$A$2:$C$32,3,0))</f>
        <v>32.537599999999998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42">
        <v>41481</v>
      </c>
      <c r="B856" s="3" t="s">
        <v>45</v>
      </c>
      <c r="C856" s="3" t="s">
        <v>23</v>
      </c>
      <c r="D856" s="3" t="s">
        <v>43</v>
      </c>
      <c r="E856" s="43">
        <f t="shared" ca="1" si="19"/>
        <v>5.57</v>
      </c>
      <c r="F856" s="43">
        <f t="shared" ca="1" si="18"/>
        <v>997</v>
      </c>
      <c r="G856" s="46">
        <f>IFERROR(VLOOKUP($A856,Курсы_январь!$A$2:$C$32,3,0),VLOOKUP($A856,Курсы_июль!$A$2:$C$32,3,0))</f>
        <v>32.537599999999998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42">
        <v>41482</v>
      </c>
      <c r="B857" s="3" t="s">
        <v>46</v>
      </c>
      <c r="C857" s="3" t="s">
        <v>22</v>
      </c>
      <c r="D857" s="3" t="s">
        <v>51</v>
      </c>
      <c r="E857" s="43">
        <f t="shared" ca="1" si="19"/>
        <v>9.07</v>
      </c>
      <c r="F857" s="43">
        <f t="shared" ca="1" si="18"/>
        <v>35385</v>
      </c>
      <c r="G857" s="46">
        <f>IFERROR(VLOOKUP($A857,Курсы_январь!$A$2:$C$32,3,0),VLOOKUP($A857,Курсы_июль!$A$2:$C$32,3,0))</f>
        <v>32.637099999999997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42">
        <v>41482</v>
      </c>
      <c r="B858" s="3" t="s">
        <v>48</v>
      </c>
      <c r="C858" s="3" t="s">
        <v>22</v>
      </c>
      <c r="D858" s="3" t="s">
        <v>51</v>
      </c>
      <c r="E858" s="43">
        <f t="shared" ca="1" si="19"/>
        <v>9</v>
      </c>
      <c r="F858" s="43">
        <f t="shared" ca="1" si="18"/>
        <v>35093</v>
      </c>
      <c r="G858" s="46">
        <f>IFERROR(VLOOKUP($A858,Курсы_январь!$A$2:$C$32,3,0),VLOOKUP($A858,Курсы_июль!$A$2:$C$32,3,0))</f>
        <v>32.637099999999997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42">
        <v>41482</v>
      </c>
      <c r="B859" s="3" t="s">
        <v>47</v>
      </c>
      <c r="C859" s="3" t="s">
        <v>22</v>
      </c>
      <c r="D859" s="3" t="s">
        <v>51</v>
      </c>
      <c r="E859" s="43">
        <f t="shared" ca="1" si="19"/>
        <v>9.91</v>
      </c>
      <c r="F859" s="43">
        <f t="shared" ca="1" si="18"/>
        <v>36631</v>
      </c>
      <c r="G859" s="46">
        <f>IFERROR(VLOOKUP($A859,Курсы_январь!$A$2:$C$32,3,0),VLOOKUP($A859,Курсы_июль!$A$2:$C$32,3,0))</f>
        <v>32.637099999999997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42">
        <v>41482</v>
      </c>
      <c r="B860" s="3" t="s">
        <v>44</v>
      </c>
      <c r="C860" s="3" t="s">
        <v>23</v>
      </c>
      <c r="D860" s="3" t="s">
        <v>51</v>
      </c>
      <c r="E860" s="43">
        <f t="shared" ca="1" si="19"/>
        <v>8.8000000000000007</v>
      </c>
      <c r="F860" s="43">
        <f t="shared" ca="1" si="18"/>
        <v>972</v>
      </c>
      <c r="G860" s="46">
        <f>IFERROR(VLOOKUP($A860,Курсы_январь!$A$2:$C$32,3,0),VLOOKUP($A860,Курсы_июль!$A$2:$C$32,3,0))</f>
        <v>32.637099999999997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42">
        <v>41482</v>
      </c>
      <c r="B861" s="3" t="s">
        <v>45</v>
      </c>
      <c r="C861" s="3" t="s">
        <v>23</v>
      </c>
      <c r="D861" s="3" t="s">
        <v>51</v>
      </c>
      <c r="E861" s="43">
        <f t="shared" ca="1" si="19"/>
        <v>9.82</v>
      </c>
      <c r="F861" s="43">
        <f t="shared" ca="1" si="18"/>
        <v>977</v>
      </c>
      <c r="G861" s="46">
        <f>IFERROR(VLOOKUP($A861,Курсы_январь!$A$2:$C$32,3,0),VLOOKUP($A861,Курсы_июль!$A$2:$C$32,3,0))</f>
        <v>32.637099999999997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42">
        <v>41482</v>
      </c>
      <c r="B862" s="3" t="s">
        <v>46</v>
      </c>
      <c r="C862" s="3" t="s">
        <v>22</v>
      </c>
      <c r="D862" s="3" t="s">
        <v>50</v>
      </c>
      <c r="E862" s="43">
        <f t="shared" ca="1" si="19"/>
        <v>9.07</v>
      </c>
      <c r="F862" s="43">
        <f t="shared" ca="1" si="18"/>
        <v>36917</v>
      </c>
      <c r="G862" s="46">
        <f>IFERROR(VLOOKUP($A862,Курсы_январь!$A$2:$C$32,3,0),VLOOKUP($A862,Курсы_июль!$A$2:$C$32,3,0))</f>
        <v>32.637099999999997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42">
        <v>41482</v>
      </c>
      <c r="B863" s="3" t="s">
        <v>48</v>
      </c>
      <c r="C863" s="3" t="s">
        <v>22</v>
      </c>
      <c r="D863" s="3" t="s">
        <v>50</v>
      </c>
      <c r="E863" s="43">
        <f t="shared" ca="1" si="19"/>
        <v>9.6</v>
      </c>
      <c r="F863" s="43">
        <f t="shared" ca="1" si="18"/>
        <v>35675</v>
      </c>
      <c r="G863" s="46">
        <f>IFERROR(VLOOKUP($A863,Курсы_январь!$A$2:$C$32,3,0),VLOOKUP($A863,Курсы_июль!$A$2:$C$32,3,0))</f>
        <v>32.637099999999997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42">
        <v>41482</v>
      </c>
      <c r="B864" s="3" t="s">
        <v>47</v>
      </c>
      <c r="C864" s="3" t="s">
        <v>22</v>
      </c>
      <c r="D864" s="3" t="s">
        <v>50</v>
      </c>
      <c r="E864" s="43">
        <f t="shared" ca="1" si="19"/>
        <v>1.27</v>
      </c>
      <c r="F864" s="43">
        <f t="shared" ca="1" si="18"/>
        <v>36998</v>
      </c>
      <c r="G864" s="46">
        <f>IFERROR(VLOOKUP($A864,Курсы_январь!$A$2:$C$32,3,0),VLOOKUP($A864,Курсы_июль!$A$2:$C$32,3,0))</f>
        <v>32.637099999999997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42">
        <v>41482</v>
      </c>
      <c r="B865" s="3" t="s">
        <v>44</v>
      </c>
      <c r="C865" s="3" t="s">
        <v>23</v>
      </c>
      <c r="D865" s="3" t="s">
        <v>50</v>
      </c>
      <c r="E865" s="43">
        <f t="shared" ca="1" si="19"/>
        <v>4.17</v>
      </c>
      <c r="F865" s="43">
        <f t="shared" ca="1" si="18"/>
        <v>951</v>
      </c>
      <c r="G865" s="46">
        <f>IFERROR(VLOOKUP($A865,Курсы_январь!$A$2:$C$32,3,0),VLOOKUP($A865,Курсы_июль!$A$2:$C$32,3,0))</f>
        <v>32.637099999999997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42">
        <v>41482</v>
      </c>
      <c r="B866" s="3" t="s">
        <v>45</v>
      </c>
      <c r="C866" s="3" t="s">
        <v>23</v>
      </c>
      <c r="D866" s="3" t="s">
        <v>50</v>
      </c>
      <c r="E866" s="43">
        <f t="shared" ca="1" si="19"/>
        <v>2.96</v>
      </c>
      <c r="F866" s="43">
        <f t="shared" ca="1" si="18"/>
        <v>982</v>
      </c>
      <c r="G866" s="46">
        <f>IFERROR(VLOOKUP($A866,Курсы_январь!$A$2:$C$32,3,0),VLOOKUP($A866,Курсы_июль!$A$2:$C$32,3,0))</f>
        <v>32.637099999999997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42">
        <v>41482</v>
      </c>
      <c r="B867" s="3" t="s">
        <v>46</v>
      </c>
      <c r="C867" s="3" t="s">
        <v>22</v>
      </c>
      <c r="D867" s="3" t="s">
        <v>43</v>
      </c>
      <c r="E867" s="43">
        <f t="shared" ca="1" si="19"/>
        <v>8.69</v>
      </c>
      <c r="F867" s="43">
        <f t="shared" ca="1" si="18"/>
        <v>35164</v>
      </c>
      <c r="G867" s="46">
        <f>IFERROR(VLOOKUP($A867,Курсы_январь!$A$2:$C$32,3,0),VLOOKUP($A867,Курсы_июль!$A$2:$C$32,3,0))</f>
        <v>32.637099999999997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42">
        <v>41482</v>
      </c>
      <c r="B868" s="3" t="s">
        <v>48</v>
      </c>
      <c r="C868" s="3" t="s">
        <v>22</v>
      </c>
      <c r="D868" s="3" t="s">
        <v>43</v>
      </c>
      <c r="E868" s="43">
        <f t="shared" ca="1" si="19"/>
        <v>5.12</v>
      </c>
      <c r="F868" s="43">
        <f t="shared" ca="1" si="18"/>
        <v>36047</v>
      </c>
      <c r="G868" s="46">
        <f>IFERROR(VLOOKUP($A868,Курсы_январь!$A$2:$C$32,3,0),VLOOKUP($A868,Курсы_июль!$A$2:$C$32,3,0))</f>
        <v>32.637099999999997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42">
        <v>41482</v>
      </c>
      <c r="B869" s="3" t="s">
        <v>47</v>
      </c>
      <c r="C869" s="3" t="s">
        <v>22</v>
      </c>
      <c r="D869" s="3" t="s">
        <v>43</v>
      </c>
      <c r="E869" s="43">
        <f t="shared" ca="1" si="19"/>
        <v>7.12</v>
      </c>
      <c r="F869" s="43">
        <f t="shared" ca="1" si="18"/>
        <v>35010</v>
      </c>
      <c r="G869" s="46">
        <f>IFERROR(VLOOKUP($A869,Курсы_январь!$A$2:$C$32,3,0),VLOOKUP($A869,Курсы_июль!$A$2:$C$32,3,0))</f>
        <v>32.637099999999997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42">
        <v>41482</v>
      </c>
      <c r="B870" s="3" t="s">
        <v>44</v>
      </c>
      <c r="C870" s="3" t="s">
        <v>23</v>
      </c>
      <c r="D870" s="3" t="s">
        <v>43</v>
      </c>
      <c r="E870" s="43">
        <f t="shared" ca="1" si="19"/>
        <v>8.68</v>
      </c>
      <c r="F870" s="43">
        <f t="shared" ca="1" si="18"/>
        <v>964</v>
      </c>
      <c r="G870" s="46">
        <f>IFERROR(VLOOKUP($A870,Курсы_январь!$A$2:$C$32,3,0),VLOOKUP($A870,Курсы_июль!$A$2:$C$32,3,0))</f>
        <v>32.637099999999997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42">
        <v>41482</v>
      </c>
      <c r="B871" s="3" t="s">
        <v>45</v>
      </c>
      <c r="C871" s="3" t="s">
        <v>23</v>
      </c>
      <c r="D871" s="3" t="s">
        <v>43</v>
      </c>
      <c r="E871" s="43">
        <f t="shared" ca="1" si="19"/>
        <v>4.43</v>
      </c>
      <c r="F871" s="43">
        <f t="shared" ca="1" si="18"/>
        <v>997</v>
      </c>
      <c r="G871" s="46">
        <f>IFERROR(VLOOKUP($A871,Курсы_январь!$A$2:$C$32,3,0),VLOOKUP($A871,Курсы_июль!$A$2:$C$32,3,0))</f>
        <v>32.637099999999997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42">
        <v>41483</v>
      </c>
      <c r="B872" s="3" t="s">
        <v>46</v>
      </c>
      <c r="C872" s="3" t="s">
        <v>22</v>
      </c>
      <c r="D872" s="3" t="s">
        <v>51</v>
      </c>
      <c r="E872" s="43">
        <f t="shared" ca="1" si="19"/>
        <v>2.13</v>
      </c>
      <c r="F872" s="43">
        <f t="shared" ca="1" si="18"/>
        <v>35385</v>
      </c>
      <c r="G872" s="46">
        <f>IFERROR(VLOOKUP($A872,Курсы_январь!$A$2:$C$32,3,0),VLOOKUP($A872,Курсы_июль!$A$2:$C$32,3,0))</f>
        <v>32.637099999999997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42">
        <v>41483</v>
      </c>
      <c r="B873" s="3" t="s">
        <v>48</v>
      </c>
      <c r="C873" s="3" t="s">
        <v>22</v>
      </c>
      <c r="D873" s="3" t="s">
        <v>51</v>
      </c>
      <c r="E873" s="43">
        <f t="shared" ca="1" si="19"/>
        <v>6.26</v>
      </c>
      <c r="F873" s="43">
        <f t="shared" ca="1" si="18"/>
        <v>35093</v>
      </c>
      <c r="G873" s="46">
        <f>IFERROR(VLOOKUP($A873,Курсы_январь!$A$2:$C$32,3,0),VLOOKUP($A873,Курсы_июль!$A$2:$C$32,3,0))</f>
        <v>32.637099999999997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42">
        <v>41483</v>
      </c>
      <c r="B874" s="3" t="s">
        <v>47</v>
      </c>
      <c r="C874" s="3" t="s">
        <v>22</v>
      </c>
      <c r="D874" s="3" t="s">
        <v>51</v>
      </c>
      <c r="E874" s="43">
        <f t="shared" ca="1" si="19"/>
        <v>6.02</v>
      </c>
      <c r="F874" s="43">
        <f t="shared" ca="1" si="18"/>
        <v>36631</v>
      </c>
      <c r="G874" s="46">
        <f>IFERROR(VLOOKUP($A874,Курсы_январь!$A$2:$C$32,3,0),VLOOKUP($A874,Курсы_июль!$A$2:$C$32,3,0))</f>
        <v>32.637099999999997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42">
        <v>41483</v>
      </c>
      <c r="B875" s="3" t="s">
        <v>44</v>
      </c>
      <c r="C875" s="3" t="s">
        <v>23</v>
      </c>
      <c r="D875" s="3" t="s">
        <v>51</v>
      </c>
      <c r="E875" s="43">
        <f t="shared" ca="1" si="19"/>
        <v>9.67</v>
      </c>
      <c r="F875" s="43">
        <f t="shared" ca="1" si="18"/>
        <v>972</v>
      </c>
      <c r="G875" s="46">
        <f>IFERROR(VLOOKUP($A875,Курсы_январь!$A$2:$C$32,3,0),VLOOKUP($A875,Курсы_июль!$A$2:$C$32,3,0))</f>
        <v>32.637099999999997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42">
        <v>41483</v>
      </c>
      <c r="B876" s="3" t="s">
        <v>45</v>
      </c>
      <c r="C876" s="3" t="s">
        <v>23</v>
      </c>
      <c r="D876" s="3" t="s">
        <v>51</v>
      </c>
      <c r="E876" s="43">
        <f t="shared" ca="1" si="19"/>
        <v>7.57</v>
      </c>
      <c r="F876" s="43">
        <f t="shared" ca="1" si="18"/>
        <v>977</v>
      </c>
      <c r="G876" s="46">
        <f>IFERROR(VLOOKUP($A876,Курсы_январь!$A$2:$C$32,3,0),VLOOKUP($A876,Курсы_июль!$A$2:$C$32,3,0))</f>
        <v>32.637099999999997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42">
        <v>41483</v>
      </c>
      <c r="B877" s="3" t="s">
        <v>46</v>
      </c>
      <c r="C877" s="3" t="s">
        <v>22</v>
      </c>
      <c r="D877" s="3" t="s">
        <v>50</v>
      </c>
      <c r="E877" s="43">
        <f t="shared" ca="1" si="19"/>
        <v>7.87</v>
      </c>
      <c r="F877" s="43">
        <f t="shared" ca="1" si="18"/>
        <v>36917</v>
      </c>
      <c r="G877" s="46">
        <f>IFERROR(VLOOKUP($A877,Курсы_январь!$A$2:$C$32,3,0),VLOOKUP($A877,Курсы_июль!$A$2:$C$32,3,0))</f>
        <v>32.637099999999997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42">
        <v>41483</v>
      </c>
      <c r="B878" s="3" t="s">
        <v>48</v>
      </c>
      <c r="C878" s="3" t="s">
        <v>22</v>
      </c>
      <c r="D878" s="3" t="s">
        <v>50</v>
      </c>
      <c r="E878" s="43">
        <f t="shared" ca="1" si="19"/>
        <v>9.34</v>
      </c>
      <c r="F878" s="43">
        <f t="shared" ca="1" si="18"/>
        <v>35675</v>
      </c>
      <c r="G878" s="46">
        <f>IFERROR(VLOOKUP($A878,Курсы_январь!$A$2:$C$32,3,0),VLOOKUP($A878,Курсы_июль!$A$2:$C$32,3,0))</f>
        <v>32.637099999999997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42">
        <v>41483</v>
      </c>
      <c r="B879" s="3" t="s">
        <v>47</v>
      </c>
      <c r="C879" s="3" t="s">
        <v>22</v>
      </c>
      <c r="D879" s="3" t="s">
        <v>50</v>
      </c>
      <c r="E879" s="43">
        <f t="shared" ca="1" si="19"/>
        <v>1.42</v>
      </c>
      <c r="F879" s="43">
        <f t="shared" ca="1" si="18"/>
        <v>36998</v>
      </c>
      <c r="G879" s="46">
        <f>IFERROR(VLOOKUP($A879,Курсы_январь!$A$2:$C$32,3,0),VLOOKUP($A879,Курсы_июль!$A$2:$C$32,3,0))</f>
        <v>32.637099999999997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42">
        <v>41483</v>
      </c>
      <c r="B880" s="3" t="s">
        <v>44</v>
      </c>
      <c r="C880" s="3" t="s">
        <v>23</v>
      </c>
      <c r="D880" s="3" t="s">
        <v>50</v>
      </c>
      <c r="E880" s="43">
        <f t="shared" ca="1" si="19"/>
        <v>9.41</v>
      </c>
      <c r="F880" s="43">
        <f t="shared" ca="1" si="18"/>
        <v>951</v>
      </c>
      <c r="G880" s="46">
        <f>IFERROR(VLOOKUP($A880,Курсы_январь!$A$2:$C$32,3,0),VLOOKUP($A880,Курсы_июль!$A$2:$C$32,3,0))</f>
        <v>32.637099999999997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42">
        <v>41483</v>
      </c>
      <c r="B881" s="3" t="s">
        <v>45</v>
      </c>
      <c r="C881" s="3" t="s">
        <v>23</v>
      </c>
      <c r="D881" s="3" t="s">
        <v>50</v>
      </c>
      <c r="E881" s="43">
        <f t="shared" ca="1" si="19"/>
        <v>0.55000000000000004</v>
      </c>
      <c r="F881" s="43">
        <f t="shared" ca="1" si="18"/>
        <v>982</v>
      </c>
      <c r="G881" s="46">
        <f>IFERROR(VLOOKUP($A881,Курсы_январь!$A$2:$C$32,3,0),VLOOKUP($A881,Курсы_июль!$A$2:$C$32,3,0))</f>
        <v>32.637099999999997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42">
        <v>41483</v>
      </c>
      <c r="B882" s="3" t="s">
        <v>46</v>
      </c>
      <c r="C882" s="3" t="s">
        <v>22</v>
      </c>
      <c r="D882" s="3" t="s">
        <v>43</v>
      </c>
      <c r="E882" s="43">
        <f t="shared" ca="1" si="19"/>
        <v>0.4</v>
      </c>
      <c r="F882" s="43">
        <f t="shared" ca="1" si="18"/>
        <v>35164</v>
      </c>
      <c r="G882" s="46">
        <f>IFERROR(VLOOKUP($A882,Курсы_январь!$A$2:$C$32,3,0),VLOOKUP($A882,Курсы_июль!$A$2:$C$32,3,0))</f>
        <v>32.637099999999997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42">
        <v>41483</v>
      </c>
      <c r="B883" s="3" t="s">
        <v>48</v>
      </c>
      <c r="C883" s="3" t="s">
        <v>22</v>
      </c>
      <c r="D883" s="3" t="s">
        <v>43</v>
      </c>
      <c r="E883" s="43">
        <f t="shared" ca="1" si="19"/>
        <v>1.03</v>
      </c>
      <c r="F883" s="43">
        <f t="shared" ca="1" si="18"/>
        <v>36047</v>
      </c>
      <c r="G883" s="46">
        <f>IFERROR(VLOOKUP($A883,Курсы_январь!$A$2:$C$32,3,0),VLOOKUP($A883,Курсы_июль!$A$2:$C$32,3,0))</f>
        <v>32.637099999999997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42">
        <v>41483</v>
      </c>
      <c r="B884" s="3" t="s">
        <v>47</v>
      </c>
      <c r="C884" s="3" t="s">
        <v>22</v>
      </c>
      <c r="D884" s="3" t="s">
        <v>43</v>
      </c>
      <c r="E884" s="43">
        <f t="shared" ca="1" si="19"/>
        <v>7.45</v>
      </c>
      <c r="F884" s="43">
        <f t="shared" ca="1" si="18"/>
        <v>35010</v>
      </c>
      <c r="G884" s="46">
        <f>IFERROR(VLOOKUP($A884,Курсы_январь!$A$2:$C$32,3,0),VLOOKUP($A884,Курсы_июль!$A$2:$C$32,3,0))</f>
        <v>32.637099999999997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42">
        <v>41483</v>
      </c>
      <c r="B885" s="3" t="s">
        <v>44</v>
      </c>
      <c r="C885" s="3" t="s">
        <v>23</v>
      </c>
      <c r="D885" s="3" t="s">
        <v>43</v>
      </c>
      <c r="E885" s="43">
        <f t="shared" ca="1" si="19"/>
        <v>1.19</v>
      </c>
      <c r="F885" s="43">
        <f t="shared" ca="1" si="18"/>
        <v>964</v>
      </c>
      <c r="G885" s="46">
        <f>IFERROR(VLOOKUP($A885,Курсы_январь!$A$2:$C$32,3,0),VLOOKUP($A885,Курсы_июль!$A$2:$C$32,3,0))</f>
        <v>32.637099999999997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42">
        <v>41483</v>
      </c>
      <c r="B886" s="3" t="s">
        <v>45</v>
      </c>
      <c r="C886" s="3" t="s">
        <v>23</v>
      </c>
      <c r="D886" s="3" t="s">
        <v>43</v>
      </c>
      <c r="E886" s="43">
        <f t="shared" ca="1" si="19"/>
        <v>7.02</v>
      </c>
      <c r="F886" s="43">
        <f t="shared" ca="1" si="18"/>
        <v>997</v>
      </c>
      <c r="G886" s="46">
        <f>IFERROR(VLOOKUP($A886,Курсы_январь!$A$2:$C$32,3,0),VLOOKUP($A886,Курсы_июль!$A$2:$C$32,3,0))</f>
        <v>32.637099999999997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42">
        <v>41484</v>
      </c>
      <c r="B887" s="3" t="s">
        <v>46</v>
      </c>
      <c r="C887" s="3" t="s">
        <v>22</v>
      </c>
      <c r="D887" s="3" t="s">
        <v>51</v>
      </c>
      <c r="E887" s="43">
        <f t="shared" ca="1" si="19"/>
        <v>7.22</v>
      </c>
      <c r="F887" s="43">
        <f t="shared" ca="1" si="18"/>
        <v>35385</v>
      </c>
      <c r="G887" s="46">
        <f>IFERROR(VLOOKUP($A887,Курсы_январь!$A$2:$C$32,3,0),VLOOKUP($A887,Курсы_июль!$A$2:$C$32,3,0))</f>
        <v>32.637099999999997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42">
        <v>41484</v>
      </c>
      <c r="B888" s="3" t="s">
        <v>48</v>
      </c>
      <c r="C888" s="3" t="s">
        <v>22</v>
      </c>
      <c r="D888" s="3" t="s">
        <v>51</v>
      </c>
      <c r="E888" s="43">
        <f t="shared" ca="1" si="19"/>
        <v>8.9600000000000009</v>
      </c>
      <c r="F888" s="43">
        <f t="shared" ca="1" si="18"/>
        <v>35093</v>
      </c>
      <c r="G888" s="46">
        <f>IFERROR(VLOOKUP($A888,Курсы_январь!$A$2:$C$32,3,0),VLOOKUP($A888,Курсы_июль!$A$2:$C$32,3,0))</f>
        <v>32.637099999999997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42">
        <v>41484</v>
      </c>
      <c r="B889" s="3" t="s">
        <v>47</v>
      </c>
      <c r="C889" s="3" t="s">
        <v>22</v>
      </c>
      <c r="D889" s="3" t="s">
        <v>51</v>
      </c>
      <c r="E889" s="43">
        <f t="shared" ca="1" si="19"/>
        <v>1.29</v>
      </c>
      <c r="F889" s="43">
        <f t="shared" ca="1" si="18"/>
        <v>36631</v>
      </c>
      <c r="G889" s="46">
        <f>IFERROR(VLOOKUP($A889,Курсы_январь!$A$2:$C$32,3,0),VLOOKUP($A889,Курсы_июль!$A$2:$C$32,3,0))</f>
        <v>32.637099999999997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42">
        <v>41484</v>
      </c>
      <c r="B890" s="3" t="s">
        <v>44</v>
      </c>
      <c r="C890" s="3" t="s">
        <v>23</v>
      </c>
      <c r="D890" s="3" t="s">
        <v>51</v>
      </c>
      <c r="E890" s="43">
        <f t="shared" ca="1" si="19"/>
        <v>1.03</v>
      </c>
      <c r="F890" s="43">
        <f t="shared" ca="1" si="18"/>
        <v>972</v>
      </c>
      <c r="G890" s="46">
        <f>IFERROR(VLOOKUP($A890,Курсы_январь!$A$2:$C$32,3,0),VLOOKUP($A890,Курсы_июль!$A$2:$C$32,3,0))</f>
        <v>32.637099999999997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42">
        <v>41484</v>
      </c>
      <c r="B891" s="3" t="s">
        <v>45</v>
      </c>
      <c r="C891" s="3" t="s">
        <v>23</v>
      </c>
      <c r="D891" s="3" t="s">
        <v>51</v>
      </c>
      <c r="E891" s="43">
        <f t="shared" ca="1" si="19"/>
        <v>3.79</v>
      </c>
      <c r="F891" s="43">
        <f t="shared" ca="1" si="18"/>
        <v>977</v>
      </c>
      <c r="G891" s="46">
        <f>IFERROR(VLOOKUP($A891,Курсы_январь!$A$2:$C$32,3,0),VLOOKUP($A891,Курсы_июль!$A$2:$C$32,3,0))</f>
        <v>32.637099999999997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42">
        <v>41484</v>
      </c>
      <c r="B892" s="3" t="s">
        <v>46</v>
      </c>
      <c r="C892" s="3" t="s">
        <v>22</v>
      </c>
      <c r="D892" s="3" t="s">
        <v>50</v>
      </c>
      <c r="E892" s="43">
        <f t="shared" ca="1" si="19"/>
        <v>2.21</v>
      </c>
      <c r="F892" s="43">
        <f t="shared" ca="1" si="18"/>
        <v>36917</v>
      </c>
      <c r="G892" s="46">
        <f>IFERROR(VLOOKUP($A892,Курсы_январь!$A$2:$C$32,3,0),VLOOKUP($A892,Курсы_июль!$A$2:$C$32,3,0))</f>
        <v>32.637099999999997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42">
        <v>41484</v>
      </c>
      <c r="B893" s="3" t="s">
        <v>48</v>
      </c>
      <c r="C893" s="3" t="s">
        <v>22</v>
      </c>
      <c r="D893" s="3" t="s">
        <v>50</v>
      </c>
      <c r="E893" s="43">
        <f t="shared" ca="1" si="19"/>
        <v>8.5299999999999994</v>
      </c>
      <c r="F893" s="43">
        <f t="shared" ca="1" si="18"/>
        <v>35675</v>
      </c>
      <c r="G893" s="46">
        <f>IFERROR(VLOOKUP($A893,Курсы_январь!$A$2:$C$32,3,0),VLOOKUP($A893,Курсы_июль!$A$2:$C$32,3,0))</f>
        <v>32.637099999999997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42">
        <v>41484</v>
      </c>
      <c r="B894" s="3" t="s">
        <v>47</v>
      </c>
      <c r="C894" s="3" t="s">
        <v>22</v>
      </c>
      <c r="D894" s="3" t="s">
        <v>50</v>
      </c>
      <c r="E894" s="43">
        <f t="shared" ca="1" si="19"/>
        <v>3.23</v>
      </c>
      <c r="F894" s="43">
        <f t="shared" ca="1" si="18"/>
        <v>36998</v>
      </c>
      <c r="G894" s="46">
        <f>IFERROR(VLOOKUP($A894,Курсы_январь!$A$2:$C$32,3,0),VLOOKUP($A894,Курсы_июль!$A$2:$C$32,3,0))</f>
        <v>32.637099999999997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42">
        <v>41484</v>
      </c>
      <c r="B895" s="3" t="s">
        <v>44</v>
      </c>
      <c r="C895" s="3" t="s">
        <v>23</v>
      </c>
      <c r="D895" s="3" t="s">
        <v>50</v>
      </c>
      <c r="E895" s="43">
        <f t="shared" ca="1" si="19"/>
        <v>9.65</v>
      </c>
      <c r="F895" s="43">
        <f t="shared" ca="1" si="18"/>
        <v>951</v>
      </c>
      <c r="G895" s="46">
        <f>IFERROR(VLOOKUP($A895,Курсы_январь!$A$2:$C$32,3,0),VLOOKUP($A895,Курсы_июль!$A$2:$C$32,3,0))</f>
        <v>32.637099999999997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42">
        <v>41484</v>
      </c>
      <c r="B896" s="3" t="s">
        <v>45</v>
      </c>
      <c r="C896" s="3" t="s">
        <v>23</v>
      </c>
      <c r="D896" s="3" t="s">
        <v>50</v>
      </c>
      <c r="E896" s="43">
        <f t="shared" ca="1" si="19"/>
        <v>7.48</v>
      </c>
      <c r="F896" s="43">
        <f t="shared" ca="1" si="18"/>
        <v>982</v>
      </c>
      <c r="G896" s="46">
        <f>IFERROR(VLOOKUP($A896,Курсы_январь!$A$2:$C$32,3,0),VLOOKUP($A896,Курсы_июль!$A$2:$C$32,3,0))</f>
        <v>32.637099999999997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42">
        <v>41484</v>
      </c>
      <c r="B897" s="3" t="s">
        <v>46</v>
      </c>
      <c r="C897" s="3" t="s">
        <v>22</v>
      </c>
      <c r="D897" s="3" t="s">
        <v>43</v>
      </c>
      <c r="E897" s="43">
        <f t="shared" ca="1" si="19"/>
        <v>8.66</v>
      </c>
      <c r="F897" s="43">
        <f t="shared" ca="1" si="18"/>
        <v>35164</v>
      </c>
      <c r="G897" s="46">
        <f>IFERROR(VLOOKUP($A897,Курсы_январь!$A$2:$C$32,3,0),VLOOKUP($A897,Курсы_июль!$A$2:$C$32,3,0))</f>
        <v>32.637099999999997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42">
        <v>41484</v>
      </c>
      <c r="B898" s="3" t="s">
        <v>48</v>
      </c>
      <c r="C898" s="3" t="s">
        <v>22</v>
      </c>
      <c r="D898" s="3" t="s">
        <v>43</v>
      </c>
      <c r="E898" s="43">
        <f t="shared" ca="1" si="19"/>
        <v>0.21</v>
      </c>
      <c r="F898" s="43">
        <f t="shared" ca="1" si="18"/>
        <v>36047</v>
      </c>
      <c r="G898" s="46">
        <f>IFERROR(VLOOKUP($A898,Курсы_январь!$A$2:$C$32,3,0),VLOOKUP($A898,Курсы_июль!$A$2:$C$32,3,0))</f>
        <v>32.637099999999997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42">
        <v>41484</v>
      </c>
      <c r="B899" s="3" t="s">
        <v>47</v>
      </c>
      <c r="C899" s="3" t="s">
        <v>22</v>
      </c>
      <c r="D899" s="3" t="s">
        <v>43</v>
      </c>
      <c r="E899" s="43">
        <f t="shared" ca="1" si="19"/>
        <v>0.76</v>
      </c>
      <c r="F899" s="43">
        <f t="shared" ca="1" si="18"/>
        <v>35010</v>
      </c>
      <c r="G899" s="46">
        <f>IFERROR(VLOOKUP($A899,Курсы_январь!$A$2:$C$32,3,0),VLOOKUP($A899,Курсы_июль!$A$2:$C$32,3,0))</f>
        <v>32.637099999999997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42">
        <v>41484</v>
      </c>
      <c r="B900" s="3" t="s">
        <v>44</v>
      </c>
      <c r="C900" s="3" t="s">
        <v>23</v>
      </c>
      <c r="D900" s="3" t="s">
        <v>43</v>
      </c>
      <c r="E900" s="43">
        <f t="shared" ca="1" si="19"/>
        <v>0.35</v>
      </c>
      <c r="F900" s="43">
        <f t="shared" ca="1" si="18"/>
        <v>964</v>
      </c>
      <c r="G900" s="46">
        <f>IFERROR(VLOOKUP($A900,Курсы_январь!$A$2:$C$32,3,0),VLOOKUP($A900,Курсы_июль!$A$2:$C$32,3,0))</f>
        <v>32.637099999999997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42">
        <v>41484</v>
      </c>
      <c r="B901" s="3" t="s">
        <v>45</v>
      </c>
      <c r="C901" s="3" t="s">
        <v>23</v>
      </c>
      <c r="D901" s="3" t="s">
        <v>43</v>
      </c>
      <c r="E901" s="43">
        <f t="shared" ca="1" si="19"/>
        <v>4.95</v>
      </c>
      <c r="F901" s="43">
        <f t="shared" ca="1" si="18"/>
        <v>997</v>
      </c>
      <c r="G901" s="46">
        <f>IFERROR(VLOOKUP($A901,Курсы_январь!$A$2:$C$32,3,0),VLOOKUP($A901,Курсы_июль!$A$2:$C$32,3,0))</f>
        <v>32.637099999999997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42">
        <v>41485</v>
      </c>
      <c r="B902" s="3" t="s">
        <v>46</v>
      </c>
      <c r="C902" s="3" t="s">
        <v>22</v>
      </c>
      <c r="D902" s="3" t="s">
        <v>51</v>
      </c>
      <c r="E902" s="43">
        <f t="shared" ca="1" si="19"/>
        <v>1.79</v>
      </c>
      <c r="F902" s="43">
        <f t="shared" ca="1" si="18"/>
        <v>35385</v>
      </c>
      <c r="G902" s="46">
        <f>IFERROR(VLOOKUP($A902,Курсы_январь!$A$2:$C$32,3,0),VLOOKUP($A902,Курсы_июль!$A$2:$C$32,3,0))</f>
        <v>32.855600000000003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42">
        <v>41485</v>
      </c>
      <c r="B903" s="3" t="s">
        <v>48</v>
      </c>
      <c r="C903" s="3" t="s">
        <v>22</v>
      </c>
      <c r="D903" s="3" t="s">
        <v>51</v>
      </c>
      <c r="E903" s="43">
        <f t="shared" ca="1" si="19"/>
        <v>4.25</v>
      </c>
      <c r="F903" s="43">
        <f t="shared" ca="1" si="18"/>
        <v>35093</v>
      </c>
      <c r="G903" s="46">
        <f>IFERROR(VLOOKUP($A903,Курсы_январь!$A$2:$C$32,3,0),VLOOKUP($A903,Курсы_июль!$A$2:$C$32,3,0))</f>
        <v>32.855600000000003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42">
        <v>41485</v>
      </c>
      <c r="B904" s="3" t="s">
        <v>47</v>
      </c>
      <c r="C904" s="3" t="s">
        <v>22</v>
      </c>
      <c r="D904" s="3" t="s">
        <v>51</v>
      </c>
      <c r="E904" s="43">
        <f t="shared" ca="1" si="19"/>
        <v>7.59</v>
      </c>
      <c r="F904" s="43">
        <f t="shared" ca="1" si="18"/>
        <v>36631</v>
      </c>
      <c r="G904" s="46">
        <f>IFERROR(VLOOKUP($A904,Курсы_январь!$A$2:$C$32,3,0),VLOOKUP($A904,Курсы_июль!$A$2:$C$32,3,0))</f>
        <v>32.855600000000003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42">
        <v>41485</v>
      </c>
      <c r="B905" s="3" t="s">
        <v>44</v>
      </c>
      <c r="C905" s="3" t="s">
        <v>23</v>
      </c>
      <c r="D905" s="3" t="s">
        <v>51</v>
      </c>
      <c r="E905" s="43">
        <f t="shared" ca="1" si="19"/>
        <v>7.48</v>
      </c>
      <c r="F905" s="43">
        <f t="shared" ca="1" si="18"/>
        <v>972</v>
      </c>
      <c r="G905" s="46">
        <f>IFERROR(VLOOKUP($A905,Курсы_январь!$A$2:$C$32,3,0),VLOOKUP($A905,Курсы_июль!$A$2:$C$32,3,0))</f>
        <v>32.855600000000003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42">
        <v>41485</v>
      </c>
      <c r="B906" s="3" t="s">
        <v>45</v>
      </c>
      <c r="C906" s="3" t="s">
        <v>23</v>
      </c>
      <c r="D906" s="3" t="s">
        <v>51</v>
      </c>
      <c r="E906" s="43">
        <f t="shared" ca="1" si="19"/>
        <v>8.4</v>
      </c>
      <c r="F906" s="43">
        <f t="shared" ca="1" si="18"/>
        <v>977</v>
      </c>
      <c r="G906" s="46">
        <f>IFERROR(VLOOKUP($A906,Курсы_январь!$A$2:$C$32,3,0),VLOOKUP($A906,Курсы_июль!$A$2:$C$32,3,0))</f>
        <v>32.855600000000003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42">
        <v>41485</v>
      </c>
      <c r="B907" s="3" t="s">
        <v>46</v>
      </c>
      <c r="C907" s="3" t="s">
        <v>22</v>
      </c>
      <c r="D907" s="3" t="s">
        <v>50</v>
      </c>
      <c r="E907" s="43">
        <f t="shared" ca="1" si="19"/>
        <v>2.58</v>
      </c>
      <c r="F907" s="43">
        <f t="shared" ca="1" si="18"/>
        <v>36917</v>
      </c>
      <c r="G907" s="46">
        <f>IFERROR(VLOOKUP($A907,Курсы_январь!$A$2:$C$32,3,0),VLOOKUP($A907,Курсы_июль!$A$2:$C$32,3,0))</f>
        <v>32.855600000000003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42">
        <v>41485</v>
      </c>
      <c r="B908" s="3" t="s">
        <v>48</v>
      </c>
      <c r="C908" s="3" t="s">
        <v>22</v>
      </c>
      <c r="D908" s="3" t="s">
        <v>50</v>
      </c>
      <c r="E908" s="43">
        <f t="shared" ca="1" si="19"/>
        <v>0.66</v>
      </c>
      <c r="F908" s="43">
        <f t="shared" ca="1" si="18"/>
        <v>35675</v>
      </c>
      <c r="G908" s="46">
        <f>IFERROR(VLOOKUP($A908,Курсы_январь!$A$2:$C$32,3,0),VLOOKUP($A908,Курсы_июль!$A$2:$C$32,3,0))</f>
        <v>32.855600000000003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42">
        <v>41485</v>
      </c>
      <c r="B909" s="3" t="s">
        <v>47</v>
      </c>
      <c r="C909" s="3" t="s">
        <v>22</v>
      </c>
      <c r="D909" s="3" t="s">
        <v>50</v>
      </c>
      <c r="E909" s="43">
        <f t="shared" ca="1" si="19"/>
        <v>9.73</v>
      </c>
      <c r="F909" s="43">
        <f t="shared" ca="1" si="18"/>
        <v>36998</v>
      </c>
      <c r="G909" s="46">
        <f>IFERROR(VLOOKUP($A909,Курсы_январь!$A$2:$C$32,3,0),VLOOKUP($A909,Курсы_июль!$A$2:$C$32,3,0))</f>
        <v>32.855600000000003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42">
        <v>41485</v>
      </c>
      <c r="B910" s="3" t="s">
        <v>44</v>
      </c>
      <c r="C910" s="3" t="s">
        <v>23</v>
      </c>
      <c r="D910" s="3" t="s">
        <v>50</v>
      </c>
      <c r="E910" s="43">
        <f t="shared" ca="1" si="19"/>
        <v>8.43</v>
      </c>
      <c r="F910" s="43">
        <f t="shared" ca="1" si="18"/>
        <v>951</v>
      </c>
      <c r="G910" s="46">
        <f>IFERROR(VLOOKUP($A910,Курсы_январь!$A$2:$C$32,3,0),VLOOKUP($A910,Курсы_июль!$A$2:$C$32,3,0))</f>
        <v>32.855600000000003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42">
        <v>41485</v>
      </c>
      <c r="B911" s="3" t="s">
        <v>45</v>
      </c>
      <c r="C911" s="3" t="s">
        <v>23</v>
      </c>
      <c r="D911" s="3" t="s">
        <v>50</v>
      </c>
      <c r="E911" s="43">
        <f t="shared" ca="1" si="19"/>
        <v>4.99</v>
      </c>
      <c r="F911" s="43">
        <f t="shared" ca="1" si="18"/>
        <v>982</v>
      </c>
      <c r="G911" s="46">
        <f>IFERROR(VLOOKUP($A911,Курсы_январь!$A$2:$C$32,3,0),VLOOKUP($A911,Курсы_июль!$A$2:$C$32,3,0))</f>
        <v>32.855600000000003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42">
        <v>41485</v>
      </c>
      <c r="B912" s="3" t="s">
        <v>46</v>
      </c>
      <c r="C912" s="3" t="s">
        <v>22</v>
      </c>
      <c r="D912" s="3" t="s">
        <v>43</v>
      </c>
      <c r="E912" s="43">
        <f t="shared" ca="1" si="19"/>
        <v>6.1</v>
      </c>
      <c r="F912" s="43">
        <f t="shared" ca="1" si="18"/>
        <v>35164</v>
      </c>
      <c r="G912" s="46">
        <f>IFERROR(VLOOKUP($A912,Курсы_январь!$A$2:$C$32,3,0),VLOOKUP($A912,Курсы_июль!$A$2:$C$32,3,0))</f>
        <v>32.855600000000003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42">
        <v>41485</v>
      </c>
      <c r="B913" s="3" t="s">
        <v>48</v>
      </c>
      <c r="C913" s="3" t="s">
        <v>22</v>
      </c>
      <c r="D913" s="3" t="s">
        <v>43</v>
      </c>
      <c r="E913" s="43">
        <f t="shared" ca="1" si="19"/>
        <v>7.78</v>
      </c>
      <c r="F913" s="43">
        <f t="shared" ca="1" si="18"/>
        <v>36047</v>
      </c>
      <c r="G913" s="46">
        <f>IFERROR(VLOOKUP($A913,Курсы_январь!$A$2:$C$32,3,0),VLOOKUP($A913,Курсы_июль!$A$2:$C$32,3,0))</f>
        <v>32.855600000000003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42">
        <v>41485</v>
      </c>
      <c r="B914" s="3" t="s">
        <v>47</v>
      </c>
      <c r="C914" s="3" t="s">
        <v>22</v>
      </c>
      <c r="D914" s="3" t="s">
        <v>43</v>
      </c>
      <c r="E914" s="43">
        <f t="shared" ca="1" si="19"/>
        <v>5.3</v>
      </c>
      <c r="F914" s="43">
        <f t="shared" ca="1" si="18"/>
        <v>35010</v>
      </c>
      <c r="G914" s="46">
        <f>IFERROR(VLOOKUP($A914,Курсы_январь!$A$2:$C$32,3,0),VLOOKUP($A914,Курсы_июль!$A$2:$C$32,3,0))</f>
        <v>32.855600000000003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42">
        <v>41485</v>
      </c>
      <c r="B915" s="3" t="s">
        <v>44</v>
      </c>
      <c r="C915" s="3" t="s">
        <v>23</v>
      </c>
      <c r="D915" s="3" t="s">
        <v>43</v>
      </c>
      <c r="E915" s="43">
        <f t="shared" ca="1" si="19"/>
        <v>8.1</v>
      </c>
      <c r="F915" s="43">
        <f t="shared" ca="1" si="18"/>
        <v>964</v>
      </c>
      <c r="G915" s="46">
        <f>IFERROR(VLOOKUP($A915,Курсы_январь!$A$2:$C$32,3,0),VLOOKUP($A915,Курсы_июль!$A$2:$C$32,3,0))</f>
        <v>32.855600000000003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42">
        <v>41485</v>
      </c>
      <c r="B916" s="3" t="s">
        <v>45</v>
      </c>
      <c r="C916" s="3" t="s">
        <v>23</v>
      </c>
      <c r="D916" s="3" t="s">
        <v>43</v>
      </c>
      <c r="E916" s="43">
        <f t="shared" ca="1" si="19"/>
        <v>9.8000000000000007</v>
      </c>
      <c r="F916" s="43">
        <f t="shared" ca="1" si="18"/>
        <v>997</v>
      </c>
      <c r="G916" s="46">
        <f>IFERROR(VLOOKUP($A916,Курсы_январь!$A$2:$C$32,3,0),VLOOKUP($A916,Курсы_июль!$A$2:$C$32,3,0))</f>
        <v>32.855600000000003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42">
        <v>41486</v>
      </c>
      <c r="B917" s="3" t="s">
        <v>46</v>
      </c>
      <c r="C917" s="3" t="s">
        <v>22</v>
      </c>
      <c r="D917" s="3" t="s">
        <v>51</v>
      </c>
      <c r="E917" s="43">
        <f t="shared" ca="1" si="19"/>
        <v>9.4499999999999993</v>
      </c>
      <c r="F917" s="43">
        <f t="shared" ca="1" si="18"/>
        <v>35385</v>
      </c>
      <c r="G917" s="46">
        <f>IFERROR(VLOOKUP($A917,Курсы_январь!$A$2:$C$32,3,0),VLOOKUP($A917,Курсы_июль!$A$2:$C$32,3,0))</f>
        <v>32.890099999999997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42">
        <v>41486</v>
      </c>
      <c r="B918" s="3" t="s">
        <v>48</v>
      </c>
      <c r="C918" s="3" t="s">
        <v>22</v>
      </c>
      <c r="D918" s="3" t="s">
        <v>51</v>
      </c>
      <c r="E918" s="43">
        <f t="shared" ca="1" si="19"/>
        <v>9.3000000000000007</v>
      </c>
      <c r="F918" s="43">
        <f t="shared" ca="1" si="18"/>
        <v>35093</v>
      </c>
      <c r="G918" s="46">
        <f>IFERROR(VLOOKUP($A918,Курсы_январь!$A$2:$C$32,3,0),VLOOKUP($A918,Курсы_июль!$A$2:$C$32,3,0))</f>
        <v>32.890099999999997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42">
        <v>41486</v>
      </c>
      <c r="B919" s="3" t="s">
        <v>47</v>
      </c>
      <c r="C919" s="3" t="s">
        <v>22</v>
      </c>
      <c r="D919" s="3" t="s">
        <v>51</v>
      </c>
      <c r="E919" s="43">
        <f t="shared" ca="1" si="19"/>
        <v>0.75</v>
      </c>
      <c r="F919" s="43">
        <f t="shared" ca="1" si="18"/>
        <v>36631</v>
      </c>
      <c r="G919" s="46">
        <f>IFERROR(VLOOKUP($A919,Курсы_январь!$A$2:$C$32,3,0),VLOOKUP($A919,Курсы_июль!$A$2:$C$32,3,0))</f>
        <v>32.890099999999997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42">
        <v>41486</v>
      </c>
      <c r="B920" s="3" t="s">
        <v>44</v>
      </c>
      <c r="C920" s="3" t="s">
        <v>23</v>
      </c>
      <c r="D920" s="3" t="s">
        <v>51</v>
      </c>
      <c r="E920" s="43">
        <f t="shared" ca="1" si="19"/>
        <v>5.5</v>
      </c>
      <c r="F920" s="43">
        <f t="shared" ca="1" si="18"/>
        <v>972</v>
      </c>
      <c r="G920" s="46">
        <f>IFERROR(VLOOKUP($A920,Курсы_январь!$A$2:$C$32,3,0),VLOOKUP($A920,Курсы_июль!$A$2:$C$32,3,0))</f>
        <v>32.890099999999997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42">
        <v>41486</v>
      </c>
      <c r="B921" s="3" t="s">
        <v>45</v>
      </c>
      <c r="C921" s="3" t="s">
        <v>23</v>
      </c>
      <c r="D921" s="3" t="s">
        <v>51</v>
      </c>
      <c r="E921" s="43">
        <f t="shared" ca="1" si="19"/>
        <v>1.29</v>
      </c>
      <c r="F921" s="43">
        <f t="shared" ca="1" si="18"/>
        <v>977</v>
      </c>
      <c r="G921" s="46">
        <f>IFERROR(VLOOKUP($A921,Курсы_январь!$A$2:$C$32,3,0),VLOOKUP($A921,Курсы_июль!$A$2:$C$32,3,0))</f>
        <v>32.890099999999997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42">
        <v>41486</v>
      </c>
      <c r="B922" s="3" t="s">
        <v>46</v>
      </c>
      <c r="C922" s="3" t="s">
        <v>22</v>
      </c>
      <c r="D922" s="3" t="s">
        <v>50</v>
      </c>
      <c r="E922" s="43">
        <f t="shared" ca="1" si="19"/>
        <v>3.87</v>
      </c>
      <c r="F922" s="43">
        <f t="shared" ca="1" si="18"/>
        <v>36917</v>
      </c>
      <c r="G922" s="46">
        <f>IFERROR(VLOOKUP($A922,Курсы_январь!$A$2:$C$32,3,0),VLOOKUP($A922,Курсы_июль!$A$2:$C$32,3,0))</f>
        <v>32.890099999999997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42">
        <v>41486</v>
      </c>
      <c r="B923" s="3" t="s">
        <v>48</v>
      </c>
      <c r="C923" s="3" t="s">
        <v>22</v>
      </c>
      <c r="D923" s="3" t="s">
        <v>50</v>
      </c>
      <c r="E923" s="43">
        <f t="shared" ca="1" si="19"/>
        <v>7.04</v>
      </c>
      <c r="F923" s="43">
        <f t="shared" ca="1" si="18"/>
        <v>35675</v>
      </c>
      <c r="G923" s="46">
        <f>IFERROR(VLOOKUP($A923,Курсы_январь!$A$2:$C$32,3,0),VLOOKUP($A923,Курсы_июль!$A$2:$C$32,3,0))</f>
        <v>32.890099999999997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42">
        <v>41486</v>
      </c>
      <c r="B924" s="3" t="s">
        <v>47</v>
      </c>
      <c r="C924" s="3" t="s">
        <v>22</v>
      </c>
      <c r="D924" s="3" t="s">
        <v>50</v>
      </c>
      <c r="E924" s="43">
        <f t="shared" ca="1" si="19"/>
        <v>0.59</v>
      </c>
      <c r="F924" s="43">
        <f t="shared" ca="1" si="18"/>
        <v>36998</v>
      </c>
      <c r="G924" s="46">
        <f>IFERROR(VLOOKUP($A924,Курсы_январь!$A$2:$C$32,3,0),VLOOKUP($A924,Курсы_июль!$A$2:$C$32,3,0))</f>
        <v>32.890099999999997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42">
        <v>41486</v>
      </c>
      <c r="B925" s="3" t="s">
        <v>44</v>
      </c>
      <c r="C925" s="3" t="s">
        <v>23</v>
      </c>
      <c r="D925" s="3" t="s">
        <v>50</v>
      </c>
      <c r="E925" s="43">
        <f t="shared" ca="1" si="19"/>
        <v>4.32</v>
      </c>
      <c r="F925" s="43">
        <f t="shared" ca="1" si="18"/>
        <v>951</v>
      </c>
      <c r="G925" s="46">
        <f>IFERROR(VLOOKUP($A925,Курсы_январь!$A$2:$C$32,3,0),VLOOKUP($A925,Курсы_июль!$A$2:$C$32,3,0))</f>
        <v>32.890099999999997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42">
        <v>41486</v>
      </c>
      <c r="B926" s="3" t="s">
        <v>45</v>
      </c>
      <c r="C926" s="3" t="s">
        <v>23</v>
      </c>
      <c r="D926" s="3" t="s">
        <v>50</v>
      </c>
      <c r="E926" s="43">
        <f t="shared" ca="1" si="19"/>
        <v>2.11</v>
      </c>
      <c r="F926" s="43">
        <f t="shared" ca="1" si="18"/>
        <v>982</v>
      </c>
      <c r="G926" s="46">
        <f>IFERROR(VLOOKUP($A926,Курсы_январь!$A$2:$C$32,3,0),VLOOKUP($A926,Курсы_июль!$A$2:$C$32,3,0))</f>
        <v>32.890099999999997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42">
        <v>41486</v>
      </c>
      <c r="B927" s="3" t="s">
        <v>46</v>
      </c>
      <c r="C927" s="3" t="s">
        <v>22</v>
      </c>
      <c r="D927" s="3" t="s">
        <v>43</v>
      </c>
      <c r="E927" s="43">
        <f t="shared" ca="1" si="19"/>
        <v>9</v>
      </c>
      <c r="F927" s="43">
        <f t="shared" ca="1" si="18"/>
        <v>35164</v>
      </c>
      <c r="G927" s="46">
        <f>IFERROR(VLOOKUP($A927,Курсы_январь!$A$2:$C$32,3,0),VLOOKUP($A927,Курсы_июль!$A$2:$C$32,3,0))</f>
        <v>32.890099999999997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42">
        <v>41486</v>
      </c>
      <c r="B928" s="3" t="s">
        <v>48</v>
      </c>
      <c r="C928" s="3" t="s">
        <v>22</v>
      </c>
      <c r="D928" s="3" t="s">
        <v>43</v>
      </c>
      <c r="E928" s="43">
        <f t="shared" ca="1" si="19"/>
        <v>5.31</v>
      </c>
      <c r="F928" s="43">
        <f t="shared" ca="1" si="18"/>
        <v>36047</v>
      </c>
      <c r="G928" s="46">
        <f>IFERROR(VLOOKUP($A928,Курсы_январь!$A$2:$C$32,3,0),VLOOKUP($A928,Курсы_июль!$A$2:$C$32,3,0))</f>
        <v>32.890099999999997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42">
        <v>41486</v>
      </c>
      <c r="B929" s="3" t="s">
        <v>47</v>
      </c>
      <c r="C929" s="3" t="s">
        <v>22</v>
      </c>
      <c r="D929" s="3" t="s">
        <v>43</v>
      </c>
      <c r="E929" s="43">
        <f t="shared" ca="1" si="19"/>
        <v>3.15</v>
      </c>
      <c r="F929" s="43">
        <f t="shared" ca="1" si="18"/>
        <v>35010</v>
      </c>
      <c r="G929" s="46">
        <f>IFERROR(VLOOKUP($A929,Курсы_январь!$A$2:$C$32,3,0),VLOOKUP($A929,Курсы_июль!$A$2:$C$32,3,0))</f>
        <v>32.890099999999997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42">
        <v>41486</v>
      </c>
      <c r="B930" s="3" t="s">
        <v>44</v>
      </c>
      <c r="C930" s="3" t="s">
        <v>23</v>
      </c>
      <c r="D930" s="3" t="s">
        <v>43</v>
      </c>
      <c r="E930" s="43">
        <f t="shared" ca="1" si="19"/>
        <v>4.4000000000000004</v>
      </c>
      <c r="F930" s="43">
        <f t="shared" ca="1" si="18"/>
        <v>964</v>
      </c>
      <c r="G930" s="46">
        <f>IFERROR(VLOOKUP($A930,Курсы_январь!$A$2:$C$32,3,0),VLOOKUP($A930,Курсы_июль!$A$2:$C$32,3,0))</f>
        <v>32.890099999999997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42">
        <v>41486</v>
      </c>
      <c r="B931" s="3" t="s">
        <v>45</v>
      </c>
      <c r="C931" s="3" t="s">
        <v>23</v>
      </c>
      <c r="D931" s="3" t="s">
        <v>43</v>
      </c>
      <c r="E931" s="43">
        <f t="shared" ca="1" si="19"/>
        <v>6.97</v>
      </c>
      <c r="F931" s="43">
        <f t="shared" ca="1" si="18"/>
        <v>997</v>
      </c>
      <c r="G931" s="46">
        <f>IFERROR(VLOOKUP($A931,Курсы_январь!$A$2:$C$32,3,0),VLOOKUP($A931,Курсы_июль!$A$2:$C$32,3,0))</f>
        <v>32.890099999999997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F931" xr:uid="{00000000-0009-0000-0000-000003000000}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DB3E2"/>
  </sheetPr>
  <dimension ref="A1:Z1000"/>
  <sheetViews>
    <sheetView workbookViewId="0">
      <selection activeCell="C1" sqref="C1:C1048576"/>
    </sheetView>
  </sheetViews>
  <sheetFormatPr baseColWidth="10" defaultColWidth="11.1640625" defaultRowHeight="15" customHeight="1" x14ac:dyDescent="0.2"/>
  <cols>
    <col min="1" max="1" width="10.1640625" bestFit="1" customWidth="1"/>
    <col min="2" max="2" width="7.5" customWidth="1"/>
    <col min="3" max="3" width="8.6640625" bestFit="1" customWidth="1"/>
    <col min="4" max="4" width="8.83203125" customWidth="1"/>
    <col min="5" max="5" width="9.1640625" customWidth="1"/>
    <col min="6" max="26" width="7" customWidth="1"/>
  </cols>
  <sheetData>
    <row r="1" spans="1:26" ht="14.25" customHeight="1" x14ac:dyDescent="0.2">
      <c r="A1" s="47" t="s">
        <v>61</v>
      </c>
      <c r="B1" s="48" t="s">
        <v>62</v>
      </c>
      <c r="C1" s="48" t="s">
        <v>63</v>
      </c>
      <c r="D1" s="49" t="s">
        <v>64</v>
      </c>
      <c r="E1" s="49" t="s">
        <v>65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4.25" customHeight="1" x14ac:dyDescent="0.2">
      <c r="A2" s="50">
        <v>41275</v>
      </c>
      <c r="B2" s="48"/>
      <c r="C2" s="48">
        <v>30.372699999999998</v>
      </c>
      <c r="D2" s="49"/>
      <c r="E2" s="49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4.25" customHeight="1" x14ac:dyDescent="0.2">
      <c r="A3" s="50">
        <v>41276</v>
      </c>
      <c r="B3" s="48"/>
      <c r="C3" s="48">
        <v>30.372699999999998</v>
      </c>
      <c r="D3" s="49"/>
      <c r="E3" s="49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4.25" customHeight="1" x14ac:dyDescent="0.2">
      <c r="A4" s="50">
        <v>41277</v>
      </c>
      <c r="B4" s="48"/>
      <c r="C4" s="48">
        <v>30.372699999999998</v>
      </c>
      <c r="D4" s="49"/>
      <c r="E4" s="49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4.25" customHeight="1" x14ac:dyDescent="0.2">
      <c r="A5" s="50">
        <v>41278</v>
      </c>
      <c r="B5" s="48"/>
      <c r="C5" s="48">
        <v>30.372699999999998</v>
      </c>
      <c r="D5" s="49"/>
      <c r="E5" s="49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14.25" customHeight="1" x14ac:dyDescent="0.2">
      <c r="A6" s="50">
        <v>41279</v>
      </c>
      <c r="B6" s="48"/>
      <c r="C6" s="48">
        <v>30.372699999999998</v>
      </c>
      <c r="D6" s="49"/>
      <c r="E6" s="49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4.25" customHeight="1" x14ac:dyDescent="0.2">
      <c r="A7" s="50">
        <v>41280</v>
      </c>
      <c r="B7" s="48"/>
      <c r="C7" s="48">
        <v>30.372699999999998</v>
      </c>
      <c r="D7" s="49"/>
      <c r="E7" s="49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4.25" customHeight="1" x14ac:dyDescent="0.2">
      <c r="A8" s="50">
        <v>41281</v>
      </c>
      <c r="B8" s="48"/>
      <c r="C8" s="48">
        <v>30.372699999999998</v>
      </c>
      <c r="D8" s="49"/>
      <c r="E8" s="49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14.25" customHeight="1" x14ac:dyDescent="0.2">
      <c r="A9" s="50">
        <v>41282</v>
      </c>
      <c r="B9" s="48"/>
      <c r="C9" s="48">
        <v>30.372699999999998</v>
      </c>
      <c r="D9" s="49"/>
      <c r="E9" s="49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4.25" customHeight="1" x14ac:dyDescent="0.2">
      <c r="A10" s="50">
        <v>41283</v>
      </c>
      <c r="B10" s="48"/>
      <c r="C10" s="48">
        <v>30.372699999999998</v>
      </c>
      <c r="D10" s="49"/>
      <c r="E10" s="49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4.25" customHeight="1" x14ac:dyDescent="0.2">
      <c r="A11" s="50">
        <v>41284</v>
      </c>
      <c r="B11" s="48">
        <v>1</v>
      </c>
      <c r="C11" s="48">
        <v>30.421500000000002</v>
      </c>
      <c r="D11" s="49">
        <v>840</v>
      </c>
      <c r="E11" s="49" t="s">
        <v>66</v>
      </c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4.25" customHeight="1" x14ac:dyDescent="0.2">
      <c r="A12" s="50">
        <v>41285</v>
      </c>
      <c r="B12" s="48">
        <v>1</v>
      </c>
      <c r="C12" s="48">
        <v>30.364999999999998</v>
      </c>
      <c r="D12" s="49">
        <v>840</v>
      </c>
      <c r="E12" s="49" t="s">
        <v>66</v>
      </c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4.25" customHeight="1" x14ac:dyDescent="0.2">
      <c r="A13" s="50">
        <v>41286</v>
      </c>
      <c r="B13" s="48">
        <v>1</v>
      </c>
      <c r="C13" s="48">
        <v>30.253699999999998</v>
      </c>
      <c r="D13" s="49">
        <v>840</v>
      </c>
      <c r="E13" s="49" t="s">
        <v>66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4.25" customHeight="1" x14ac:dyDescent="0.2">
      <c r="A14" s="50">
        <v>41287</v>
      </c>
      <c r="B14" s="48"/>
      <c r="C14" s="48">
        <f t="shared" ref="C14:C15" si="0">$C$13</f>
        <v>30.253699999999998</v>
      </c>
      <c r="D14" s="49"/>
      <c r="E14" s="49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4.25" customHeight="1" x14ac:dyDescent="0.2">
      <c r="A15" s="50">
        <v>41288</v>
      </c>
      <c r="B15" s="48"/>
      <c r="C15" s="48">
        <f t="shared" si="0"/>
        <v>30.253699999999998</v>
      </c>
      <c r="D15" s="49"/>
      <c r="E15" s="49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4.25" customHeight="1" x14ac:dyDescent="0.2">
      <c r="A16" s="50">
        <v>41289</v>
      </c>
      <c r="B16" s="48">
        <v>1</v>
      </c>
      <c r="C16" s="48">
        <v>30.2607</v>
      </c>
      <c r="D16" s="49">
        <v>840</v>
      </c>
      <c r="E16" s="49" t="s">
        <v>66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14.25" customHeight="1" x14ac:dyDescent="0.2">
      <c r="A17" s="50">
        <v>41290</v>
      </c>
      <c r="B17" s="48">
        <v>1</v>
      </c>
      <c r="C17" s="48">
        <v>30.255600000000001</v>
      </c>
      <c r="D17" s="49">
        <v>840</v>
      </c>
      <c r="E17" s="49" t="s">
        <v>66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4.25" customHeight="1" x14ac:dyDescent="0.2">
      <c r="A18" s="50">
        <v>41291</v>
      </c>
      <c r="B18" s="48">
        <v>1</v>
      </c>
      <c r="C18" s="48">
        <v>30.3399</v>
      </c>
      <c r="D18" s="49">
        <v>840</v>
      </c>
      <c r="E18" s="49" t="s">
        <v>66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4.25" customHeight="1" x14ac:dyDescent="0.2">
      <c r="A19" s="50">
        <v>41292</v>
      </c>
      <c r="B19" s="48">
        <v>1</v>
      </c>
      <c r="C19" s="48">
        <v>30.3431</v>
      </c>
      <c r="D19" s="49">
        <v>840</v>
      </c>
      <c r="E19" s="49" t="s">
        <v>66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4.25" customHeight="1" x14ac:dyDescent="0.2">
      <c r="A20" s="50">
        <v>41293</v>
      </c>
      <c r="B20" s="48">
        <v>1</v>
      </c>
      <c r="C20" s="48">
        <v>30.206499999999998</v>
      </c>
      <c r="D20" s="49">
        <v>840</v>
      </c>
      <c r="E20" s="49" t="s">
        <v>66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4.25" customHeight="1" x14ac:dyDescent="0.2">
      <c r="A21" s="50">
        <v>41294</v>
      </c>
      <c r="B21" s="48"/>
      <c r="C21" s="48">
        <f t="shared" ref="C21:C22" si="1">$C$20</f>
        <v>30.206499999999998</v>
      </c>
      <c r="D21" s="49"/>
      <c r="E21" s="49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4.25" customHeight="1" x14ac:dyDescent="0.2">
      <c r="A22" s="50">
        <v>41295</v>
      </c>
      <c r="B22" s="48"/>
      <c r="C22" s="48">
        <f t="shared" si="1"/>
        <v>30.206499999999998</v>
      </c>
      <c r="D22" s="49"/>
      <c r="E22" s="49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4.25" customHeight="1" x14ac:dyDescent="0.2">
      <c r="A23" s="50">
        <v>41296</v>
      </c>
      <c r="B23" s="48">
        <v>1</v>
      </c>
      <c r="C23" s="48">
        <v>30.297000000000001</v>
      </c>
      <c r="D23" s="49">
        <v>840</v>
      </c>
      <c r="E23" s="49" t="s">
        <v>66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4.25" customHeight="1" x14ac:dyDescent="0.2">
      <c r="A24" s="50">
        <v>41297</v>
      </c>
      <c r="B24" s="48">
        <v>1</v>
      </c>
      <c r="C24" s="48">
        <v>30.195</v>
      </c>
      <c r="D24" s="49">
        <v>840</v>
      </c>
      <c r="E24" s="49" t="s">
        <v>66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4.25" customHeight="1" x14ac:dyDescent="0.2">
      <c r="A25" s="50">
        <v>41298</v>
      </c>
      <c r="B25" s="48">
        <v>1</v>
      </c>
      <c r="C25" s="48">
        <v>30.229199999999999</v>
      </c>
      <c r="D25" s="49">
        <v>840</v>
      </c>
      <c r="E25" s="49" t="s">
        <v>66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4.25" customHeight="1" x14ac:dyDescent="0.2">
      <c r="A26" s="50">
        <v>41299</v>
      </c>
      <c r="B26" s="48">
        <v>1</v>
      </c>
      <c r="C26" s="48">
        <v>30.1648</v>
      </c>
      <c r="D26" s="49">
        <v>840</v>
      </c>
      <c r="E26" s="49" t="s">
        <v>66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4.25" customHeight="1" x14ac:dyDescent="0.2">
      <c r="A27" s="50">
        <v>41300</v>
      </c>
      <c r="B27" s="48">
        <v>1</v>
      </c>
      <c r="C27" s="48">
        <v>30.045100000000001</v>
      </c>
      <c r="D27" s="49">
        <v>840</v>
      </c>
      <c r="E27" s="49" t="s">
        <v>66</v>
      </c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4.25" customHeight="1" x14ac:dyDescent="0.2">
      <c r="A28" s="50">
        <v>41301</v>
      </c>
      <c r="B28" s="48"/>
      <c r="C28" s="48">
        <f t="shared" ref="C28:C29" si="2">$C$27</f>
        <v>30.045100000000001</v>
      </c>
      <c r="D28" s="49"/>
      <c r="E28" s="49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4.25" customHeight="1" x14ac:dyDescent="0.2">
      <c r="A29" s="50">
        <v>41302</v>
      </c>
      <c r="B29" s="48"/>
      <c r="C29" s="48">
        <f t="shared" si="2"/>
        <v>30.045100000000001</v>
      </c>
      <c r="D29" s="49"/>
      <c r="E29" s="49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4.25" customHeight="1" x14ac:dyDescent="0.2">
      <c r="A30" s="50">
        <v>41303</v>
      </c>
      <c r="B30" s="48">
        <v>1</v>
      </c>
      <c r="C30" s="48">
        <v>30.078199999999999</v>
      </c>
      <c r="D30" s="49">
        <v>840</v>
      </c>
      <c r="E30" s="49" t="s">
        <v>66</v>
      </c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4.25" customHeight="1" x14ac:dyDescent="0.2">
      <c r="A31" s="50">
        <v>41304</v>
      </c>
      <c r="B31" s="48">
        <v>1</v>
      </c>
      <c r="C31" s="48">
        <v>30.151299999999999</v>
      </c>
      <c r="D31" s="49">
        <v>840</v>
      </c>
      <c r="E31" s="49" t="s">
        <v>66</v>
      </c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4.25" customHeight="1" x14ac:dyDescent="0.2">
      <c r="A32" s="50">
        <v>41305</v>
      </c>
      <c r="B32" s="48">
        <v>1</v>
      </c>
      <c r="C32" s="48">
        <v>30.027699999999999</v>
      </c>
      <c r="D32" s="49">
        <v>840</v>
      </c>
      <c r="E32" s="49" t="s">
        <v>66</v>
      </c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4.25" customHeight="1" x14ac:dyDescent="0.2">
      <c r="A33" s="47"/>
      <c r="B33" s="48"/>
      <c r="C33" s="48"/>
      <c r="D33" s="49"/>
      <c r="E33" s="49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4.25" customHeight="1" x14ac:dyDescent="0.2">
      <c r="A34" s="47"/>
      <c r="B34" s="48"/>
      <c r="C34" s="48"/>
      <c r="D34" s="49"/>
      <c r="E34" s="49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4.25" customHeight="1" x14ac:dyDescent="0.2">
      <c r="A35" s="47"/>
      <c r="B35" s="48"/>
      <c r="C35" s="48"/>
      <c r="D35" s="49"/>
      <c r="E35" s="49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4.25" customHeight="1" x14ac:dyDescent="0.2">
      <c r="A36" s="47"/>
      <c r="B36" s="48"/>
      <c r="C36" s="48"/>
      <c r="D36" s="49"/>
      <c r="E36" s="49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4.25" customHeight="1" x14ac:dyDescent="0.2">
      <c r="A37" s="47"/>
      <c r="B37" s="48"/>
      <c r="C37" s="48"/>
      <c r="D37" s="49"/>
      <c r="E37" s="49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4.25" customHeight="1" x14ac:dyDescent="0.2">
      <c r="A38" s="47"/>
      <c r="B38" s="48"/>
      <c r="C38" s="48"/>
      <c r="D38" s="49"/>
      <c r="E38" s="49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4.25" customHeight="1" x14ac:dyDescent="0.2">
      <c r="A39" s="47"/>
      <c r="B39" s="48"/>
      <c r="C39" s="48"/>
      <c r="D39" s="49"/>
      <c r="E39" s="49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4.25" customHeight="1" x14ac:dyDescent="0.2">
      <c r="A40" s="47"/>
      <c r="B40" s="48"/>
      <c r="C40" s="48"/>
      <c r="D40" s="49"/>
      <c r="E40" s="49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4.25" customHeight="1" x14ac:dyDescent="0.2">
      <c r="A41" s="47"/>
      <c r="B41" s="48"/>
      <c r="C41" s="48"/>
      <c r="D41" s="49"/>
      <c r="E41" s="49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4.25" customHeight="1" x14ac:dyDescent="0.2">
      <c r="A42" s="47"/>
      <c r="B42" s="48"/>
      <c r="C42" s="48"/>
      <c r="D42" s="49"/>
      <c r="E42" s="49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4.25" customHeight="1" x14ac:dyDescent="0.2">
      <c r="A43" s="47"/>
      <c r="B43" s="48"/>
      <c r="C43" s="48"/>
      <c r="D43" s="49"/>
      <c r="E43" s="49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4.25" customHeight="1" x14ac:dyDescent="0.2">
      <c r="A44" s="47"/>
      <c r="B44" s="48"/>
      <c r="C44" s="48"/>
      <c r="D44" s="49"/>
      <c r="E44" s="49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4.25" customHeight="1" x14ac:dyDescent="0.2">
      <c r="A45" s="47"/>
      <c r="B45" s="48"/>
      <c r="C45" s="48"/>
      <c r="D45" s="49"/>
      <c r="E45" s="49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4.25" customHeight="1" x14ac:dyDescent="0.2">
      <c r="A46" s="47"/>
      <c r="B46" s="48"/>
      <c r="C46" s="48"/>
      <c r="D46" s="49"/>
      <c r="E46" s="49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4.25" customHeight="1" x14ac:dyDescent="0.2">
      <c r="A47" s="47"/>
      <c r="B47" s="48"/>
      <c r="C47" s="48"/>
      <c r="D47" s="49"/>
      <c r="E47" s="49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4.25" customHeight="1" x14ac:dyDescent="0.2">
      <c r="A48" s="47"/>
      <c r="B48" s="48"/>
      <c r="C48" s="48"/>
      <c r="D48" s="49"/>
      <c r="E48" s="49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4.25" customHeight="1" x14ac:dyDescent="0.2">
      <c r="A49" s="47"/>
      <c r="B49" s="48"/>
      <c r="C49" s="48"/>
      <c r="D49" s="49"/>
      <c r="E49" s="49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4.25" customHeight="1" x14ac:dyDescent="0.2">
      <c r="A50" s="47"/>
      <c r="B50" s="48"/>
      <c r="C50" s="48"/>
      <c r="D50" s="49"/>
      <c r="E50" s="49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4.25" customHeight="1" x14ac:dyDescent="0.2">
      <c r="A51" s="47"/>
      <c r="B51" s="48"/>
      <c r="C51" s="48"/>
      <c r="D51" s="49"/>
      <c r="E51" s="49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4.25" customHeight="1" x14ac:dyDescent="0.2">
      <c r="A52" s="47"/>
      <c r="B52" s="48"/>
      <c r="C52" s="48"/>
      <c r="D52" s="49"/>
      <c r="E52" s="49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4.25" customHeight="1" x14ac:dyDescent="0.2">
      <c r="A53" s="47"/>
      <c r="B53" s="48"/>
      <c r="C53" s="48"/>
      <c r="D53" s="49"/>
      <c r="E53" s="49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4.25" customHeight="1" x14ac:dyDescent="0.2">
      <c r="A54" s="47"/>
      <c r="B54" s="48"/>
      <c r="C54" s="48"/>
      <c r="D54" s="49"/>
      <c r="E54" s="49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4.25" customHeight="1" x14ac:dyDescent="0.2">
      <c r="A55" s="47"/>
      <c r="B55" s="48"/>
      <c r="C55" s="48"/>
      <c r="D55" s="49"/>
      <c r="E55" s="49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4.25" customHeight="1" x14ac:dyDescent="0.2">
      <c r="A56" s="47"/>
      <c r="B56" s="48"/>
      <c r="C56" s="48"/>
      <c r="D56" s="49"/>
      <c r="E56" s="49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4.25" customHeight="1" x14ac:dyDescent="0.2">
      <c r="A57" s="47"/>
      <c r="B57" s="48"/>
      <c r="C57" s="48"/>
      <c r="D57" s="49"/>
      <c r="E57" s="49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4.25" customHeight="1" x14ac:dyDescent="0.2">
      <c r="A58" s="47"/>
      <c r="B58" s="48"/>
      <c r="C58" s="48"/>
      <c r="D58" s="49"/>
      <c r="E58" s="49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4.25" customHeight="1" x14ac:dyDescent="0.2">
      <c r="A59" s="47"/>
      <c r="B59" s="48"/>
      <c r="C59" s="48"/>
      <c r="D59" s="49"/>
      <c r="E59" s="49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4.25" customHeight="1" x14ac:dyDescent="0.2">
      <c r="A60" s="47"/>
      <c r="B60" s="48"/>
      <c r="C60" s="48"/>
      <c r="D60" s="49"/>
      <c r="E60" s="49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4.25" customHeight="1" x14ac:dyDescent="0.2">
      <c r="A61" s="47"/>
      <c r="B61" s="48"/>
      <c r="C61" s="48"/>
      <c r="D61" s="49"/>
      <c r="E61" s="49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4.25" customHeight="1" x14ac:dyDescent="0.2">
      <c r="A62" s="47"/>
      <c r="B62" s="48"/>
      <c r="C62" s="48"/>
      <c r="D62" s="49"/>
      <c r="E62" s="49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4.25" customHeight="1" x14ac:dyDescent="0.2">
      <c r="A63" s="47"/>
      <c r="B63" s="48"/>
      <c r="C63" s="48"/>
      <c r="D63" s="49"/>
      <c r="E63" s="49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4.25" customHeight="1" x14ac:dyDescent="0.2">
      <c r="A64" s="47"/>
      <c r="B64" s="48"/>
      <c r="C64" s="48"/>
      <c r="D64" s="49"/>
      <c r="E64" s="49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4.25" customHeight="1" x14ac:dyDescent="0.2">
      <c r="A65" s="47"/>
      <c r="B65" s="48"/>
      <c r="C65" s="48"/>
      <c r="D65" s="49"/>
      <c r="E65" s="49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4.25" customHeight="1" x14ac:dyDescent="0.2">
      <c r="A66" s="47"/>
      <c r="B66" s="48"/>
      <c r="C66" s="48"/>
      <c r="D66" s="49"/>
      <c r="E66" s="49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4.25" customHeight="1" x14ac:dyDescent="0.2">
      <c r="A67" s="47"/>
      <c r="B67" s="48"/>
      <c r="C67" s="48"/>
      <c r="D67" s="49"/>
      <c r="E67" s="49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4.25" customHeight="1" x14ac:dyDescent="0.2">
      <c r="A68" s="47"/>
      <c r="B68" s="48"/>
      <c r="C68" s="48"/>
      <c r="D68" s="49"/>
      <c r="E68" s="49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4.25" customHeight="1" x14ac:dyDescent="0.2">
      <c r="A69" s="47"/>
      <c r="B69" s="48"/>
      <c r="C69" s="48"/>
      <c r="D69" s="49"/>
      <c r="E69" s="49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4.25" customHeight="1" x14ac:dyDescent="0.2">
      <c r="A70" s="47"/>
      <c r="B70" s="48"/>
      <c r="C70" s="48"/>
      <c r="D70" s="49"/>
      <c r="E70" s="49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4.25" customHeight="1" x14ac:dyDescent="0.2">
      <c r="A71" s="47"/>
      <c r="B71" s="48"/>
      <c r="C71" s="48"/>
      <c r="D71" s="49"/>
      <c r="E71" s="49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4.25" customHeight="1" x14ac:dyDescent="0.2">
      <c r="A72" s="47"/>
      <c r="B72" s="48"/>
      <c r="C72" s="48"/>
      <c r="D72" s="49"/>
      <c r="E72" s="49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4.25" customHeight="1" x14ac:dyDescent="0.2">
      <c r="A73" s="47"/>
      <c r="B73" s="48"/>
      <c r="C73" s="48"/>
      <c r="D73" s="49"/>
      <c r="E73" s="49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4.25" customHeight="1" x14ac:dyDescent="0.2">
      <c r="A74" s="47"/>
      <c r="B74" s="48"/>
      <c r="C74" s="48"/>
      <c r="D74" s="49"/>
      <c r="E74" s="49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4.25" customHeight="1" x14ac:dyDescent="0.2">
      <c r="A75" s="47"/>
      <c r="B75" s="48"/>
      <c r="C75" s="48"/>
      <c r="D75" s="49"/>
      <c r="E75" s="49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4.25" customHeight="1" x14ac:dyDescent="0.2">
      <c r="A76" s="47"/>
      <c r="B76" s="48"/>
      <c r="C76" s="48"/>
      <c r="D76" s="49"/>
      <c r="E76" s="49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4.25" customHeight="1" x14ac:dyDescent="0.2">
      <c r="A77" s="47"/>
      <c r="B77" s="48"/>
      <c r="C77" s="48"/>
      <c r="D77" s="49"/>
      <c r="E77" s="49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4.25" customHeight="1" x14ac:dyDescent="0.2">
      <c r="A78" s="47"/>
      <c r="B78" s="48"/>
      <c r="C78" s="48"/>
      <c r="D78" s="49"/>
      <c r="E78" s="49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4.25" customHeight="1" x14ac:dyDescent="0.2">
      <c r="A79" s="47"/>
      <c r="B79" s="48"/>
      <c r="C79" s="48"/>
      <c r="D79" s="49"/>
      <c r="E79" s="49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4.25" customHeight="1" x14ac:dyDescent="0.2">
      <c r="A80" s="47"/>
      <c r="B80" s="48"/>
      <c r="C80" s="48"/>
      <c r="D80" s="49"/>
      <c r="E80" s="49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4.25" customHeight="1" x14ac:dyDescent="0.2">
      <c r="A81" s="47"/>
      <c r="B81" s="48"/>
      <c r="C81" s="48"/>
      <c r="D81" s="49"/>
      <c r="E81" s="49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4.25" customHeight="1" x14ac:dyDescent="0.2">
      <c r="A82" s="47"/>
      <c r="B82" s="48"/>
      <c r="C82" s="48"/>
      <c r="D82" s="49"/>
      <c r="E82" s="49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4.25" customHeight="1" x14ac:dyDescent="0.2">
      <c r="A83" s="47"/>
      <c r="B83" s="48"/>
      <c r="C83" s="48"/>
      <c r="D83" s="49"/>
      <c r="E83" s="49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4.25" customHeight="1" x14ac:dyDescent="0.2">
      <c r="A84" s="47"/>
      <c r="B84" s="48"/>
      <c r="C84" s="48"/>
      <c r="D84" s="49"/>
      <c r="E84" s="49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4.25" customHeight="1" x14ac:dyDescent="0.2">
      <c r="A85" s="47"/>
      <c r="B85" s="48"/>
      <c r="C85" s="48"/>
      <c r="D85" s="49"/>
      <c r="E85" s="49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4.25" customHeight="1" x14ac:dyDescent="0.2">
      <c r="A86" s="47"/>
      <c r="B86" s="48"/>
      <c r="C86" s="48"/>
      <c r="D86" s="49"/>
      <c r="E86" s="49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4.25" customHeight="1" x14ac:dyDescent="0.2">
      <c r="A87" s="47"/>
      <c r="B87" s="48"/>
      <c r="C87" s="48"/>
      <c r="D87" s="49"/>
      <c r="E87" s="49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4.25" customHeight="1" x14ac:dyDescent="0.2">
      <c r="A88" s="47"/>
      <c r="B88" s="48"/>
      <c r="C88" s="48"/>
      <c r="D88" s="49"/>
      <c r="E88" s="49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4.25" customHeight="1" x14ac:dyDescent="0.2">
      <c r="A89" s="47"/>
      <c r="B89" s="48"/>
      <c r="C89" s="48"/>
      <c r="D89" s="49"/>
      <c r="E89" s="49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4.25" customHeight="1" x14ac:dyDescent="0.2">
      <c r="A90" s="47"/>
      <c r="B90" s="48"/>
      <c r="C90" s="48"/>
      <c r="D90" s="49"/>
      <c r="E90" s="49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4.25" customHeight="1" x14ac:dyDescent="0.2">
      <c r="A91" s="47"/>
      <c r="B91" s="48"/>
      <c r="C91" s="48"/>
      <c r="D91" s="49"/>
      <c r="E91" s="49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4.25" customHeight="1" x14ac:dyDescent="0.2">
      <c r="A92" s="47"/>
      <c r="B92" s="48"/>
      <c r="C92" s="48"/>
      <c r="D92" s="49"/>
      <c r="E92" s="49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4.25" customHeight="1" x14ac:dyDescent="0.2">
      <c r="A93" s="47"/>
      <c r="B93" s="48"/>
      <c r="C93" s="48"/>
      <c r="D93" s="49"/>
      <c r="E93" s="49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4.25" customHeight="1" x14ac:dyDescent="0.2">
      <c r="A94" s="47"/>
      <c r="B94" s="48"/>
      <c r="C94" s="48"/>
      <c r="D94" s="49"/>
      <c r="E94" s="49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4.25" customHeight="1" x14ac:dyDescent="0.2">
      <c r="A95" s="47"/>
      <c r="B95" s="48"/>
      <c r="C95" s="48"/>
      <c r="D95" s="49"/>
      <c r="E95" s="49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4.25" customHeight="1" x14ac:dyDescent="0.2">
      <c r="A96" s="47"/>
      <c r="B96" s="48"/>
      <c r="C96" s="48"/>
      <c r="D96" s="49"/>
      <c r="E96" s="49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4.25" customHeight="1" x14ac:dyDescent="0.2">
      <c r="A97" s="47"/>
      <c r="B97" s="48"/>
      <c r="C97" s="48"/>
      <c r="D97" s="49"/>
      <c r="E97" s="49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4.25" customHeight="1" x14ac:dyDescent="0.2">
      <c r="A98" s="47"/>
      <c r="B98" s="48"/>
      <c r="C98" s="48"/>
      <c r="D98" s="49"/>
      <c r="E98" s="49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4.25" customHeight="1" x14ac:dyDescent="0.2">
      <c r="A99" s="47"/>
      <c r="B99" s="48"/>
      <c r="C99" s="48"/>
      <c r="D99" s="49"/>
      <c r="E99" s="49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4.25" customHeight="1" x14ac:dyDescent="0.2">
      <c r="A100" s="47"/>
      <c r="B100" s="48"/>
      <c r="C100" s="48"/>
      <c r="D100" s="49"/>
      <c r="E100" s="49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4.25" customHeight="1" x14ac:dyDescent="0.2">
      <c r="A101" s="47"/>
      <c r="B101" s="48"/>
      <c r="C101" s="48"/>
      <c r="D101" s="49"/>
      <c r="E101" s="49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4.25" customHeight="1" x14ac:dyDescent="0.2">
      <c r="A102" s="47"/>
      <c r="B102" s="48"/>
      <c r="C102" s="48"/>
      <c r="D102" s="49"/>
      <c r="E102" s="49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4.25" customHeight="1" x14ac:dyDescent="0.2">
      <c r="A103" s="47"/>
      <c r="B103" s="48"/>
      <c r="C103" s="48"/>
      <c r="D103" s="49"/>
      <c r="E103" s="49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4.25" customHeight="1" x14ac:dyDescent="0.2">
      <c r="A104" s="47"/>
      <c r="B104" s="48"/>
      <c r="C104" s="48"/>
      <c r="D104" s="49"/>
      <c r="E104" s="49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4.25" customHeight="1" x14ac:dyDescent="0.2">
      <c r="A105" s="47"/>
      <c r="B105" s="48"/>
      <c r="C105" s="48"/>
      <c r="D105" s="49"/>
      <c r="E105" s="49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4.25" customHeight="1" x14ac:dyDescent="0.2">
      <c r="A106" s="47"/>
      <c r="B106" s="48"/>
      <c r="C106" s="48"/>
      <c r="D106" s="49"/>
      <c r="E106" s="49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4.25" customHeight="1" x14ac:dyDescent="0.2">
      <c r="A107" s="47"/>
      <c r="B107" s="48"/>
      <c r="C107" s="48"/>
      <c r="D107" s="49"/>
      <c r="E107" s="49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4.25" customHeight="1" x14ac:dyDescent="0.2">
      <c r="A108" s="47"/>
      <c r="B108" s="48"/>
      <c r="C108" s="48"/>
      <c r="D108" s="49"/>
      <c r="E108" s="49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4.25" customHeight="1" x14ac:dyDescent="0.2">
      <c r="A109" s="47"/>
      <c r="B109" s="48"/>
      <c r="C109" s="48"/>
      <c r="D109" s="49"/>
      <c r="E109" s="49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4.25" customHeight="1" x14ac:dyDescent="0.2">
      <c r="A110" s="47"/>
      <c r="B110" s="48"/>
      <c r="C110" s="48"/>
      <c r="D110" s="49"/>
      <c r="E110" s="49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4.25" customHeight="1" x14ac:dyDescent="0.2">
      <c r="A111" s="47"/>
      <c r="B111" s="48"/>
      <c r="C111" s="48"/>
      <c r="D111" s="49"/>
      <c r="E111" s="49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4.25" customHeight="1" x14ac:dyDescent="0.2">
      <c r="A112" s="47"/>
      <c r="B112" s="48"/>
      <c r="C112" s="48"/>
      <c r="D112" s="49"/>
      <c r="E112" s="49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4.25" customHeight="1" x14ac:dyDescent="0.2">
      <c r="A113" s="47"/>
      <c r="B113" s="48"/>
      <c r="C113" s="48"/>
      <c r="D113" s="49"/>
      <c r="E113" s="49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4.25" customHeight="1" x14ac:dyDescent="0.2">
      <c r="A114" s="47"/>
      <c r="B114" s="48"/>
      <c r="C114" s="48"/>
      <c r="D114" s="49"/>
      <c r="E114" s="49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4.25" customHeight="1" x14ac:dyDescent="0.2">
      <c r="A115" s="47"/>
      <c r="B115" s="48"/>
      <c r="C115" s="48"/>
      <c r="D115" s="49"/>
      <c r="E115" s="49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4.25" customHeight="1" x14ac:dyDescent="0.2">
      <c r="A116" s="47"/>
      <c r="B116" s="48"/>
      <c r="C116" s="48"/>
      <c r="D116" s="49"/>
      <c r="E116" s="49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4.25" customHeight="1" x14ac:dyDescent="0.2">
      <c r="A117" s="47"/>
      <c r="B117" s="48"/>
      <c r="C117" s="48"/>
      <c r="D117" s="49"/>
      <c r="E117" s="49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4.25" customHeight="1" x14ac:dyDescent="0.2">
      <c r="A118" s="47"/>
      <c r="B118" s="48"/>
      <c r="C118" s="48"/>
      <c r="D118" s="49"/>
      <c r="E118" s="49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4.25" customHeight="1" x14ac:dyDescent="0.2">
      <c r="A119" s="47"/>
      <c r="B119" s="48"/>
      <c r="C119" s="48"/>
      <c r="D119" s="49"/>
      <c r="E119" s="49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4.25" customHeight="1" x14ac:dyDescent="0.2">
      <c r="A120" s="47"/>
      <c r="B120" s="48"/>
      <c r="C120" s="48"/>
      <c r="D120" s="49"/>
      <c r="E120" s="49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4.25" customHeight="1" x14ac:dyDescent="0.2">
      <c r="A121" s="47"/>
      <c r="B121" s="48"/>
      <c r="C121" s="48"/>
      <c r="D121" s="49"/>
      <c r="E121" s="49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4.25" customHeight="1" x14ac:dyDescent="0.2">
      <c r="A122" s="47"/>
      <c r="B122" s="48"/>
      <c r="C122" s="48"/>
      <c r="D122" s="49"/>
      <c r="E122" s="49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4.25" customHeight="1" x14ac:dyDescent="0.2">
      <c r="A123" s="47"/>
      <c r="B123" s="48"/>
      <c r="C123" s="48"/>
      <c r="D123" s="49"/>
      <c r="E123" s="49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4.25" customHeight="1" x14ac:dyDescent="0.2">
      <c r="A124" s="47"/>
      <c r="B124" s="48"/>
      <c r="C124" s="48"/>
      <c r="D124" s="49"/>
      <c r="E124" s="49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4.25" customHeight="1" x14ac:dyDescent="0.2">
      <c r="A125" s="47"/>
      <c r="B125" s="48"/>
      <c r="C125" s="48"/>
      <c r="D125" s="49"/>
      <c r="E125" s="49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4.25" customHeight="1" x14ac:dyDescent="0.2">
      <c r="A126" s="47"/>
      <c r="B126" s="48"/>
      <c r="C126" s="48"/>
      <c r="D126" s="49"/>
      <c r="E126" s="49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4.25" customHeight="1" x14ac:dyDescent="0.2">
      <c r="A127" s="47"/>
      <c r="B127" s="48"/>
      <c r="C127" s="48"/>
      <c r="D127" s="49"/>
      <c r="E127" s="49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4.25" customHeight="1" x14ac:dyDescent="0.2">
      <c r="A128" s="47"/>
      <c r="B128" s="48"/>
      <c r="C128" s="48"/>
      <c r="D128" s="49"/>
      <c r="E128" s="49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4.25" customHeight="1" x14ac:dyDescent="0.2">
      <c r="A129" s="47"/>
      <c r="B129" s="48"/>
      <c r="C129" s="48"/>
      <c r="D129" s="49"/>
      <c r="E129" s="49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4.25" customHeight="1" x14ac:dyDescent="0.2">
      <c r="A130" s="47"/>
      <c r="B130" s="48"/>
      <c r="C130" s="48"/>
      <c r="D130" s="49"/>
      <c r="E130" s="49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4.25" customHeight="1" x14ac:dyDescent="0.2">
      <c r="A131" s="47"/>
      <c r="B131" s="48"/>
      <c r="C131" s="48"/>
      <c r="D131" s="49"/>
      <c r="E131" s="49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4.25" customHeight="1" x14ac:dyDescent="0.2">
      <c r="A132" s="47"/>
      <c r="B132" s="48"/>
      <c r="C132" s="48"/>
      <c r="D132" s="49"/>
      <c r="E132" s="49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4.25" customHeight="1" x14ac:dyDescent="0.2">
      <c r="A133" s="47"/>
      <c r="B133" s="48"/>
      <c r="C133" s="48"/>
      <c r="D133" s="49"/>
      <c r="E133" s="49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4.25" customHeight="1" x14ac:dyDescent="0.2">
      <c r="A134" s="47"/>
      <c r="B134" s="48"/>
      <c r="C134" s="48"/>
      <c r="D134" s="49"/>
      <c r="E134" s="49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4.25" customHeight="1" x14ac:dyDescent="0.2">
      <c r="A135" s="47"/>
      <c r="B135" s="48"/>
      <c r="C135" s="48"/>
      <c r="D135" s="49"/>
      <c r="E135" s="49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4.25" customHeight="1" x14ac:dyDescent="0.2">
      <c r="A136" s="47"/>
      <c r="B136" s="48"/>
      <c r="C136" s="48"/>
      <c r="D136" s="49"/>
      <c r="E136" s="49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4.25" customHeight="1" x14ac:dyDescent="0.2">
      <c r="A137" s="47"/>
      <c r="B137" s="48"/>
      <c r="C137" s="48"/>
      <c r="D137" s="49"/>
      <c r="E137" s="49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4.25" customHeight="1" x14ac:dyDescent="0.2">
      <c r="A138" s="47"/>
      <c r="B138" s="48"/>
      <c r="C138" s="48"/>
      <c r="D138" s="49"/>
      <c r="E138" s="49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4.25" customHeight="1" x14ac:dyDescent="0.2">
      <c r="A139" s="47"/>
      <c r="B139" s="48"/>
      <c r="C139" s="48"/>
      <c r="D139" s="49"/>
      <c r="E139" s="49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4.25" customHeight="1" x14ac:dyDescent="0.2">
      <c r="A140" s="47"/>
      <c r="B140" s="48"/>
      <c r="C140" s="48"/>
      <c r="D140" s="49"/>
      <c r="E140" s="49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4.25" customHeight="1" x14ac:dyDescent="0.2">
      <c r="A141" s="47"/>
      <c r="B141" s="48"/>
      <c r="C141" s="48"/>
      <c r="D141" s="49"/>
      <c r="E141" s="49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4.25" customHeight="1" x14ac:dyDescent="0.2">
      <c r="A142" s="47"/>
      <c r="B142" s="48"/>
      <c r="C142" s="48"/>
      <c r="D142" s="49"/>
      <c r="E142" s="49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4.25" customHeight="1" x14ac:dyDescent="0.2">
      <c r="A143" s="47"/>
      <c r="B143" s="48"/>
      <c r="C143" s="48"/>
      <c r="D143" s="49"/>
      <c r="E143" s="49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4.25" customHeight="1" x14ac:dyDescent="0.2">
      <c r="A144" s="47"/>
      <c r="B144" s="48"/>
      <c r="C144" s="48"/>
      <c r="D144" s="49"/>
      <c r="E144" s="49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4.25" customHeight="1" x14ac:dyDescent="0.2">
      <c r="A145" s="47"/>
      <c r="B145" s="48"/>
      <c r="C145" s="48"/>
      <c r="D145" s="49"/>
      <c r="E145" s="49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4.25" customHeight="1" x14ac:dyDescent="0.2">
      <c r="A146" s="47"/>
      <c r="B146" s="48"/>
      <c r="C146" s="48"/>
      <c r="D146" s="49"/>
      <c r="E146" s="49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4.25" customHeight="1" x14ac:dyDescent="0.2">
      <c r="A147" s="47"/>
      <c r="B147" s="48"/>
      <c r="C147" s="48"/>
      <c r="D147" s="49"/>
      <c r="E147" s="49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4.25" customHeight="1" x14ac:dyDescent="0.2">
      <c r="A148" s="47"/>
      <c r="B148" s="48"/>
      <c r="C148" s="48"/>
      <c r="D148" s="49"/>
      <c r="E148" s="49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4.25" customHeight="1" x14ac:dyDescent="0.2">
      <c r="A149" s="47"/>
      <c r="B149" s="48"/>
      <c r="C149" s="48"/>
      <c r="D149" s="49"/>
      <c r="E149" s="49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4.25" customHeight="1" x14ac:dyDescent="0.2">
      <c r="A150" s="47"/>
      <c r="B150" s="48"/>
      <c r="C150" s="48"/>
      <c r="D150" s="49"/>
      <c r="E150" s="49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4.25" customHeight="1" x14ac:dyDescent="0.2">
      <c r="A151" s="47"/>
      <c r="B151" s="48"/>
      <c r="C151" s="48"/>
      <c r="D151" s="49"/>
      <c r="E151" s="49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4.25" customHeight="1" x14ac:dyDescent="0.2">
      <c r="A152" s="47"/>
      <c r="B152" s="48"/>
      <c r="C152" s="48"/>
      <c r="D152" s="49"/>
      <c r="E152" s="49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4.25" customHeight="1" x14ac:dyDescent="0.2">
      <c r="A153" s="47"/>
      <c r="B153" s="48"/>
      <c r="C153" s="48"/>
      <c r="D153" s="49"/>
      <c r="E153" s="49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4.25" customHeight="1" x14ac:dyDescent="0.2">
      <c r="A154" s="47"/>
      <c r="B154" s="48"/>
      <c r="C154" s="48"/>
      <c r="D154" s="49"/>
      <c r="E154" s="49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4.25" customHeight="1" x14ac:dyDescent="0.2">
      <c r="A155" s="47"/>
      <c r="B155" s="48"/>
      <c r="C155" s="48"/>
      <c r="D155" s="49"/>
      <c r="E155" s="49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4.25" customHeight="1" x14ac:dyDescent="0.2">
      <c r="A156" s="47"/>
      <c r="B156" s="48"/>
      <c r="C156" s="48"/>
      <c r="D156" s="49"/>
      <c r="E156" s="49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4.25" customHeight="1" x14ac:dyDescent="0.2">
      <c r="A157" s="47"/>
      <c r="B157" s="48"/>
      <c r="C157" s="48"/>
      <c r="D157" s="49"/>
      <c r="E157" s="49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4.25" customHeight="1" x14ac:dyDescent="0.2">
      <c r="A158" s="47"/>
      <c r="B158" s="48"/>
      <c r="C158" s="48"/>
      <c r="D158" s="49"/>
      <c r="E158" s="49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4.25" customHeight="1" x14ac:dyDescent="0.2">
      <c r="A159" s="47"/>
      <c r="B159" s="48"/>
      <c r="C159" s="48"/>
      <c r="D159" s="49"/>
      <c r="E159" s="49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4.25" customHeight="1" x14ac:dyDescent="0.2">
      <c r="A160" s="47"/>
      <c r="B160" s="48"/>
      <c r="C160" s="48"/>
      <c r="D160" s="49"/>
      <c r="E160" s="49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4.25" customHeight="1" x14ac:dyDescent="0.2">
      <c r="A161" s="47"/>
      <c r="B161" s="48"/>
      <c r="C161" s="48"/>
      <c r="D161" s="49"/>
      <c r="E161" s="49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4.25" customHeight="1" x14ac:dyDescent="0.2">
      <c r="A162" s="47"/>
      <c r="B162" s="48"/>
      <c r="C162" s="48"/>
      <c r="D162" s="49"/>
      <c r="E162" s="49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4.25" customHeight="1" x14ac:dyDescent="0.2">
      <c r="A163" s="47"/>
      <c r="B163" s="48"/>
      <c r="C163" s="48"/>
      <c r="D163" s="49"/>
      <c r="E163" s="49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4.25" customHeight="1" x14ac:dyDescent="0.2">
      <c r="A164" s="47"/>
      <c r="B164" s="48"/>
      <c r="C164" s="48"/>
      <c r="D164" s="49"/>
      <c r="E164" s="49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4.25" customHeight="1" x14ac:dyDescent="0.2">
      <c r="A165" s="47"/>
      <c r="B165" s="48"/>
      <c r="C165" s="48"/>
      <c r="D165" s="49"/>
      <c r="E165" s="49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4.25" customHeight="1" x14ac:dyDescent="0.2">
      <c r="A166" s="47"/>
      <c r="B166" s="48"/>
      <c r="C166" s="48"/>
      <c r="D166" s="49"/>
      <c r="E166" s="49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4.25" customHeight="1" x14ac:dyDescent="0.2">
      <c r="A167" s="47"/>
      <c r="B167" s="48"/>
      <c r="C167" s="48"/>
      <c r="D167" s="49"/>
      <c r="E167" s="49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4.25" customHeight="1" x14ac:dyDescent="0.2">
      <c r="A168" s="47"/>
      <c r="B168" s="48"/>
      <c r="C168" s="48"/>
      <c r="D168" s="49"/>
      <c r="E168" s="49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4.25" customHeight="1" x14ac:dyDescent="0.2">
      <c r="A169" s="47"/>
      <c r="B169" s="48"/>
      <c r="C169" s="48"/>
      <c r="D169" s="49"/>
      <c r="E169" s="49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4.25" customHeight="1" x14ac:dyDescent="0.2">
      <c r="A170" s="47"/>
      <c r="B170" s="48"/>
      <c r="C170" s="48"/>
      <c r="D170" s="49"/>
      <c r="E170" s="49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4.25" customHeight="1" x14ac:dyDescent="0.2">
      <c r="A171" s="47"/>
      <c r="B171" s="48"/>
      <c r="C171" s="48"/>
      <c r="D171" s="49"/>
      <c r="E171" s="49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4.25" customHeight="1" x14ac:dyDescent="0.2">
      <c r="A172" s="47"/>
      <c r="B172" s="48"/>
      <c r="C172" s="48"/>
      <c r="D172" s="49"/>
      <c r="E172" s="49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4.25" customHeight="1" x14ac:dyDescent="0.2">
      <c r="A173" s="47"/>
      <c r="B173" s="48"/>
      <c r="C173" s="48"/>
      <c r="D173" s="49"/>
      <c r="E173" s="49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4.25" customHeight="1" x14ac:dyDescent="0.2">
      <c r="A174" s="47"/>
      <c r="B174" s="48"/>
      <c r="C174" s="48"/>
      <c r="D174" s="49"/>
      <c r="E174" s="49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4.25" customHeight="1" x14ac:dyDescent="0.2">
      <c r="A175" s="47"/>
      <c r="B175" s="48"/>
      <c r="C175" s="48"/>
      <c r="D175" s="49"/>
      <c r="E175" s="49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4.25" customHeight="1" x14ac:dyDescent="0.2">
      <c r="A176" s="47"/>
      <c r="B176" s="48"/>
      <c r="C176" s="48"/>
      <c r="D176" s="49"/>
      <c r="E176" s="49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4.25" customHeight="1" x14ac:dyDescent="0.2">
      <c r="A177" s="47"/>
      <c r="B177" s="48"/>
      <c r="C177" s="48"/>
      <c r="D177" s="49"/>
      <c r="E177" s="49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4.25" customHeight="1" x14ac:dyDescent="0.2">
      <c r="A178" s="47"/>
      <c r="B178" s="48"/>
      <c r="C178" s="48"/>
      <c r="D178" s="49"/>
      <c r="E178" s="49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4.25" customHeight="1" x14ac:dyDescent="0.2">
      <c r="A179" s="47"/>
      <c r="B179" s="48"/>
      <c r="C179" s="48"/>
      <c r="D179" s="49"/>
      <c r="E179" s="49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4.25" customHeight="1" x14ac:dyDescent="0.2">
      <c r="A180" s="47"/>
      <c r="B180" s="48"/>
      <c r="C180" s="48"/>
      <c r="D180" s="49"/>
      <c r="E180" s="49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4.25" customHeight="1" x14ac:dyDescent="0.2">
      <c r="A181" s="47"/>
      <c r="B181" s="48"/>
      <c r="C181" s="48"/>
      <c r="D181" s="49"/>
      <c r="E181" s="49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4.25" customHeight="1" x14ac:dyDescent="0.2">
      <c r="A182" s="47"/>
      <c r="B182" s="48"/>
      <c r="C182" s="48"/>
      <c r="D182" s="49"/>
      <c r="E182" s="49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4.25" customHeight="1" x14ac:dyDescent="0.2">
      <c r="A183" s="47"/>
      <c r="B183" s="48"/>
      <c r="C183" s="48"/>
      <c r="D183" s="49"/>
      <c r="E183" s="49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4.25" customHeight="1" x14ac:dyDescent="0.2">
      <c r="A184" s="47"/>
      <c r="B184" s="48"/>
      <c r="C184" s="48"/>
      <c r="D184" s="49"/>
      <c r="E184" s="49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4.25" customHeight="1" x14ac:dyDescent="0.2">
      <c r="A185" s="47"/>
      <c r="B185" s="48"/>
      <c r="C185" s="48"/>
      <c r="D185" s="49"/>
      <c r="E185" s="49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4.25" customHeight="1" x14ac:dyDescent="0.2">
      <c r="A186" s="47"/>
      <c r="B186" s="48"/>
      <c r="C186" s="48"/>
      <c r="D186" s="49"/>
      <c r="E186" s="49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4.25" customHeight="1" x14ac:dyDescent="0.2">
      <c r="A187" s="47"/>
      <c r="B187" s="48"/>
      <c r="C187" s="48"/>
      <c r="D187" s="49"/>
      <c r="E187" s="49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4.25" customHeight="1" x14ac:dyDescent="0.2">
      <c r="A188" s="47"/>
      <c r="B188" s="48"/>
      <c r="C188" s="48"/>
      <c r="D188" s="49"/>
      <c r="E188" s="49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4.25" customHeight="1" x14ac:dyDescent="0.2">
      <c r="A189" s="47"/>
      <c r="B189" s="48"/>
      <c r="C189" s="48"/>
      <c r="D189" s="49"/>
      <c r="E189" s="49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4.25" customHeight="1" x14ac:dyDescent="0.2">
      <c r="A190" s="47"/>
      <c r="B190" s="48"/>
      <c r="C190" s="48"/>
      <c r="D190" s="49"/>
      <c r="E190" s="49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4.25" customHeight="1" x14ac:dyDescent="0.2">
      <c r="A191" s="47"/>
      <c r="B191" s="48"/>
      <c r="C191" s="48"/>
      <c r="D191" s="49"/>
      <c r="E191" s="49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4.25" customHeight="1" x14ac:dyDescent="0.2">
      <c r="A192" s="47"/>
      <c r="B192" s="48"/>
      <c r="C192" s="48"/>
      <c r="D192" s="49"/>
      <c r="E192" s="49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4.25" customHeight="1" x14ac:dyDescent="0.2">
      <c r="A193" s="47"/>
      <c r="B193" s="48"/>
      <c r="C193" s="48"/>
      <c r="D193" s="49"/>
      <c r="E193" s="49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4.25" customHeight="1" x14ac:dyDescent="0.2">
      <c r="A194" s="47"/>
      <c r="B194" s="48"/>
      <c r="C194" s="48"/>
      <c r="D194" s="49"/>
      <c r="E194" s="49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4.25" customHeight="1" x14ac:dyDescent="0.2">
      <c r="A195" s="47"/>
      <c r="B195" s="48"/>
      <c r="C195" s="48"/>
      <c r="D195" s="49"/>
      <c r="E195" s="49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4.25" customHeight="1" x14ac:dyDescent="0.2">
      <c r="A196" s="47"/>
      <c r="B196" s="48"/>
      <c r="C196" s="48"/>
      <c r="D196" s="49"/>
      <c r="E196" s="49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4.25" customHeight="1" x14ac:dyDescent="0.2">
      <c r="A197" s="47"/>
      <c r="B197" s="48"/>
      <c r="C197" s="48"/>
      <c r="D197" s="49"/>
      <c r="E197" s="49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4.25" customHeight="1" x14ac:dyDescent="0.2">
      <c r="A198" s="47"/>
      <c r="B198" s="48"/>
      <c r="C198" s="48"/>
      <c r="D198" s="49"/>
      <c r="E198" s="49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4.25" customHeight="1" x14ac:dyDescent="0.2">
      <c r="A199" s="47"/>
      <c r="B199" s="48"/>
      <c r="C199" s="48"/>
      <c r="D199" s="49"/>
      <c r="E199" s="49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4.25" customHeight="1" x14ac:dyDescent="0.2">
      <c r="A200" s="47"/>
      <c r="B200" s="48"/>
      <c r="C200" s="48"/>
      <c r="D200" s="49"/>
      <c r="E200" s="49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4.25" customHeight="1" x14ac:dyDescent="0.2">
      <c r="A201" s="47"/>
      <c r="B201" s="48"/>
      <c r="C201" s="48"/>
      <c r="D201" s="49"/>
      <c r="E201" s="49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4.25" customHeight="1" x14ac:dyDescent="0.2">
      <c r="A202" s="47"/>
      <c r="B202" s="48"/>
      <c r="C202" s="48"/>
      <c r="D202" s="49"/>
      <c r="E202" s="49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4.25" customHeight="1" x14ac:dyDescent="0.2">
      <c r="A203" s="47"/>
      <c r="B203" s="48"/>
      <c r="C203" s="48"/>
      <c r="D203" s="49"/>
      <c r="E203" s="49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4.25" customHeight="1" x14ac:dyDescent="0.2">
      <c r="A204" s="47"/>
      <c r="B204" s="48"/>
      <c r="C204" s="48"/>
      <c r="D204" s="49"/>
      <c r="E204" s="49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4.25" customHeight="1" x14ac:dyDescent="0.2">
      <c r="A205" s="47"/>
      <c r="B205" s="48"/>
      <c r="C205" s="48"/>
      <c r="D205" s="49"/>
      <c r="E205" s="49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4.25" customHeight="1" x14ac:dyDescent="0.2">
      <c r="A206" s="47"/>
      <c r="B206" s="48"/>
      <c r="C206" s="48"/>
      <c r="D206" s="49"/>
      <c r="E206" s="49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4.25" customHeight="1" x14ac:dyDescent="0.2">
      <c r="A207" s="47"/>
      <c r="B207" s="48"/>
      <c r="C207" s="48"/>
      <c r="D207" s="49"/>
      <c r="E207" s="49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4.25" customHeight="1" x14ac:dyDescent="0.2">
      <c r="A208" s="47"/>
      <c r="B208" s="48"/>
      <c r="C208" s="48"/>
      <c r="D208" s="49"/>
      <c r="E208" s="49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4.25" customHeight="1" x14ac:dyDescent="0.2">
      <c r="A209" s="47"/>
      <c r="B209" s="48"/>
      <c r="C209" s="48"/>
      <c r="D209" s="49"/>
      <c r="E209" s="49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4.25" customHeight="1" x14ac:dyDescent="0.2">
      <c r="A210" s="47"/>
      <c r="B210" s="48"/>
      <c r="C210" s="48"/>
      <c r="D210" s="49"/>
      <c r="E210" s="49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4.25" customHeight="1" x14ac:dyDescent="0.2">
      <c r="A211" s="47"/>
      <c r="B211" s="48"/>
      <c r="C211" s="48"/>
      <c r="D211" s="49"/>
      <c r="E211" s="49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4.25" customHeight="1" x14ac:dyDescent="0.2">
      <c r="A212" s="47"/>
      <c r="B212" s="48"/>
      <c r="C212" s="48"/>
      <c r="D212" s="49"/>
      <c r="E212" s="49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4.25" customHeight="1" x14ac:dyDescent="0.2">
      <c r="A213" s="47"/>
      <c r="B213" s="48"/>
      <c r="C213" s="48"/>
      <c r="D213" s="49"/>
      <c r="E213" s="49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4.25" customHeight="1" x14ac:dyDescent="0.2">
      <c r="A214" s="47"/>
      <c r="B214" s="48"/>
      <c r="C214" s="48"/>
      <c r="D214" s="49"/>
      <c r="E214" s="49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4.25" customHeight="1" x14ac:dyDescent="0.2">
      <c r="A215" s="47"/>
      <c r="B215" s="48"/>
      <c r="C215" s="48"/>
      <c r="D215" s="49"/>
      <c r="E215" s="49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4.25" customHeight="1" x14ac:dyDescent="0.2">
      <c r="A216" s="47"/>
      <c r="B216" s="48"/>
      <c r="C216" s="48"/>
      <c r="D216" s="49"/>
      <c r="E216" s="49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4.25" customHeight="1" x14ac:dyDescent="0.2">
      <c r="A217" s="47"/>
      <c r="B217" s="48"/>
      <c r="C217" s="48"/>
      <c r="D217" s="49"/>
      <c r="E217" s="49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4.25" customHeight="1" x14ac:dyDescent="0.2">
      <c r="A218" s="47"/>
      <c r="B218" s="48"/>
      <c r="C218" s="48"/>
      <c r="D218" s="49"/>
      <c r="E218" s="49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4.25" customHeight="1" x14ac:dyDescent="0.2">
      <c r="A219" s="47"/>
      <c r="B219" s="48"/>
      <c r="C219" s="48"/>
      <c r="D219" s="49"/>
      <c r="E219" s="49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4.25" customHeight="1" x14ac:dyDescent="0.2">
      <c r="A220" s="47"/>
      <c r="B220" s="48"/>
      <c r="C220" s="48"/>
      <c r="D220" s="49"/>
      <c r="E220" s="49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4.25" customHeight="1" x14ac:dyDescent="0.2">
      <c r="A221" s="47"/>
      <c r="B221" s="48"/>
      <c r="C221" s="48"/>
      <c r="D221" s="49"/>
      <c r="E221" s="49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4.25" customHeight="1" x14ac:dyDescent="0.2">
      <c r="A222" s="47"/>
      <c r="B222" s="48"/>
      <c r="C222" s="48"/>
      <c r="D222" s="49"/>
      <c r="E222" s="49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4.25" customHeight="1" x14ac:dyDescent="0.2">
      <c r="A223" s="47"/>
      <c r="B223" s="48"/>
      <c r="C223" s="48"/>
      <c r="D223" s="49"/>
      <c r="E223" s="49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4.25" customHeight="1" x14ac:dyDescent="0.2">
      <c r="A224" s="47"/>
      <c r="B224" s="48"/>
      <c r="C224" s="48"/>
      <c r="D224" s="49"/>
      <c r="E224" s="49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4.25" customHeight="1" x14ac:dyDescent="0.2">
      <c r="A225" s="47"/>
      <c r="B225" s="48"/>
      <c r="C225" s="48"/>
      <c r="D225" s="49"/>
      <c r="E225" s="49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4.25" customHeight="1" x14ac:dyDescent="0.2">
      <c r="A226" s="47"/>
      <c r="B226" s="48"/>
      <c r="C226" s="48"/>
      <c r="D226" s="49"/>
      <c r="E226" s="49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4.25" customHeight="1" x14ac:dyDescent="0.2">
      <c r="A227" s="47"/>
      <c r="B227" s="48"/>
      <c r="C227" s="48"/>
      <c r="D227" s="49"/>
      <c r="E227" s="49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4.25" customHeight="1" x14ac:dyDescent="0.2">
      <c r="A228" s="47"/>
      <c r="B228" s="48"/>
      <c r="C228" s="48"/>
      <c r="D228" s="49"/>
      <c r="E228" s="49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4.25" customHeight="1" x14ac:dyDescent="0.2">
      <c r="A229" s="47"/>
      <c r="B229" s="48"/>
      <c r="C229" s="48"/>
      <c r="D229" s="49"/>
      <c r="E229" s="49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4.25" customHeight="1" x14ac:dyDescent="0.2">
      <c r="A230" s="47"/>
      <c r="B230" s="48"/>
      <c r="C230" s="48"/>
      <c r="D230" s="49"/>
      <c r="E230" s="49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4.25" customHeight="1" x14ac:dyDescent="0.2">
      <c r="A231" s="47"/>
      <c r="B231" s="48"/>
      <c r="C231" s="48"/>
      <c r="D231" s="49"/>
      <c r="E231" s="49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4.25" customHeight="1" x14ac:dyDescent="0.2">
      <c r="A232" s="47"/>
      <c r="B232" s="48"/>
      <c r="C232" s="48"/>
      <c r="D232" s="49"/>
      <c r="E232" s="49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4.25" customHeight="1" x14ac:dyDescent="0.2">
      <c r="A233" s="47"/>
      <c r="B233" s="48"/>
      <c r="C233" s="48"/>
      <c r="D233" s="49"/>
      <c r="E233" s="49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4.25" customHeight="1" x14ac:dyDescent="0.2">
      <c r="A234" s="47"/>
      <c r="B234" s="48"/>
      <c r="C234" s="48"/>
      <c r="D234" s="49"/>
      <c r="E234" s="49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4.25" customHeight="1" x14ac:dyDescent="0.2">
      <c r="A235" s="47"/>
      <c r="B235" s="48"/>
      <c r="C235" s="48"/>
      <c r="D235" s="49"/>
      <c r="E235" s="49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4.25" customHeight="1" x14ac:dyDescent="0.2">
      <c r="A236" s="47"/>
      <c r="B236" s="48"/>
      <c r="C236" s="48"/>
      <c r="D236" s="49"/>
      <c r="E236" s="49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4.25" customHeight="1" x14ac:dyDescent="0.2">
      <c r="A237" s="47"/>
      <c r="B237" s="48"/>
      <c r="C237" s="48"/>
      <c r="D237" s="49"/>
      <c r="E237" s="49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4.25" customHeight="1" x14ac:dyDescent="0.2">
      <c r="A238" s="47"/>
      <c r="B238" s="48"/>
      <c r="C238" s="48"/>
      <c r="D238" s="49"/>
      <c r="E238" s="49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4.25" customHeight="1" x14ac:dyDescent="0.2">
      <c r="A239" s="47"/>
      <c r="B239" s="48"/>
      <c r="C239" s="48"/>
      <c r="D239" s="49"/>
      <c r="E239" s="49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4.25" customHeight="1" x14ac:dyDescent="0.2">
      <c r="A240" s="47"/>
      <c r="B240" s="48"/>
      <c r="C240" s="48"/>
      <c r="D240" s="49"/>
      <c r="E240" s="49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4.25" customHeight="1" x14ac:dyDescent="0.2">
      <c r="A241" s="47"/>
      <c r="B241" s="48"/>
      <c r="C241" s="48"/>
      <c r="D241" s="49"/>
      <c r="E241" s="49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4.25" customHeight="1" x14ac:dyDescent="0.2">
      <c r="A242" s="47"/>
      <c r="B242" s="48"/>
      <c r="C242" s="48"/>
      <c r="D242" s="49"/>
      <c r="E242" s="49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4.25" customHeight="1" x14ac:dyDescent="0.2">
      <c r="A243" s="47"/>
      <c r="B243" s="48"/>
      <c r="C243" s="48"/>
      <c r="D243" s="49"/>
      <c r="E243" s="49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4.25" customHeight="1" x14ac:dyDescent="0.2">
      <c r="A244" s="47"/>
      <c r="B244" s="48"/>
      <c r="C244" s="48"/>
      <c r="D244" s="49"/>
      <c r="E244" s="49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4.25" customHeight="1" x14ac:dyDescent="0.2">
      <c r="A245" s="47"/>
      <c r="B245" s="48"/>
      <c r="C245" s="48"/>
      <c r="D245" s="49"/>
      <c r="E245" s="49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4.25" customHeight="1" x14ac:dyDescent="0.2">
      <c r="A246" s="47"/>
      <c r="B246" s="48"/>
      <c r="C246" s="48"/>
      <c r="D246" s="49"/>
      <c r="E246" s="49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4.25" customHeight="1" x14ac:dyDescent="0.2">
      <c r="A247" s="47"/>
      <c r="B247" s="48"/>
      <c r="C247" s="48"/>
      <c r="D247" s="49"/>
      <c r="E247" s="49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4.25" customHeight="1" x14ac:dyDescent="0.2">
      <c r="A248" s="47"/>
      <c r="B248" s="48"/>
      <c r="C248" s="48"/>
      <c r="D248" s="49"/>
      <c r="E248" s="49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4.25" customHeight="1" x14ac:dyDescent="0.2">
      <c r="A249" s="47"/>
      <c r="B249" s="48"/>
      <c r="C249" s="48"/>
      <c r="D249" s="49"/>
      <c r="E249" s="49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4.25" customHeight="1" x14ac:dyDescent="0.2">
      <c r="A250" s="47"/>
      <c r="B250" s="48"/>
      <c r="C250" s="48"/>
      <c r="D250" s="49"/>
      <c r="E250" s="49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4.25" customHeight="1" x14ac:dyDescent="0.2">
      <c r="A251" s="47"/>
      <c r="B251" s="48"/>
      <c r="C251" s="48"/>
      <c r="D251" s="49"/>
      <c r="E251" s="49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4.25" customHeight="1" x14ac:dyDescent="0.2">
      <c r="A252" s="47"/>
      <c r="B252" s="48"/>
      <c r="C252" s="48"/>
      <c r="D252" s="49"/>
      <c r="E252" s="49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4.25" customHeight="1" x14ac:dyDescent="0.2">
      <c r="A253" s="47"/>
      <c r="B253" s="48"/>
      <c r="C253" s="48"/>
      <c r="D253" s="49"/>
      <c r="E253" s="49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4.25" customHeight="1" x14ac:dyDescent="0.2">
      <c r="A254" s="47"/>
      <c r="B254" s="48"/>
      <c r="C254" s="48"/>
      <c r="D254" s="49"/>
      <c r="E254" s="49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4.25" customHeight="1" x14ac:dyDescent="0.2">
      <c r="A255" s="47"/>
      <c r="B255" s="48"/>
      <c r="C255" s="48"/>
      <c r="D255" s="49"/>
      <c r="E255" s="49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4.25" customHeight="1" x14ac:dyDescent="0.2">
      <c r="A256" s="47"/>
      <c r="B256" s="48"/>
      <c r="C256" s="48"/>
      <c r="D256" s="49"/>
      <c r="E256" s="49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4.25" customHeight="1" x14ac:dyDescent="0.2">
      <c r="A257" s="47"/>
      <c r="B257" s="48"/>
      <c r="C257" s="48"/>
      <c r="D257" s="49"/>
      <c r="E257" s="49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4.25" customHeight="1" x14ac:dyDescent="0.2">
      <c r="A258" s="47"/>
      <c r="B258" s="48"/>
      <c r="C258" s="48"/>
      <c r="D258" s="49"/>
      <c r="E258" s="49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4.25" customHeight="1" x14ac:dyDescent="0.2">
      <c r="A259" s="47"/>
      <c r="B259" s="48"/>
      <c r="C259" s="48"/>
      <c r="D259" s="49"/>
      <c r="E259" s="49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4.25" customHeight="1" x14ac:dyDescent="0.2">
      <c r="A260" s="47"/>
      <c r="B260" s="48"/>
      <c r="C260" s="48"/>
      <c r="D260" s="49"/>
      <c r="E260" s="49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4.25" customHeight="1" x14ac:dyDescent="0.2">
      <c r="A261" s="47"/>
      <c r="B261" s="48"/>
      <c r="C261" s="48"/>
      <c r="D261" s="49"/>
      <c r="E261" s="49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4.25" customHeight="1" x14ac:dyDescent="0.2">
      <c r="A262" s="47"/>
      <c r="B262" s="48"/>
      <c r="C262" s="48"/>
      <c r="D262" s="49"/>
      <c r="E262" s="49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4.25" customHeight="1" x14ac:dyDescent="0.2">
      <c r="A263" s="47"/>
      <c r="B263" s="48"/>
      <c r="C263" s="48"/>
      <c r="D263" s="49"/>
      <c r="E263" s="49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4.25" customHeight="1" x14ac:dyDescent="0.2">
      <c r="A264" s="47"/>
      <c r="B264" s="48"/>
      <c r="C264" s="48"/>
      <c r="D264" s="49"/>
      <c r="E264" s="49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4.25" customHeight="1" x14ac:dyDescent="0.2">
      <c r="A265" s="47"/>
      <c r="B265" s="48"/>
      <c r="C265" s="48"/>
      <c r="D265" s="49"/>
      <c r="E265" s="49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4.25" customHeight="1" x14ac:dyDescent="0.2">
      <c r="A266" s="47"/>
      <c r="B266" s="48"/>
      <c r="C266" s="48"/>
      <c r="D266" s="49"/>
      <c r="E266" s="49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4.25" customHeight="1" x14ac:dyDescent="0.2">
      <c r="A267" s="47"/>
      <c r="B267" s="48"/>
      <c r="C267" s="48"/>
      <c r="D267" s="49"/>
      <c r="E267" s="49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4.25" customHeight="1" x14ac:dyDescent="0.2">
      <c r="A268" s="47"/>
      <c r="B268" s="48"/>
      <c r="C268" s="48"/>
      <c r="D268" s="49"/>
      <c r="E268" s="49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4.25" customHeight="1" x14ac:dyDescent="0.2">
      <c r="A269" s="47"/>
      <c r="B269" s="48"/>
      <c r="C269" s="48"/>
      <c r="D269" s="49"/>
      <c r="E269" s="49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4.25" customHeight="1" x14ac:dyDescent="0.2">
      <c r="A270" s="47"/>
      <c r="B270" s="48"/>
      <c r="C270" s="48"/>
      <c r="D270" s="49"/>
      <c r="E270" s="49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4.25" customHeight="1" x14ac:dyDescent="0.2">
      <c r="A271" s="47"/>
      <c r="B271" s="48"/>
      <c r="C271" s="48"/>
      <c r="D271" s="49"/>
      <c r="E271" s="49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4.25" customHeight="1" x14ac:dyDescent="0.2">
      <c r="A272" s="47"/>
      <c r="B272" s="48"/>
      <c r="C272" s="48"/>
      <c r="D272" s="49"/>
      <c r="E272" s="49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4.25" customHeight="1" x14ac:dyDescent="0.2">
      <c r="A273" s="47"/>
      <c r="B273" s="48"/>
      <c r="C273" s="48"/>
      <c r="D273" s="49"/>
      <c r="E273" s="49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4.25" customHeight="1" x14ac:dyDescent="0.2">
      <c r="A274" s="47"/>
      <c r="B274" s="48"/>
      <c r="C274" s="48"/>
      <c r="D274" s="49"/>
      <c r="E274" s="49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4.25" customHeight="1" x14ac:dyDescent="0.2">
      <c r="A275" s="47"/>
      <c r="B275" s="48"/>
      <c r="C275" s="48"/>
      <c r="D275" s="49"/>
      <c r="E275" s="49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4.25" customHeight="1" x14ac:dyDescent="0.2">
      <c r="A276" s="47"/>
      <c r="B276" s="48"/>
      <c r="C276" s="48"/>
      <c r="D276" s="49"/>
      <c r="E276" s="49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4.25" customHeight="1" x14ac:dyDescent="0.2">
      <c r="A277" s="47"/>
      <c r="B277" s="48"/>
      <c r="C277" s="48"/>
      <c r="D277" s="49"/>
      <c r="E277" s="49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4.25" customHeight="1" x14ac:dyDescent="0.2">
      <c r="A278" s="47"/>
      <c r="B278" s="48"/>
      <c r="C278" s="48"/>
      <c r="D278" s="49"/>
      <c r="E278" s="49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4.25" customHeight="1" x14ac:dyDescent="0.2">
      <c r="A279" s="47"/>
      <c r="B279" s="48"/>
      <c r="C279" s="48"/>
      <c r="D279" s="49"/>
      <c r="E279" s="49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4.25" customHeight="1" x14ac:dyDescent="0.2">
      <c r="A280" s="47"/>
      <c r="B280" s="48"/>
      <c r="C280" s="48"/>
      <c r="D280" s="49"/>
      <c r="E280" s="49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4.25" customHeight="1" x14ac:dyDescent="0.2">
      <c r="A281" s="47"/>
      <c r="B281" s="48"/>
      <c r="C281" s="48"/>
      <c r="D281" s="49"/>
      <c r="E281" s="49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4.25" customHeight="1" x14ac:dyDescent="0.2">
      <c r="A282" s="47"/>
      <c r="B282" s="48"/>
      <c r="C282" s="48"/>
      <c r="D282" s="49"/>
      <c r="E282" s="49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4.25" customHeight="1" x14ac:dyDescent="0.2">
      <c r="A283" s="47"/>
      <c r="B283" s="48"/>
      <c r="C283" s="48"/>
      <c r="D283" s="49"/>
      <c r="E283" s="49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4.25" customHeight="1" x14ac:dyDescent="0.2">
      <c r="A284" s="47"/>
      <c r="B284" s="48"/>
      <c r="C284" s="48"/>
      <c r="D284" s="49"/>
      <c r="E284" s="49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4.25" customHeight="1" x14ac:dyDescent="0.2">
      <c r="A285" s="47"/>
      <c r="B285" s="48"/>
      <c r="C285" s="48"/>
      <c r="D285" s="49"/>
      <c r="E285" s="49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4.25" customHeight="1" x14ac:dyDescent="0.2">
      <c r="A286" s="47"/>
      <c r="B286" s="48"/>
      <c r="C286" s="48"/>
      <c r="D286" s="49"/>
      <c r="E286" s="49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4.25" customHeight="1" x14ac:dyDescent="0.2">
      <c r="A287" s="47"/>
      <c r="B287" s="48"/>
      <c r="C287" s="48"/>
      <c r="D287" s="49"/>
      <c r="E287" s="49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4.25" customHeight="1" x14ac:dyDescent="0.2">
      <c r="A288" s="47"/>
      <c r="B288" s="48"/>
      <c r="C288" s="48"/>
      <c r="D288" s="49"/>
      <c r="E288" s="49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4.25" customHeight="1" x14ac:dyDescent="0.2">
      <c r="A289" s="47"/>
      <c r="B289" s="48"/>
      <c r="C289" s="48"/>
      <c r="D289" s="49"/>
      <c r="E289" s="49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4.25" customHeight="1" x14ac:dyDescent="0.2">
      <c r="A290" s="47"/>
      <c r="B290" s="48"/>
      <c r="C290" s="48"/>
      <c r="D290" s="49"/>
      <c r="E290" s="49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4.25" customHeight="1" x14ac:dyDescent="0.2">
      <c r="A291" s="47"/>
      <c r="B291" s="48"/>
      <c r="C291" s="48"/>
      <c r="D291" s="49"/>
      <c r="E291" s="49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4.25" customHeight="1" x14ac:dyDescent="0.2">
      <c r="A292" s="47"/>
      <c r="B292" s="48"/>
      <c r="C292" s="48"/>
      <c r="D292" s="49"/>
      <c r="E292" s="49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4.25" customHeight="1" x14ac:dyDescent="0.2">
      <c r="A293" s="47"/>
      <c r="B293" s="48"/>
      <c r="C293" s="48"/>
      <c r="D293" s="49"/>
      <c r="E293" s="49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4.25" customHeight="1" x14ac:dyDescent="0.2">
      <c r="A294" s="47"/>
      <c r="B294" s="48"/>
      <c r="C294" s="48"/>
      <c r="D294" s="49"/>
      <c r="E294" s="49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4.25" customHeight="1" x14ac:dyDescent="0.2">
      <c r="A295" s="47"/>
      <c r="B295" s="48"/>
      <c r="C295" s="48"/>
      <c r="D295" s="49"/>
      <c r="E295" s="49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4.25" customHeight="1" x14ac:dyDescent="0.2">
      <c r="A296" s="47"/>
      <c r="B296" s="48"/>
      <c r="C296" s="48"/>
      <c r="D296" s="49"/>
      <c r="E296" s="49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4.25" customHeight="1" x14ac:dyDescent="0.2">
      <c r="A297" s="47"/>
      <c r="B297" s="48"/>
      <c r="C297" s="48"/>
      <c r="D297" s="49"/>
      <c r="E297" s="49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4.25" customHeight="1" x14ac:dyDescent="0.2">
      <c r="A298" s="47"/>
      <c r="B298" s="48"/>
      <c r="C298" s="48"/>
      <c r="D298" s="49"/>
      <c r="E298" s="49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4.25" customHeight="1" x14ac:dyDescent="0.2">
      <c r="A299" s="47"/>
      <c r="B299" s="48"/>
      <c r="C299" s="48"/>
      <c r="D299" s="49"/>
      <c r="E299" s="49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4.25" customHeight="1" x14ac:dyDescent="0.2">
      <c r="A300" s="47"/>
      <c r="B300" s="48"/>
      <c r="C300" s="48"/>
      <c r="D300" s="49"/>
      <c r="E300" s="49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4.25" customHeight="1" x14ac:dyDescent="0.2">
      <c r="A301" s="47"/>
      <c r="B301" s="48"/>
      <c r="C301" s="48"/>
      <c r="D301" s="49"/>
      <c r="E301" s="49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4.25" customHeight="1" x14ac:dyDescent="0.2">
      <c r="A302" s="47"/>
      <c r="B302" s="48"/>
      <c r="C302" s="48"/>
      <c r="D302" s="49"/>
      <c r="E302" s="49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4.25" customHeight="1" x14ac:dyDescent="0.2">
      <c r="A303" s="47"/>
      <c r="B303" s="48"/>
      <c r="C303" s="48"/>
      <c r="D303" s="49"/>
      <c r="E303" s="49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4.25" customHeight="1" x14ac:dyDescent="0.2">
      <c r="A304" s="47"/>
      <c r="B304" s="48"/>
      <c r="C304" s="48"/>
      <c r="D304" s="49"/>
      <c r="E304" s="49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4.25" customHeight="1" x14ac:dyDescent="0.2">
      <c r="A305" s="47"/>
      <c r="B305" s="48"/>
      <c r="C305" s="48"/>
      <c r="D305" s="49"/>
      <c r="E305" s="49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4.25" customHeight="1" x14ac:dyDescent="0.2">
      <c r="A306" s="47"/>
      <c r="B306" s="48"/>
      <c r="C306" s="48"/>
      <c r="D306" s="49"/>
      <c r="E306" s="49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4.25" customHeight="1" x14ac:dyDescent="0.2">
      <c r="A307" s="47"/>
      <c r="B307" s="48"/>
      <c r="C307" s="48"/>
      <c r="D307" s="49"/>
      <c r="E307" s="49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4.25" customHeight="1" x14ac:dyDescent="0.2">
      <c r="A308" s="47"/>
      <c r="B308" s="48"/>
      <c r="C308" s="48"/>
      <c r="D308" s="49"/>
      <c r="E308" s="49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4.25" customHeight="1" x14ac:dyDescent="0.2">
      <c r="A309" s="47"/>
      <c r="B309" s="48"/>
      <c r="C309" s="48"/>
      <c r="D309" s="49"/>
      <c r="E309" s="49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4.25" customHeight="1" x14ac:dyDescent="0.2">
      <c r="A310" s="47"/>
      <c r="B310" s="48"/>
      <c r="C310" s="48"/>
      <c r="D310" s="49"/>
      <c r="E310" s="49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4.25" customHeight="1" x14ac:dyDescent="0.2">
      <c r="A311" s="47"/>
      <c r="B311" s="48"/>
      <c r="C311" s="48"/>
      <c r="D311" s="49"/>
      <c r="E311" s="49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4.25" customHeight="1" x14ac:dyDescent="0.2">
      <c r="A312" s="47"/>
      <c r="B312" s="48"/>
      <c r="C312" s="48"/>
      <c r="D312" s="49"/>
      <c r="E312" s="49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4.25" customHeight="1" x14ac:dyDescent="0.2">
      <c r="A313" s="47"/>
      <c r="B313" s="48"/>
      <c r="C313" s="48"/>
      <c r="D313" s="49"/>
      <c r="E313" s="49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4.25" customHeight="1" x14ac:dyDescent="0.2">
      <c r="A314" s="47"/>
      <c r="B314" s="48"/>
      <c r="C314" s="48"/>
      <c r="D314" s="49"/>
      <c r="E314" s="49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4.25" customHeight="1" x14ac:dyDescent="0.2">
      <c r="A315" s="47"/>
      <c r="B315" s="48"/>
      <c r="C315" s="48"/>
      <c r="D315" s="49"/>
      <c r="E315" s="49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4.25" customHeight="1" x14ac:dyDescent="0.2">
      <c r="A316" s="47"/>
      <c r="B316" s="48"/>
      <c r="C316" s="48"/>
      <c r="D316" s="49"/>
      <c r="E316" s="49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4.25" customHeight="1" x14ac:dyDescent="0.2">
      <c r="A317" s="47"/>
      <c r="B317" s="48"/>
      <c r="C317" s="48"/>
      <c r="D317" s="49"/>
      <c r="E317" s="49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4.25" customHeight="1" x14ac:dyDescent="0.2">
      <c r="A318" s="47"/>
      <c r="B318" s="48"/>
      <c r="C318" s="48"/>
      <c r="D318" s="49"/>
      <c r="E318" s="49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4.25" customHeight="1" x14ac:dyDescent="0.2">
      <c r="A319" s="47"/>
      <c r="B319" s="48"/>
      <c r="C319" s="48"/>
      <c r="D319" s="49"/>
      <c r="E319" s="49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4.25" customHeight="1" x14ac:dyDescent="0.2">
      <c r="A320" s="47"/>
      <c r="B320" s="48"/>
      <c r="C320" s="48"/>
      <c r="D320" s="49"/>
      <c r="E320" s="49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4.25" customHeight="1" x14ac:dyDescent="0.2">
      <c r="A321" s="47"/>
      <c r="B321" s="48"/>
      <c r="C321" s="48"/>
      <c r="D321" s="49"/>
      <c r="E321" s="49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4.25" customHeight="1" x14ac:dyDescent="0.2">
      <c r="A322" s="47"/>
      <c r="B322" s="48"/>
      <c r="C322" s="48"/>
      <c r="D322" s="49"/>
      <c r="E322" s="49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4.25" customHeight="1" x14ac:dyDescent="0.2">
      <c r="A323" s="47"/>
      <c r="B323" s="48"/>
      <c r="C323" s="48"/>
      <c r="D323" s="49"/>
      <c r="E323" s="49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4.25" customHeight="1" x14ac:dyDescent="0.2">
      <c r="A324" s="47"/>
      <c r="B324" s="48"/>
      <c r="C324" s="48"/>
      <c r="D324" s="49"/>
      <c r="E324" s="49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4.25" customHeight="1" x14ac:dyDescent="0.2">
      <c r="A325" s="47"/>
      <c r="B325" s="48"/>
      <c r="C325" s="48"/>
      <c r="D325" s="49"/>
      <c r="E325" s="49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4.25" customHeight="1" x14ac:dyDescent="0.2">
      <c r="A326" s="47"/>
      <c r="B326" s="48"/>
      <c r="C326" s="48"/>
      <c r="D326" s="49"/>
      <c r="E326" s="49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4.25" customHeight="1" x14ac:dyDescent="0.2">
      <c r="A327" s="47"/>
      <c r="B327" s="48"/>
      <c r="C327" s="48"/>
      <c r="D327" s="49"/>
      <c r="E327" s="49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4.25" customHeight="1" x14ac:dyDescent="0.2">
      <c r="A328" s="47"/>
      <c r="B328" s="48"/>
      <c r="C328" s="48"/>
      <c r="D328" s="49"/>
      <c r="E328" s="49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4.25" customHeight="1" x14ac:dyDescent="0.2">
      <c r="A329" s="47"/>
      <c r="B329" s="48"/>
      <c r="C329" s="48"/>
      <c r="D329" s="49"/>
      <c r="E329" s="49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4.25" customHeight="1" x14ac:dyDescent="0.2">
      <c r="A330" s="47"/>
      <c r="B330" s="48"/>
      <c r="C330" s="48"/>
      <c r="D330" s="49"/>
      <c r="E330" s="49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4.25" customHeight="1" x14ac:dyDescent="0.2">
      <c r="A331" s="47"/>
      <c r="B331" s="48"/>
      <c r="C331" s="48"/>
      <c r="D331" s="49"/>
      <c r="E331" s="49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4.25" customHeight="1" x14ac:dyDescent="0.2">
      <c r="A332" s="47"/>
      <c r="B332" s="48"/>
      <c r="C332" s="48"/>
      <c r="D332" s="49"/>
      <c r="E332" s="49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4.25" customHeight="1" x14ac:dyDescent="0.2">
      <c r="A333" s="47"/>
      <c r="B333" s="48"/>
      <c r="C333" s="48"/>
      <c r="D333" s="49"/>
      <c r="E333" s="49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4.25" customHeight="1" x14ac:dyDescent="0.2">
      <c r="A334" s="47"/>
      <c r="B334" s="48"/>
      <c r="C334" s="48"/>
      <c r="D334" s="49"/>
      <c r="E334" s="49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4.25" customHeight="1" x14ac:dyDescent="0.2">
      <c r="A335" s="47"/>
      <c r="B335" s="48"/>
      <c r="C335" s="48"/>
      <c r="D335" s="49"/>
      <c r="E335" s="49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4.25" customHeight="1" x14ac:dyDescent="0.2">
      <c r="A336" s="47"/>
      <c r="B336" s="48"/>
      <c r="C336" s="48"/>
      <c r="D336" s="49"/>
      <c r="E336" s="49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4.25" customHeight="1" x14ac:dyDescent="0.2">
      <c r="A337" s="47"/>
      <c r="B337" s="48"/>
      <c r="C337" s="48"/>
      <c r="D337" s="49"/>
      <c r="E337" s="49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4.25" customHeight="1" x14ac:dyDescent="0.2">
      <c r="A338" s="47"/>
      <c r="B338" s="48"/>
      <c r="C338" s="48"/>
      <c r="D338" s="49"/>
      <c r="E338" s="49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4.25" customHeight="1" x14ac:dyDescent="0.2">
      <c r="A339" s="47"/>
      <c r="B339" s="48"/>
      <c r="C339" s="48"/>
      <c r="D339" s="49"/>
      <c r="E339" s="49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4.25" customHeight="1" x14ac:dyDescent="0.2">
      <c r="A340" s="47"/>
      <c r="B340" s="48"/>
      <c r="C340" s="48"/>
      <c r="D340" s="49"/>
      <c r="E340" s="49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4.25" customHeight="1" x14ac:dyDescent="0.2">
      <c r="A341" s="47"/>
      <c r="B341" s="48"/>
      <c r="C341" s="48"/>
      <c r="D341" s="49"/>
      <c r="E341" s="49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4.25" customHeight="1" x14ac:dyDescent="0.2">
      <c r="A342" s="47"/>
      <c r="B342" s="48"/>
      <c r="C342" s="48"/>
      <c r="D342" s="49"/>
      <c r="E342" s="49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4.25" customHeight="1" x14ac:dyDescent="0.2">
      <c r="A343" s="47"/>
      <c r="B343" s="48"/>
      <c r="C343" s="48"/>
      <c r="D343" s="49"/>
      <c r="E343" s="49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4.25" customHeight="1" x14ac:dyDescent="0.2">
      <c r="A344" s="47"/>
      <c r="B344" s="48"/>
      <c r="C344" s="48"/>
      <c r="D344" s="49"/>
      <c r="E344" s="49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4.25" customHeight="1" x14ac:dyDescent="0.2">
      <c r="A345" s="47"/>
      <c r="B345" s="48"/>
      <c r="C345" s="48"/>
      <c r="D345" s="49"/>
      <c r="E345" s="49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4.25" customHeight="1" x14ac:dyDescent="0.2">
      <c r="A346" s="47"/>
      <c r="B346" s="48"/>
      <c r="C346" s="48"/>
      <c r="D346" s="49"/>
      <c r="E346" s="49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4.25" customHeight="1" x14ac:dyDescent="0.2">
      <c r="A347" s="47"/>
      <c r="B347" s="48"/>
      <c r="C347" s="48"/>
      <c r="D347" s="49"/>
      <c r="E347" s="49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4.25" customHeight="1" x14ac:dyDescent="0.2">
      <c r="A348" s="47"/>
      <c r="B348" s="48"/>
      <c r="C348" s="48"/>
      <c r="D348" s="49"/>
      <c r="E348" s="49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4.25" customHeight="1" x14ac:dyDescent="0.2">
      <c r="A349" s="47"/>
      <c r="B349" s="48"/>
      <c r="C349" s="48"/>
      <c r="D349" s="49"/>
      <c r="E349" s="49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4.25" customHeight="1" x14ac:dyDescent="0.2">
      <c r="A350" s="47"/>
      <c r="B350" s="48"/>
      <c r="C350" s="48"/>
      <c r="D350" s="49"/>
      <c r="E350" s="49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4.25" customHeight="1" x14ac:dyDescent="0.2">
      <c r="A351" s="47"/>
      <c r="B351" s="48"/>
      <c r="C351" s="48"/>
      <c r="D351" s="49"/>
      <c r="E351" s="49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4.25" customHeight="1" x14ac:dyDescent="0.2">
      <c r="A352" s="47"/>
      <c r="B352" s="48"/>
      <c r="C352" s="48"/>
      <c r="D352" s="49"/>
      <c r="E352" s="49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4.25" customHeight="1" x14ac:dyDescent="0.2">
      <c r="A353" s="47"/>
      <c r="B353" s="48"/>
      <c r="C353" s="48"/>
      <c r="D353" s="49"/>
      <c r="E353" s="49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4.25" customHeight="1" x14ac:dyDescent="0.2">
      <c r="A354" s="47"/>
      <c r="B354" s="48"/>
      <c r="C354" s="48"/>
      <c r="D354" s="49"/>
      <c r="E354" s="49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4.25" customHeight="1" x14ac:dyDescent="0.2">
      <c r="A355" s="47"/>
      <c r="B355" s="48"/>
      <c r="C355" s="48"/>
      <c r="D355" s="49"/>
      <c r="E355" s="49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4.25" customHeight="1" x14ac:dyDescent="0.2">
      <c r="A356" s="47"/>
      <c r="B356" s="48"/>
      <c r="C356" s="48"/>
      <c r="D356" s="49"/>
      <c r="E356" s="49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4.25" customHeight="1" x14ac:dyDescent="0.2">
      <c r="A357" s="47"/>
      <c r="B357" s="48"/>
      <c r="C357" s="48"/>
      <c r="D357" s="49"/>
      <c r="E357" s="49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4.25" customHeight="1" x14ac:dyDescent="0.2">
      <c r="A358" s="47"/>
      <c r="B358" s="48"/>
      <c r="C358" s="48"/>
      <c r="D358" s="49"/>
      <c r="E358" s="49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4.25" customHeight="1" x14ac:dyDescent="0.2">
      <c r="A359" s="47"/>
      <c r="B359" s="48"/>
      <c r="C359" s="48"/>
      <c r="D359" s="49"/>
      <c r="E359" s="49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4.25" customHeight="1" x14ac:dyDescent="0.2">
      <c r="A360" s="47"/>
      <c r="B360" s="48"/>
      <c r="C360" s="48"/>
      <c r="D360" s="49"/>
      <c r="E360" s="49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4.25" customHeight="1" x14ac:dyDescent="0.2">
      <c r="A361" s="47"/>
      <c r="B361" s="48"/>
      <c r="C361" s="48"/>
      <c r="D361" s="49"/>
      <c r="E361" s="49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4.25" customHeight="1" x14ac:dyDescent="0.2">
      <c r="A362" s="47"/>
      <c r="B362" s="48"/>
      <c r="C362" s="48"/>
      <c r="D362" s="49"/>
      <c r="E362" s="49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4.25" customHeight="1" x14ac:dyDescent="0.2">
      <c r="A363" s="47"/>
      <c r="B363" s="48"/>
      <c r="C363" s="48"/>
      <c r="D363" s="49"/>
      <c r="E363" s="49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4.25" customHeight="1" x14ac:dyDescent="0.2">
      <c r="A364" s="47"/>
      <c r="B364" s="48"/>
      <c r="C364" s="48"/>
      <c r="D364" s="49"/>
      <c r="E364" s="49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4.25" customHeight="1" x14ac:dyDescent="0.2">
      <c r="A365" s="47"/>
      <c r="B365" s="48"/>
      <c r="C365" s="48"/>
      <c r="D365" s="49"/>
      <c r="E365" s="49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4.25" customHeight="1" x14ac:dyDescent="0.2">
      <c r="A366" s="47"/>
      <c r="B366" s="48"/>
      <c r="C366" s="48"/>
      <c r="D366" s="49"/>
      <c r="E366" s="49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4.25" customHeight="1" x14ac:dyDescent="0.2">
      <c r="A367" s="47"/>
      <c r="B367" s="48"/>
      <c r="C367" s="48"/>
      <c r="D367" s="49"/>
      <c r="E367" s="49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4.25" customHeight="1" x14ac:dyDescent="0.2">
      <c r="A368" s="47"/>
      <c r="B368" s="48"/>
      <c r="C368" s="48"/>
      <c r="D368" s="49"/>
      <c r="E368" s="49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4.25" customHeight="1" x14ac:dyDescent="0.2">
      <c r="A369" s="47"/>
      <c r="B369" s="48"/>
      <c r="C369" s="48"/>
      <c r="D369" s="49"/>
      <c r="E369" s="49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4.25" customHeight="1" x14ac:dyDescent="0.2">
      <c r="A370" s="47"/>
      <c r="B370" s="48"/>
      <c r="C370" s="48"/>
      <c r="D370" s="49"/>
      <c r="E370" s="49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4.25" customHeight="1" x14ac:dyDescent="0.2">
      <c r="A371" s="47"/>
      <c r="B371" s="48"/>
      <c r="C371" s="48"/>
      <c r="D371" s="49"/>
      <c r="E371" s="49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4.25" customHeight="1" x14ac:dyDescent="0.2">
      <c r="A372" s="47"/>
      <c r="B372" s="48"/>
      <c r="C372" s="48"/>
      <c r="D372" s="49"/>
      <c r="E372" s="49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4.25" customHeight="1" x14ac:dyDescent="0.2">
      <c r="A373" s="47"/>
      <c r="B373" s="48"/>
      <c r="C373" s="48"/>
      <c r="D373" s="49"/>
      <c r="E373" s="49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4.25" customHeight="1" x14ac:dyDescent="0.2">
      <c r="A374" s="47"/>
      <c r="B374" s="48"/>
      <c r="C374" s="48"/>
      <c r="D374" s="49"/>
      <c r="E374" s="49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4.25" customHeight="1" x14ac:dyDescent="0.2">
      <c r="A375" s="47"/>
      <c r="B375" s="48"/>
      <c r="C375" s="48"/>
      <c r="D375" s="49"/>
      <c r="E375" s="49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4.25" customHeight="1" x14ac:dyDescent="0.2">
      <c r="A376" s="47"/>
      <c r="B376" s="48"/>
      <c r="C376" s="48"/>
      <c r="D376" s="49"/>
      <c r="E376" s="49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4.25" customHeight="1" x14ac:dyDescent="0.2">
      <c r="A377" s="47"/>
      <c r="B377" s="48"/>
      <c r="C377" s="48"/>
      <c r="D377" s="49"/>
      <c r="E377" s="49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4.25" customHeight="1" x14ac:dyDescent="0.2">
      <c r="A378" s="47"/>
      <c r="B378" s="48"/>
      <c r="C378" s="48"/>
      <c r="D378" s="49"/>
      <c r="E378" s="49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4.25" customHeight="1" x14ac:dyDescent="0.2">
      <c r="A379" s="47"/>
      <c r="B379" s="48"/>
      <c r="C379" s="48"/>
      <c r="D379" s="49"/>
      <c r="E379" s="49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4.25" customHeight="1" x14ac:dyDescent="0.2">
      <c r="A380" s="47"/>
      <c r="B380" s="48"/>
      <c r="C380" s="48"/>
      <c r="D380" s="49"/>
      <c r="E380" s="49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4.25" customHeight="1" x14ac:dyDescent="0.2">
      <c r="A381" s="47"/>
      <c r="B381" s="48"/>
      <c r="C381" s="48"/>
      <c r="D381" s="49"/>
      <c r="E381" s="49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4.25" customHeight="1" x14ac:dyDescent="0.2">
      <c r="A382" s="47"/>
      <c r="B382" s="48"/>
      <c r="C382" s="48"/>
      <c r="D382" s="49"/>
      <c r="E382" s="49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4.25" customHeight="1" x14ac:dyDescent="0.2">
      <c r="A383" s="47"/>
      <c r="B383" s="48"/>
      <c r="C383" s="48"/>
      <c r="D383" s="49"/>
      <c r="E383" s="49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4.25" customHeight="1" x14ac:dyDescent="0.2">
      <c r="A384" s="47"/>
      <c r="B384" s="48"/>
      <c r="C384" s="48"/>
      <c r="D384" s="49"/>
      <c r="E384" s="49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4.25" customHeight="1" x14ac:dyDescent="0.2">
      <c r="A385" s="47"/>
      <c r="B385" s="48"/>
      <c r="C385" s="48"/>
      <c r="D385" s="49"/>
      <c r="E385" s="49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4.25" customHeight="1" x14ac:dyDescent="0.2">
      <c r="A386" s="47"/>
      <c r="B386" s="48"/>
      <c r="C386" s="48"/>
      <c r="D386" s="49"/>
      <c r="E386" s="49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4.25" customHeight="1" x14ac:dyDescent="0.2">
      <c r="A387" s="47"/>
      <c r="B387" s="48"/>
      <c r="C387" s="48"/>
      <c r="D387" s="49"/>
      <c r="E387" s="49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4.25" customHeight="1" x14ac:dyDescent="0.2">
      <c r="A388" s="47"/>
      <c r="B388" s="48"/>
      <c r="C388" s="48"/>
      <c r="D388" s="49"/>
      <c r="E388" s="49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4.25" customHeight="1" x14ac:dyDescent="0.2">
      <c r="A389" s="47"/>
      <c r="B389" s="48"/>
      <c r="C389" s="48"/>
      <c r="D389" s="49"/>
      <c r="E389" s="49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4.25" customHeight="1" x14ac:dyDescent="0.2">
      <c r="A390" s="47"/>
      <c r="B390" s="48"/>
      <c r="C390" s="48"/>
      <c r="D390" s="49"/>
      <c r="E390" s="49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4.25" customHeight="1" x14ac:dyDescent="0.2">
      <c r="A391" s="47"/>
      <c r="B391" s="48"/>
      <c r="C391" s="48"/>
      <c r="D391" s="49"/>
      <c r="E391" s="49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4.25" customHeight="1" x14ac:dyDescent="0.2">
      <c r="A392" s="47"/>
      <c r="B392" s="48"/>
      <c r="C392" s="48"/>
      <c r="D392" s="49"/>
      <c r="E392" s="49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4.25" customHeight="1" x14ac:dyDescent="0.2">
      <c r="A393" s="47"/>
      <c r="B393" s="48"/>
      <c r="C393" s="48"/>
      <c r="D393" s="49"/>
      <c r="E393" s="49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4.25" customHeight="1" x14ac:dyDescent="0.2">
      <c r="A394" s="47"/>
      <c r="B394" s="48"/>
      <c r="C394" s="48"/>
      <c r="D394" s="49"/>
      <c r="E394" s="49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4.25" customHeight="1" x14ac:dyDescent="0.2">
      <c r="A395" s="47"/>
      <c r="B395" s="48"/>
      <c r="C395" s="48"/>
      <c r="D395" s="49"/>
      <c r="E395" s="49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4.25" customHeight="1" x14ac:dyDescent="0.2">
      <c r="A396" s="47"/>
      <c r="B396" s="48"/>
      <c r="C396" s="48"/>
      <c r="D396" s="49"/>
      <c r="E396" s="49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4.25" customHeight="1" x14ac:dyDescent="0.2">
      <c r="A397" s="47"/>
      <c r="B397" s="48"/>
      <c r="C397" s="48"/>
      <c r="D397" s="49"/>
      <c r="E397" s="49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4.25" customHeight="1" x14ac:dyDescent="0.2">
      <c r="A398" s="47"/>
      <c r="B398" s="48"/>
      <c r="C398" s="48"/>
      <c r="D398" s="49"/>
      <c r="E398" s="49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4.25" customHeight="1" x14ac:dyDescent="0.2">
      <c r="A399" s="47"/>
      <c r="B399" s="48"/>
      <c r="C399" s="48"/>
      <c r="D399" s="49"/>
      <c r="E399" s="49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4.25" customHeight="1" x14ac:dyDescent="0.2">
      <c r="A400" s="47"/>
      <c r="B400" s="48"/>
      <c r="C400" s="48"/>
      <c r="D400" s="49"/>
      <c r="E400" s="49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4.25" customHeight="1" x14ac:dyDescent="0.2">
      <c r="A401" s="47"/>
      <c r="B401" s="48"/>
      <c r="C401" s="48"/>
      <c r="D401" s="49"/>
      <c r="E401" s="49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4.25" customHeight="1" x14ac:dyDescent="0.2">
      <c r="A402" s="47"/>
      <c r="B402" s="48"/>
      <c r="C402" s="48"/>
      <c r="D402" s="49"/>
      <c r="E402" s="49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4.25" customHeight="1" x14ac:dyDescent="0.2">
      <c r="A403" s="47"/>
      <c r="B403" s="48"/>
      <c r="C403" s="48"/>
      <c r="D403" s="49"/>
      <c r="E403" s="49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4.25" customHeight="1" x14ac:dyDescent="0.2">
      <c r="A404" s="47"/>
      <c r="B404" s="48"/>
      <c r="C404" s="48"/>
      <c r="D404" s="49"/>
      <c r="E404" s="49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4.25" customHeight="1" x14ac:dyDescent="0.2">
      <c r="A405" s="47"/>
      <c r="B405" s="48"/>
      <c r="C405" s="48"/>
      <c r="D405" s="49"/>
      <c r="E405" s="49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4.25" customHeight="1" x14ac:dyDescent="0.2">
      <c r="A406" s="47"/>
      <c r="B406" s="48"/>
      <c r="C406" s="48"/>
      <c r="D406" s="49"/>
      <c r="E406" s="49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4.25" customHeight="1" x14ac:dyDescent="0.2">
      <c r="A407" s="47"/>
      <c r="B407" s="48"/>
      <c r="C407" s="48"/>
      <c r="D407" s="49"/>
      <c r="E407" s="49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4.25" customHeight="1" x14ac:dyDescent="0.2">
      <c r="A408" s="47"/>
      <c r="B408" s="48"/>
      <c r="C408" s="48"/>
      <c r="D408" s="49"/>
      <c r="E408" s="49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4.25" customHeight="1" x14ac:dyDescent="0.2">
      <c r="A409" s="47"/>
      <c r="B409" s="48"/>
      <c r="C409" s="48"/>
      <c r="D409" s="49"/>
      <c r="E409" s="49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4.25" customHeight="1" x14ac:dyDescent="0.2">
      <c r="A410" s="47"/>
      <c r="B410" s="48"/>
      <c r="C410" s="48"/>
      <c r="D410" s="49"/>
      <c r="E410" s="49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4.25" customHeight="1" x14ac:dyDescent="0.2">
      <c r="A411" s="47"/>
      <c r="B411" s="48"/>
      <c r="C411" s="48"/>
      <c r="D411" s="49"/>
      <c r="E411" s="49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4.25" customHeight="1" x14ac:dyDescent="0.2">
      <c r="A412" s="47"/>
      <c r="B412" s="48"/>
      <c r="C412" s="48"/>
      <c r="D412" s="49"/>
      <c r="E412" s="49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4.25" customHeight="1" x14ac:dyDescent="0.2">
      <c r="A413" s="47"/>
      <c r="B413" s="48"/>
      <c r="C413" s="48"/>
      <c r="D413" s="49"/>
      <c r="E413" s="49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4.25" customHeight="1" x14ac:dyDescent="0.2">
      <c r="A414" s="47"/>
      <c r="B414" s="48"/>
      <c r="C414" s="48"/>
      <c r="D414" s="49"/>
      <c r="E414" s="49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4.25" customHeight="1" x14ac:dyDescent="0.2">
      <c r="A415" s="47"/>
      <c r="B415" s="48"/>
      <c r="C415" s="48"/>
      <c r="D415" s="49"/>
      <c r="E415" s="49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4.25" customHeight="1" x14ac:dyDescent="0.2">
      <c r="A416" s="47"/>
      <c r="B416" s="48"/>
      <c r="C416" s="48"/>
      <c r="D416" s="49"/>
      <c r="E416" s="49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4.25" customHeight="1" x14ac:dyDescent="0.2">
      <c r="A417" s="47"/>
      <c r="B417" s="48"/>
      <c r="C417" s="48"/>
      <c r="D417" s="49"/>
      <c r="E417" s="49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4.25" customHeight="1" x14ac:dyDescent="0.2">
      <c r="A418" s="47"/>
      <c r="B418" s="48"/>
      <c r="C418" s="48"/>
      <c r="D418" s="49"/>
      <c r="E418" s="49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4.25" customHeight="1" x14ac:dyDescent="0.2">
      <c r="A419" s="47"/>
      <c r="B419" s="48"/>
      <c r="C419" s="48"/>
      <c r="D419" s="49"/>
      <c r="E419" s="49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4.25" customHeight="1" x14ac:dyDescent="0.2">
      <c r="A420" s="47"/>
      <c r="B420" s="48"/>
      <c r="C420" s="48"/>
      <c r="D420" s="49"/>
      <c r="E420" s="49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4.25" customHeight="1" x14ac:dyDescent="0.2">
      <c r="A421" s="47"/>
      <c r="B421" s="48"/>
      <c r="C421" s="48"/>
      <c r="D421" s="49"/>
      <c r="E421" s="49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4.25" customHeight="1" x14ac:dyDescent="0.2">
      <c r="A422" s="47"/>
      <c r="B422" s="48"/>
      <c r="C422" s="48"/>
      <c r="D422" s="49"/>
      <c r="E422" s="49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4.25" customHeight="1" x14ac:dyDescent="0.2">
      <c r="A423" s="47"/>
      <c r="B423" s="48"/>
      <c r="C423" s="48"/>
      <c r="D423" s="49"/>
      <c r="E423" s="49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4.25" customHeight="1" x14ac:dyDescent="0.2">
      <c r="A424" s="47"/>
      <c r="B424" s="48"/>
      <c r="C424" s="48"/>
      <c r="D424" s="49"/>
      <c r="E424" s="49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4.25" customHeight="1" x14ac:dyDescent="0.2">
      <c r="A425" s="47"/>
      <c r="B425" s="48"/>
      <c r="C425" s="48"/>
      <c r="D425" s="49"/>
      <c r="E425" s="49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4.25" customHeight="1" x14ac:dyDescent="0.2">
      <c r="A426" s="47"/>
      <c r="B426" s="48"/>
      <c r="C426" s="48"/>
      <c r="D426" s="49"/>
      <c r="E426" s="49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4.25" customHeight="1" x14ac:dyDescent="0.2">
      <c r="A427" s="47"/>
      <c r="B427" s="48"/>
      <c r="C427" s="48"/>
      <c r="D427" s="49"/>
      <c r="E427" s="49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4.25" customHeight="1" x14ac:dyDescent="0.2">
      <c r="A428" s="47"/>
      <c r="B428" s="48"/>
      <c r="C428" s="48"/>
      <c r="D428" s="49"/>
      <c r="E428" s="49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4.25" customHeight="1" x14ac:dyDescent="0.2">
      <c r="A429" s="47"/>
      <c r="B429" s="48"/>
      <c r="C429" s="48"/>
      <c r="D429" s="49"/>
      <c r="E429" s="49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4.25" customHeight="1" x14ac:dyDescent="0.2">
      <c r="A430" s="47"/>
      <c r="B430" s="48"/>
      <c r="C430" s="48"/>
      <c r="D430" s="49"/>
      <c r="E430" s="49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4.25" customHeight="1" x14ac:dyDescent="0.2">
      <c r="A431" s="47"/>
      <c r="B431" s="48"/>
      <c r="C431" s="48"/>
      <c r="D431" s="49"/>
      <c r="E431" s="49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4.25" customHeight="1" x14ac:dyDescent="0.2">
      <c r="A432" s="47"/>
      <c r="B432" s="48"/>
      <c r="C432" s="48"/>
      <c r="D432" s="49"/>
      <c r="E432" s="49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4.25" customHeight="1" x14ac:dyDescent="0.2">
      <c r="A433" s="47"/>
      <c r="B433" s="48"/>
      <c r="C433" s="48"/>
      <c r="D433" s="49"/>
      <c r="E433" s="49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4.25" customHeight="1" x14ac:dyDescent="0.2">
      <c r="A434" s="47"/>
      <c r="B434" s="48"/>
      <c r="C434" s="48"/>
      <c r="D434" s="49"/>
      <c r="E434" s="49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4.25" customHeight="1" x14ac:dyDescent="0.2">
      <c r="A435" s="47"/>
      <c r="B435" s="48"/>
      <c r="C435" s="48"/>
      <c r="D435" s="49"/>
      <c r="E435" s="49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4.25" customHeight="1" x14ac:dyDescent="0.2">
      <c r="A436" s="47"/>
      <c r="B436" s="48"/>
      <c r="C436" s="48"/>
      <c r="D436" s="49"/>
      <c r="E436" s="49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4.25" customHeight="1" x14ac:dyDescent="0.2">
      <c r="A437" s="47"/>
      <c r="B437" s="48"/>
      <c r="C437" s="48"/>
      <c r="D437" s="49"/>
      <c r="E437" s="49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4.25" customHeight="1" x14ac:dyDescent="0.2">
      <c r="A438" s="47"/>
      <c r="B438" s="48"/>
      <c r="C438" s="48"/>
      <c r="D438" s="49"/>
      <c r="E438" s="49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4.25" customHeight="1" x14ac:dyDescent="0.2">
      <c r="A439" s="47"/>
      <c r="B439" s="48"/>
      <c r="C439" s="48"/>
      <c r="D439" s="49"/>
      <c r="E439" s="49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4.25" customHeight="1" x14ac:dyDescent="0.2">
      <c r="A440" s="47"/>
      <c r="B440" s="48"/>
      <c r="C440" s="48"/>
      <c r="D440" s="49"/>
      <c r="E440" s="49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4.25" customHeight="1" x14ac:dyDescent="0.2">
      <c r="A441" s="47"/>
      <c r="B441" s="48"/>
      <c r="C441" s="48"/>
      <c r="D441" s="49"/>
      <c r="E441" s="49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4.25" customHeight="1" x14ac:dyDescent="0.2">
      <c r="A442" s="47"/>
      <c r="B442" s="48"/>
      <c r="C442" s="48"/>
      <c r="D442" s="49"/>
      <c r="E442" s="49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4.25" customHeight="1" x14ac:dyDescent="0.2">
      <c r="A443" s="47"/>
      <c r="B443" s="48"/>
      <c r="C443" s="48"/>
      <c r="D443" s="49"/>
      <c r="E443" s="49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4.25" customHeight="1" x14ac:dyDescent="0.2">
      <c r="A444" s="47"/>
      <c r="B444" s="48"/>
      <c r="C444" s="48"/>
      <c r="D444" s="49"/>
      <c r="E444" s="49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4.25" customHeight="1" x14ac:dyDescent="0.2">
      <c r="A445" s="47"/>
      <c r="B445" s="48"/>
      <c r="C445" s="48"/>
      <c r="D445" s="49"/>
      <c r="E445" s="49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4.25" customHeight="1" x14ac:dyDescent="0.2">
      <c r="A446" s="47"/>
      <c r="B446" s="48"/>
      <c r="C446" s="48"/>
      <c r="D446" s="49"/>
      <c r="E446" s="49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4.25" customHeight="1" x14ac:dyDescent="0.2">
      <c r="A447" s="47"/>
      <c r="B447" s="48"/>
      <c r="C447" s="48"/>
      <c r="D447" s="49"/>
      <c r="E447" s="49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4.25" customHeight="1" x14ac:dyDescent="0.2">
      <c r="A448" s="47"/>
      <c r="B448" s="48"/>
      <c r="C448" s="48"/>
      <c r="D448" s="49"/>
      <c r="E448" s="49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4.25" customHeight="1" x14ac:dyDescent="0.2">
      <c r="A449" s="47"/>
      <c r="B449" s="48"/>
      <c r="C449" s="48"/>
      <c r="D449" s="49"/>
      <c r="E449" s="49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4.25" customHeight="1" x14ac:dyDescent="0.2">
      <c r="A450" s="47"/>
      <c r="B450" s="48"/>
      <c r="C450" s="48"/>
      <c r="D450" s="49"/>
      <c r="E450" s="49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4.25" customHeight="1" x14ac:dyDescent="0.2">
      <c r="A451" s="47"/>
      <c r="B451" s="48"/>
      <c r="C451" s="48"/>
      <c r="D451" s="49"/>
      <c r="E451" s="49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4.25" customHeight="1" x14ac:dyDescent="0.2">
      <c r="A452" s="47"/>
      <c r="B452" s="48"/>
      <c r="C452" s="48"/>
      <c r="D452" s="49"/>
      <c r="E452" s="49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4.25" customHeight="1" x14ac:dyDescent="0.2">
      <c r="A453" s="47"/>
      <c r="B453" s="48"/>
      <c r="C453" s="48"/>
      <c r="D453" s="49"/>
      <c r="E453" s="49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4.25" customHeight="1" x14ac:dyDescent="0.2">
      <c r="A454" s="47"/>
      <c r="B454" s="48"/>
      <c r="C454" s="48"/>
      <c r="D454" s="49"/>
      <c r="E454" s="49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4.25" customHeight="1" x14ac:dyDescent="0.2">
      <c r="A455" s="47"/>
      <c r="B455" s="48"/>
      <c r="C455" s="48"/>
      <c r="D455" s="49"/>
      <c r="E455" s="49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4.25" customHeight="1" x14ac:dyDescent="0.2">
      <c r="A456" s="47"/>
      <c r="B456" s="48"/>
      <c r="C456" s="48"/>
      <c r="D456" s="49"/>
      <c r="E456" s="49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4.25" customHeight="1" x14ac:dyDescent="0.2">
      <c r="A457" s="47"/>
      <c r="B457" s="48"/>
      <c r="C457" s="48"/>
      <c r="D457" s="49"/>
      <c r="E457" s="49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4.25" customHeight="1" x14ac:dyDescent="0.2">
      <c r="A458" s="47"/>
      <c r="B458" s="48"/>
      <c r="C458" s="48"/>
      <c r="D458" s="49"/>
      <c r="E458" s="49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4.25" customHeight="1" x14ac:dyDescent="0.2">
      <c r="A459" s="47"/>
      <c r="B459" s="48"/>
      <c r="C459" s="48"/>
      <c r="D459" s="49"/>
      <c r="E459" s="49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4.25" customHeight="1" x14ac:dyDescent="0.2">
      <c r="A460" s="47"/>
      <c r="B460" s="48"/>
      <c r="C460" s="48"/>
      <c r="D460" s="49"/>
      <c r="E460" s="49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4.25" customHeight="1" x14ac:dyDescent="0.2">
      <c r="A461" s="47"/>
      <c r="B461" s="48"/>
      <c r="C461" s="48"/>
      <c r="D461" s="49"/>
      <c r="E461" s="49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4.25" customHeight="1" x14ac:dyDescent="0.2">
      <c r="A462" s="47"/>
      <c r="B462" s="48"/>
      <c r="C462" s="48"/>
      <c r="D462" s="49"/>
      <c r="E462" s="49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4.25" customHeight="1" x14ac:dyDescent="0.2">
      <c r="A463" s="47"/>
      <c r="B463" s="48"/>
      <c r="C463" s="48"/>
      <c r="D463" s="49"/>
      <c r="E463" s="49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4.25" customHeight="1" x14ac:dyDescent="0.2">
      <c r="A464" s="47"/>
      <c r="B464" s="48"/>
      <c r="C464" s="48"/>
      <c r="D464" s="49"/>
      <c r="E464" s="49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4.25" customHeight="1" x14ac:dyDescent="0.2">
      <c r="A465" s="47"/>
      <c r="B465" s="48"/>
      <c r="C465" s="48"/>
      <c r="D465" s="49"/>
      <c r="E465" s="49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4.25" customHeight="1" x14ac:dyDescent="0.2">
      <c r="A466" s="47"/>
      <c r="B466" s="48"/>
      <c r="C466" s="48"/>
      <c r="D466" s="49"/>
      <c r="E466" s="49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4.25" customHeight="1" x14ac:dyDescent="0.2">
      <c r="A467" s="47"/>
      <c r="B467" s="48"/>
      <c r="C467" s="48"/>
      <c r="D467" s="49"/>
      <c r="E467" s="49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4.25" customHeight="1" x14ac:dyDescent="0.2">
      <c r="A468" s="47"/>
      <c r="B468" s="48"/>
      <c r="C468" s="48"/>
      <c r="D468" s="49"/>
      <c r="E468" s="49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4.25" customHeight="1" x14ac:dyDescent="0.2">
      <c r="A469" s="47"/>
      <c r="B469" s="48"/>
      <c r="C469" s="48"/>
      <c r="D469" s="49"/>
      <c r="E469" s="49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4.25" customHeight="1" x14ac:dyDescent="0.2">
      <c r="A470" s="47"/>
      <c r="B470" s="48"/>
      <c r="C470" s="48"/>
      <c r="D470" s="49"/>
      <c r="E470" s="49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4.25" customHeight="1" x14ac:dyDescent="0.2">
      <c r="A471" s="47"/>
      <c r="B471" s="48"/>
      <c r="C471" s="48"/>
      <c r="D471" s="49"/>
      <c r="E471" s="49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4.25" customHeight="1" x14ac:dyDescent="0.2">
      <c r="A472" s="47"/>
      <c r="B472" s="48"/>
      <c r="C472" s="48"/>
      <c r="D472" s="49"/>
      <c r="E472" s="49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4.25" customHeight="1" x14ac:dyDescent="0.2">
      <c r="A473" s="47"/>
      <c r="B473" s="48"/>
      <c r="C473" s="48"/>
      <c r="D473" s="49"/>
      <c r="E473" s="49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4.25" customHeight="1" x14ac:dyDescent="0.2">
      <c r="A474" s="47"/>
      <c r="B474" s="48"/>
      <c r="C474" s="48"/>
      <c r="D474" s="49"/>
      <c r="E474" s="49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4.25" customHeight="1" x14ac:dyDescent="0.2">
      <c r="A475" s="47"/>
      <c r="B475" s="48"/>
      <c r="C475" s="48"/>
      <c r="D475" s="49"/>
      <c r="E475" s="49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4.25" customHeight="1" x14ac:dyDescent="0.2">
      <c r="A476" s="47"/>
      <c r="B476" s="48"/>
      <c r="C476" s="48"/>
      <c r="D476" s="49"/>
      <c r="E476" s="49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4.25" customHeight="1" x14ac:dyDescent="0.2">
      <c r="A477" s="47"/>
      <c r="B477" s="48"/>
      <c r="C477" s="48"/>
      <c r="D477" s="49"/>
      <c r="E477" s="49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4.25" customHeight="1" x14ac:dyDescent="0.2">
      <c r="A478" s="47"/>
      <c r="B478" s="48"/>
      <c r="C478" s="48"/>
      <c r="D478" s="49"/>
      <c r="E478" s="49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4.25" customHeight="1" x14ac:dyDescent="0.2">
      <c r="A479" s="47"/>
      <c r="B479" s="48"/>
      <c r="C479" s="48"/>
      <c r="D479" s="49"/>
      <c r="E479" s="49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4.25" customHeight="1" x14ac:dyDescent="0.2">
      <c r="A480" s="47"/>
      <c r="B480" s="48"/>
      <c r="C480" s="48"/>
      <c r="D480" s="49"/>
      <c r="E480" s="49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4.25" customHeight="1" x14ac:dyDescent="0.2">
      <c r="A481" s="47"/>
      <c r="B481" s="48"/>
      <c r="C481" s="48"/>
      <c r="D481" s="49"/>
      <c r="E481" s="49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4.25" customHeight="1" x14ac:dyDescent="0.2">
      <c r="A482" s="47"/>
      <c r="B482" s="48"/>
      <c r="C482" s="48"/>
      <c r="D482" s="49"/>
      <c r="E482" s="49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4.25" customHeight="1" x14ac:dyDescent="0.2">
      <c r="A483" s="47"/>
      <c r="B483" s="48"/>
      <c r="C483" s="48"/>
      <c r="D483" s="49"/>
      <c r="E483" s="49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4.25" customHeight="1" x14ac:dyDescent="0.2">
      <c r="A484" s="47"/>
      <c r="B484" s="48"/>
      <c r="C484" s="48"/>
      <c r="D484" s="49"/>
      <c r="E484" s="49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4.25" customHeight="1" x14ac:dyDescent="0.2">
      <c r="A485" s="47"/>
      <c r="B485" s="48"/>
      <c r="C485" s="48"/>
      <c r="D485" s="49"/>
      <c r="E485" s="49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4.25" customHeight="1" x14ac:dyDescent="0.2">
      <c r="A486" s="47"/>
      <c r="B486" s="48"/>
      <c r="C486" s="48"/>
      <c r="D486" s="49"/>
      <c r="E486" s="49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4.25" customHeight="1" x14ac:dyDescent="0.2">
      <c r="A487" s="47"/>
      <c r="B487" s="48"/>
      <c r="C487" s="48"/>
      <c r="D487" s="49"/>
      <c r="E487" s="49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4.25" customHeight="1" x14ac:dyDescent="0.2">
      <c r="A488" s="47"/>
      <c r="B488" s="48"/>
      <c r="C488" s="48"/>
      <c r="D488" s="49"/>
      <c r="E488" s="49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4.25" customHeight="1" x14ac:dyDescent="0.2">
      <c r="A489" s="47"/>
      <c r="B489" s="48"/>
      <c r="C489" s="48"/>
      <c r="D489" s="49"/>
      <c r="E489" s="49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4.25" customHeight="1" x14ac:dyDescent="0.2">
      <c r="A490" s="47"/>
      <c r="B490" s="48"/>
      <c r="C490" s="48"/>
      <c r="D490" s="49"/>
      <c r="E490" s="49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4.25" customHeight="1" x14ac:dyDescent="0.2">
      <c r="A491" s="47"/>
      <c r="B491" s="48"/>
      <c r="C491" s="48"/>
      <c r="D491" s="49"/>
      <c r="E491" s="49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4.25" customHeight="1" x14ac:dyDescent="0.2">
      <c r="A492" s="47"/>
      <c r="B492" s="48"/>
      <c r="C492" s="48"/>
      <c r="D492" s="49"/>
      <c r="E492" s="49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4.25" customHeight="1" x14ac:dyDescent="0.2">
      <c r="A493" s="47"/>
      <c r="B493" s="48"/>
      <c r="C493" s="48"/>
      <c r="D493" s="49"/>
      <c r="E493" s="49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4.25" customHeight="1" x14ac:dyDescent="0.2">
      <c r="A494" s="47"/>
      <c r="B494" s="48"/>
      <c r="C494" s="48"/>
      <c r="D494" s="49"/>
      <c r="E494" s="49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4.25" customHeight="1" x14ac:dyDescent="0.2">
      <c r="A495" s="47"/>
      <c r="B495" s="48"/>
      <c r="C495" s="48"/>
      <c r="D495" s="49"/>
      <c r="E495" s="49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4.25" customHeight="1" x14ac:dyDescent="0.2">
      <c r="A496" s="47"/>
      <c r="B496" s="48"/>
      <c r="C496" s="48"/>
      <c r="D496" s="49"/>
      <c r="E496" s="49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4.25" customHeight="1" x14ac:dyDescent="0.2">
      <c r="A497" s="47"/>
      <c r="B497" s="48"/>
      <c r="C497" s="48"/>
      <c r="D497" s="49"/>
      <c r="E497" s="49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4.25" customHeight="1" x14ac:dyDescent="0.2">
      <c r="A498" s="47"/>
      <c r="B498" s="48"/>
      <c r="C498" s="48"/>
      <c r="D498" s="49"/>
      <c r="E498" s="49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4.25" customHeight="1" x14ac:dyDescent="0.2">
      <c r="A499" s="47"/>
      <c r="B499" s="48"/>
      <c r="C499" s="48"/>
      <c r="D499" s="49"/>
      <c r="E499" s="49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4.25" customHeight="1" x14ac:dyDescent="0.2">
      <c r="A500" s="47"/>
      <c r="B500" s="48"/>
      <c r="C500" s="48"/>
      <c r="D500" s="49"/>
      <c r="E500" s="49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4.25" customHeight="1" x14ac:dyDescent="0.2">
      <c r="A501" s="47"/>
      <c r="B501" s="48"/>
      <c r="C501" s="48"/>
      <c r="D501" s="49"/>
      <c r="E501" s="49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4.25" customHeight="1" x14ac:dyDescent="0.2">
      <c r="A502" s="47"/>
      <c r="B502" s="48"/>
      <c r="C502" s="48"/>
      <c r="D502" s="49"/>
      <c r="E502" s="49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4.25" customHeight="1" x14ac:dyDescent="0.2">
      <c r="A503" s="47"/>
      <c r="B503" s="48"/>
      <c r="C503" s="48"/>
      <c r="D503" s="49"/>
      <c r="E503" s="49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4.25" customHeight="1" x14ac:dyDescent="0.2">
      <c r="A504" s="47"/>
      <c r="B504" s="48"/>
      <c r="C504" s="48"/>
      <c r="D504" s="49"/>
      <c r="E504" s="49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4.25" customHeight="1" x14ac:dyDescent="0.2">
      <c r="A505" s="47"/>
      <c r="B505" s="48"/>
      <c r="C505" s="48"/>
      <c r="D505" s="49"/>
      <c r="E505" s="49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4.25" customHeight="1" x14ac:dyDescent="0.2">
      <c r="A506" s="47"/>
      <c r="B506" s="48"/>
      <c r="C506" s="48"/>
      <c r="D506" s="49"/>
      <c r="E506" s="49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4.25" customHeight="1" x14ac:dyDescent="0.2">
      <c r="A507" s="47"/>
      <c r="B507" s="48"/>
      <c r="C507" s="48"/>
      <c r="D507" s="49"/>
      <c r="E507" s="49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4.25" customHeight="1" x14ac:dyDescent="0.2">
      <c r="A508" s="47"/>
      <c r="B508" s="48"/>
      <c r="C508" s="48"/>
      <c r="D508" s="49"/>
      <c r="E508" s="49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4.25" customHeight="1" x14ac:dyDescent="0.2">
      <c r="A509" s="47"/>
      <c r="B509" s="48"/>
      <c r="C509" s="48"/>
      <c r="D509" s="49"/>
      <c r="E509" s="49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4.25" customHeight="1" x14ac:dyDescent="0.2">
      <c r="A510" s="47"/>
      <c r="B510" s="48"/>
      <c r="C510" s="48"/>
      <c r="D510" s="49"/>
      <c r="E510" s="49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4.25" customHeight="1" x14ac:dyDescent="0.2">
      <c r="A511" s="47"/>
      <c r="B511" s="48"/>
      <c r="C511" s="48"/>
      <c r="D511" s="49"/>
      <c r="E511" s="49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4.25" customHeight="1" x14ac:dyDescent="0.2">
      <c r="A512" s="47"/>
      <c r="B512" s="48"/>
      <c r="C512" s="48"/>
      <c r="D512" s="49"/>
      <c r="E512" s="49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4.25" customHeight="1" x14ac:dyDescent="0.2">
      <c r="A513" s="47"/>
      <c r="B513" s="48"/>
      <c r="C513" s="48"/>
      <c r="D513" s="49"/>
      <c r="E513" s="49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4.25" customHeight="1" x14ac:dyDescent="0.2">
      <c r="A514" s="47"/>
      <c r="B514" s="48"/>
      <c r="C514" s="48"/>
      <c r="D514" s="49"/>
      <c r="E514" s="49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4.25" customHeight="1" x14ac:dyDescent="0.2">
      <c r="A515" s="47"/>
      <c r="B515" s="48"/>
      <c r="C515" s="48"/>
      <c r="D515" s="49"/>
      <c r="E515" s="49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4.25" customHeight="1" x14ac:dyDescent="0.2">
      <c r="A516" s="47"/>
      <c r="B516" s="48"/>
      <c r="C516" s="48"/>
      <c r="D516" s="49"/>
      <c r="E516" s="49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4.25" customHeight="1" x14ac:dyDescent="0.2">
      <c r="A517" s="47"/>
      <c r="B517" s="48"/>
      <c r="C517" s="48"/>
      <c r="D517" s="49"/>
      <c r="E517" s="49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4.25" customHeight="1" x14ac:dyDescent="0.2">
      <c r="A518" s="47"/>
      <c r="B518" s="48"/>
      <c r="C518" s="48"/>
      <c r="D518" s="49"/>
      <c r="E518" s="49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4.25" customHeight="1" x14ac:dyDescent="0.2">
      <c r="A519" s="47"/>
      <c r="B519" s="48"/>
      <c r="C519" s="48"/>
      <c r="D519" s="49"/>
      <c r="E519" s="49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4.25" customHeight="1" x14ac:dyDescent="0.2">
      <c r="A520" s="47"/>
      <c r="B520" s="48"/>
      <c r="C520" s="48"/>
      <c r="D520" s="49"/>
      <c r="E520" s="49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4.25" customHeight="1" x14ac:dyDescent="0.2">
      <c r="A521" s="47"/>
      <c r="B521" s="48"/>
      <c r="C521" s="48"/>
      <c r="D521" s="49"/>
      <c r="E521" s="49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4.25" customHeight="1" x14ac:dyDescent="0.2">
      <c r="A522" s="47"/>
      <c r="B522" s="48"/>
      <c r="C522" s="48"/>
      <c r="D522" s="49"/>
      <c r="E522" s="49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4.25" customHeight="1" x14ac:dyDescent="0.2">
      <c r="A523" s="47"/>
      <c r="B523" s="48"/>
      <c r="C523" s="48"/>
      <c r="D523" s="49"/>
      <c r="E523" s="49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4.25" customHeight="1" x14ac:dyDescent="0.2">
      <c r="A524" s="47"/>
      <c r="B524" s="48"/>
      <c r="C524" s="48"/>
      <c r="D524" s="49"/>
      <c r="E524" s="49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4.25" customHeight="1" x14ac:dyDescent="0.2">
      <c r="A525" s="47"/>
      <c r="B525" s="48"/>
      <c r="C525" s="48"/>
      <c r="D525" s="49"/>
      <c r="E525" s="49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4.25" customHeight="1" x14ac:dyDescent="0.2">
      <c r="A526" s="47"/>
      <c r="B526" s="48"/>
      <c r="C526" s="48"/>
      <c r="D526" s="49"/>
      <c r="E526" s="49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4.25" customHeight="1" x14ac:dyDescent="0.2">
      <c r="A527" s="47"/>
      <c r="B527" s="48"/>
      <c r="C527" s="48"/>
      <c r="D527" s="49"/>
      <c r="E527" s="49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4.25" customHeight="1" x14ac:dyDescent="0.2">
      <c r="A528" s="47"/>
      <c r="B528" s="48"/>
      <c r="C528" s="48"/>
      <c r="D528" s="49"/>
      <c r="E528" s="49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4.25" customHeight="1" x14ac:dyDescent="0.2">
      <c r="A529" s="47"/>
      <c r="B529" s="48"/>
      <c r="C529" s="48"/>
      <c r="D529" s="49"/>
      <c r="E529" s="49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4.25" customHeight="1" x14ac:dyDescent="0.2">
      <c r="A530" s="47"/>
      <c r="B530" s="48"/>
      <c r="C530" s="48"/>
      <c r="D530" s="49"/>
      <c r="E530" s="49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4.25" customHeight="1" x14ac:dyDescent="0.2">
      <c r="A531" s="47"/>
      <c r="B531" s="48"/>
      <c r="C531" s="48"/>
      <c r="D531" s="49"/>
      <c r="E531" s="49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4.25" customHeight="1" x14ac:dyDescent="0.2">
      <c r="A532" s="47"/>
      <c r="B532" s="48"/>
      <c r="C532" s="48"/>
      <c r="D532" s="49"/>
      <c r="E532" s="49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4.25" customHeight="1" x14ac:dyDescent="0.2">
      <c r="A533" s="47"/>
      <c r="B533" s="48"/>
      <c r="C533" s="48"/>
      <c r="D533" s="49"/>
      <c r="E533" s="49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4.25" customHeight="1" x14ac:dyDescent="0.2">
      <c r="A534" s="47"/>
      <c r="B534" s="48"/>
      <c r="C534" s="48"/>
      <c r="D534" s="49"/>
      <c r="E534" s="49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4.25" customHeight="1" x14ac:dyDescent="0.2">
      <c r="A535" s="47"/>
      <c r="B535" s="48"/>
      <c r="C535" s="48"/>
      <c r="D535" s="49"/>
      <c r="E535" s="49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4.25" customHeight="1" x14ac:dyDescent="0.2">
      <c r="A536" s="47"/>
      <c r="B536" s="48"/>
      <c r="C536" s="48"/>
      <c r="D536" s="49"/>
      <c r="E536" s="49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4.25" customHeight="1" x14ac:dyDescent="0.2">
      <c r="A537" s="47"/>
      <c r="B537" s="48"/>
      <c r="C537" s="48"/>
      <c r="D537" s="49"/>
      <c r="E537" s="49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4.25" customHeight="1" x14ac:dyDescent="0.2">
      <c r="A538" s="47"/>
      <c r="B538" s="48"/>
      <c r="C538" s="48"/>
      <c r="D538" s="49"/>
      <c r="E538" s="49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4.25" customHeight="1" x14ac:dyDescent="0.2">
      <c r="A539" s="47"/>
      <c r="B539" s="48"/>
      <c r="C539" s="48"/>
      <c r="D539" s="49"/>
      <c r="E539" s="49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4.25" customHeight="1" x14ac:dyDescent="0.2">
      <c r="A540" s="47"/>
      <c r="B540" s="48"/>
      <c r="C540" s="48"/>
      <c r="D540" s="49"/>
      <c r="E540" s="49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4.25" customHeight="1" x14ac:dyDescent="0.2">
      <c r="A541" s="47"/>
      <c r="B541" s="48"/>
      <c r="C541" s="48"/>
      <c r="D541" s="49"/>
      <c r="E541" s="49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4.25" customHeight="1" x14ac:dyDescent="0.2">
      <c r="A542" s="47"/>
      <c r="B542" s="48"/>
      <c r="C542" s="48"/>
      <c r="D542" s="49"/>
      <c r="E542" s="49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4.25" customHeight="1" x14ac:dyDescent="0.2">
      <c r="A543" s="47"/>
      <c r="B543" s="48"/>
      <c r="C543" s="48"/>
      <c r="D543" s="49"/>
      <c r="E543" s="49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4.25" customHeight="1" x14ac:dyDescent="0.2">
      <c r="A544" s="47"/>
      <c r="B544" s="48"/>
      <c r="C544" s="48"/>
      <c r="D544" s="49"/>
      <c r="E544" s="49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4.25" customHeight="1" x14ac:dyDescent="0.2">
      <c r="A545" s="47"/>
      <c r="B545" s="48"/>
      <c r="C545" s="48"/>
      <c r="D545" s="49"/>
      <c r="E545" s="49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4.25" customHeight="1" x14ac:dyDescent="0.2">
      <c r="A546" s="47"/>
      <c r="B546" s="48"/>
      <c r="C546" s="48"/>
      <c r="D546" s="49"/>
      <c r="E546" s="49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4.25" customHeight="1" x14ac:dyDescent="0.2">
      <c r="A547" s="47"/>
      <c r="B547" s="48"/>
      <c r="C547" s="48"/>
      <c r="D547" s="49"/>
      <c r="E547" s="49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4.25" customHeight="1" x14ac:dyDescent="0.2">
      <c r="A548" s="47"/>
      <c r="B548" s="48"/>
      <c r="C548" s="48"/>
      <c r="D548" s="49"/>
      <c r="E548" s="49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4.25" customHeight="1" x14ac:dyDescent="0.2">
      <c r="A549" s="47"/>
      <c r="B549" s="48"/>
      <c r="C549" s="48"/>
      <c r="D549" s="49"/>
      <c r="E549" s="49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4.25" customHeight="1" x14ac:dyDescent="0.2">
      <c r="A550" s="47"/>
      <c r="B550" s="48"/>
      <c r="C550" s="48"/>
      <c r="D550" s="49"/>
      <c r="E550" s="49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4.25" customHeight="1" x14ac:dyDescent="0.2">
      <c r="A551" s="47"/>
      <c r="B551" s="48"/>
      <c r="C551" s="48"/>
      <c r="D551" s="49"/>
      <c r="E551" s="49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4.25" customHeight="1" x14ac:dyDescent="0.2">
      <c r="A552" s="47"/>
      <c r="B552" s="48"/>
      <c r="C552" s="48"/>
      <c r="D552" s="49"/>
      <c r="E552" s="49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4.25" customHeight="1" x14ac:dyDescent="0.2">
      <c r="A553" s="47"/>
      <c r="B553" s="48"/>
      <c r="C553" s="48"/>
      <c r="D553" s="49"/>
      <c r="E553" s="49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4.25" customHeight="1" x14ac:dyDescent="0.2">
      <c r="A554" s="47"/>
      <c r="B554" s="48"/>
      <c r="C554" s="48"/>
      <c r="D554" s="49"/>
      <c r="E554" s="49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4.25" customHeight="1" x14ac:dyDescent="0.2">
      <c r="A555" s="47"/>
      <c r="B555" s="48"/>
      <c r="C555" s="48"/>
      <c r="D555" s="49"/>
      <c r="E555" s="49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4.25" customHeight="1" x14ac:dyDescent="0.2">
      <c r="A556" s="47"/>
      <c r="B556" s="48"/>
      <c r="C556" s="48"/>
      <c r="D556" s="49"/>
      <c r="E556" s="49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4.25" customHeight="1" x14ac:dyDescent="0.2">
      <c r="A557" s="47"/>
      <c r="B557" s="48"/>
      <c r="C557" s="48"/>
      <c r="D557" s="49"/>
      <c r="E557" s="49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4.25" customHeight="1" x14ac:dyDescent="0.2">
      <c r="A558" s="47"/>
      <c r="B558" s="48"/>
      <c r="C558" s="48"/>
      <c r="D558" s="49"/>
      <c r="E558" s="49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4.25" customHeight="1" x14ac:dyDescent="0.2">
      <c r="A559" s="47"/>
      <c r="B559" s="48"/>
      <c r="C559" s="48"/>
      <c r="D559" s="49"/>
      <c r="E559" s="49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4.25" customHeight="1" x14ac:dyDescent="0.2">
      <c r="A560" s="47"/>
      <c r="B560" s="48"/>
      <c r="C560" s="48"/>
      <c r="D560" s="49"/>
      <c r="E560" s="49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4.25" customHeight="1" x14ac:dyDescent="0.2">
      <c r="A561" s="47"/>
      <c r="B561" s="48"/>
      <c r="C561" s="48"/>
      <c r="D561" s="49"/>
      <c r="E561" s="49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4.25" customHeight="1" x14ac:dyDescent="0.2">
      <c r="A562" s="47"/>
      <c r="B562" s="48"/>
      <c r="C562" s="48"/>
      <c r="D562" s="49"/>
      <c r="E562" s="49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4.25" customHeight="1" x14ac:dyDescent="0.2">
      <c r="A563" s="47"/>
      <c r="B563" s="48"/>
      <c r="C563" s="48"/>
      <c r="D563" s="49"/>
      <c r="E563" s="49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4.25" customHeight="1" x14ac:dyDescent="0.2">
      <c r="A564" s="47"/>
      <c r="B564" s="48"/>
      <c r="C564" s="48"/>
      <c r="D564" s="49"/>
      <c r="E564" s="49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4.25" customHeight="1" x14ac:dyDescent="0.2">
      <c r="A565" s="47"/>
      <c r="B565" s="48"/>
      <c r="C565" s="48"/>
      <c r="D565" s="49"/>
      <c r="E565" s="49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4.25" customHeight="1" x14ac:dyDescent="0.2">
      <c r="A566" s="47"/>
      <c r="B566" s="48"/>
      <c r="C566" s="48"/>
      <c r="D566" s="49"/>
      <c r="E566" s="49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4.25" customHeight="1" x14ac:dyDescent="0.2">
      <c r="A567" s="47"/>
      <c r="B567" s="48"/>
      <c r="C567" s="48"/>
      <c r="D567" s="49"/>
      <c r="E567" s="49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4.25" customHeight="1" x14ac:dyDescent="0.2">
      <c r="A568" s="47"/>
      <c r="B568" s="48"/>
      <c r="C568" s="48"/>
      <c r="D568" s="49"/>
      <c r="E568" s="49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4.25" customHeight="1" x14ac:dyDescent="0.2">
      <c r="A569" s="47"/>
      <c r="B569" s="48"/>
      <c r="C569" s="48"/>
      <c r="D569" s="49"/>
      <c r="E569" s="49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4.25" customHeight="1" x14ac:dyDescent="0.2">
      <c r="A570" s="47"/>
      <c r="B570" s="48"/>
      <c r="C570" s="48"/>
      <c r="D570" s="49"/>
      <c r="E570" s="49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4.25" customHeight="1" x14ac:dyDescent="0.2">
      <c r="A571" s="47"/>
      <c r="B571" s="48"/>
      <c r="C571" s="48"/>
      <c r="D571" s="49"/>
      <c r="E571" s="49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4.25" customHeight="1" x14ac:dyDescent="0.2">
      <c r="A572" s="47"/>
      <c r="B572" s="48"/>
      <c r="C572" s="48"/>
      <c r="D572" s="49"/>
      <c r="E572" s="49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4.25" customHeight="1" x14ac:dyDescent="0.2">
      <c r="A573" s="47"/>
      <c r="B573" s="48"/>
      <c r="C573" s="48"/>
      <c r="D573" s="49"/>
      <c r="E573" s="49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4.25" customHeight="1" x14ac:dyDescent="0.2">
      <c r="A574" s="47"/>
      <c r="B574" s="48"/>
      <c r="C574" s="48"/>
      <c r="D574" s="49"/>
      <c r="E574" s="49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4.25" customHeight="1" x14ac:dyDescent="0.2">
      <c r="A575" s="47"/>
      <c r="B575" s="48"/>
      <c r="C575" s="48"/>
      <c r="D575" s="49"/>
      <c r="E575" s="49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4.25" customHeight="1" x14ac:dyDescent="0.2">
      <c r="A576" s="47"/>
      <c r="B576" s="48"/>
      <c r="C576" s="48"/>
      <c r="D576" s="49"/>
      <c r="E576" s="49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4.25" customHeight="1" x14ac:dyDescent="0.2">
      <c r="A577" s="47"/>
      <c r="B577" s="48"/>
      <c r="C577" s="48"/>
      <c r="D577" s="49"/>
      <c r="E577" s="49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4.25" customHeight="1" x14ac:dyDescent="0.2">
      <c r="A578" s="47"/>
      <c r="B578" s="48"/>
      <c r="C578" s="48"/>
      <c r="D578" s="49"/>
      <c r="E578" s="49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4.25" customHeight="1" x14ac:dyDescent="0.2">
      <c r="A579" s="47"/>
      <c r="B579" s="48"/>
      <c r="C579" s="48"/>
      <c r="D579" s="49"/>
      <c r="E579" s="49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4.25" customHeight="1" x14ac:dyDescent="0.2">
      <c r="A580" s="47"/>
      <c r="B580" s="48"/>
      <c r="C580" s="48"/>
      <c r="D580" s="49"/>
      <c r="E580" s="49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4.25" customHeight="1" x14ac:dyDescent="0.2">
      <c r="A581" s="47"/>
      <c r="B581" s="48"/>
      <c r="C581" s="48"/>
      <c r="D581" s="49"/>
      <c r="E581" s="49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4.25" customHeight="1" x14ac:dyDescent="0.2">
      <c r="A582" s="47"/>
      <c r="B582" s="48"/>
      <c r="C582" s="48"/>
      <c r="D582" s="49"/>
      <c r="E582" s="49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4.25" customHeight="1" x14ac:dyDescent="0.2">
      <c r="A583" s="47"/>
      <c r="B583" s="48"/>
      <c r="C583" s="48"/>
      <c r="D583" s="49"/>
      <c r="E583" s="49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4.25" customHeight="1" x14ac:dyDescent="0.2">
      <c r="A584" s="47"/>
      <c r="B584" s="48"/>
      <c r="C584" s="48"/>
      <c r="D584" s="49"/>
      <c r="E584" s="49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4.25" customHeight="1" x14ac:dyDescent="0.2">
      <c r="A585" s="47"/>
      <c r="B585" s="48"/>
      <c r="C585" s="48"/>
      <c r="D585" s="49"/>
      <c r="E585" s="49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4.25" customHeight="1" x14ac:dyDescent="0.2">
      <c r="A586" s="47"/>
      <c r="B586" s="48"/>
      <c r="C586" s="48"/>
      <c r="D586" s="49"/>
      <c r="E586" s="49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4.25" customHeight="1" x14ac:dyDescent="0.2">
      <c r="A587" s="47"/>
      <c r="B587" s="48"/>
      <c r="C587" s="48"/>
      <c r="D587" s="49"/>
      <c r="E587" s="49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4.25" customHeight="1" x14ac:dyDescent="0.2">
      <c r="A588" s="47"/>
      <c r="B588" s="48"/>
      <c r="C588" s="48"/>
      <c r="D588" s="49"/>
      <c r="E588" s="49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4.25" customHeight="1" x14ac:dyDescent="0.2">
      <c r="A589" s="47"/>
      <c r="B589" s="48"/>
      <c r="C589" s="48"/>
      <c r="D589" s="49"/>
      <c r="E589" s="49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4.25" customHeight="1" x14ac:dyDescent="0.2">
      <c r="A590" s="47"/>
      <c r="B590" s="48"/>
      <c r="C590" s="48"/>
      <c r="D590" s="49"/>
      <c r="E590" s="49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4.25" customHeight="1" x14ac:dyDescent="0.2">
      <c r="A591" s="47"/>
      <c r="B591" s="48"/>
      <c r="C591" s="48"/>
      <c r="D591" s="49"/>
      <c r="E591" s="49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4.25" customHeight="1" x14ac:dyDescent="0.2">
      <c r="A592" s="47"/>
      <c r="B592" s="48"/>
      <c r="C592" s="48"/>
      <c r="D592" s="49"/>
      <c r="E592" s="49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4.25" customHeight="1" x14ac:dyDescent="0.2">
      <c r="A593" s="47"/>
      <c r="B593" s="48"/>
      <c r="C593" s="48"/>
      <c r="D593" s="49"/>
      <c r="E593" s="49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4.25" customHeight="1" x14ac:dyDescent="0.2">
      <c r="A594" s="47"/>
      <c r="B594" s="48"/>
      <c r="C594" s="48"/>
      <c r="D594" s="49"/>
      <c r="E594" s="49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4.25" customHeight="1" x14ac:dyDescent="0.2">
      <c r="A595" s="47"/>
      <c r="B595" s="48"/>
      <c r="C595" s="48"/>
      <c r="D595" s="49"/>
      <c r="E595" s="49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4.25" customHeight="1" x14ac:dyDescent="0.2">
      <c r="A596" s="47"/>
      <c r="B596" s="48"/>
      <c r="C596" s="48"/>
      <c r="D596" s="49"/>
      <c r="E596" s="49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4.25" customHeight="1" x14ac:dyDescent="0.2">
      <c r="A597" s="47"/>
      <c r="B597" s="48"/>
      <c r="C597" s="48"/>
      <c r="D597" s="49"/>
      <c r="E597" s="49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4.25" customHeight="1" x14ac:dyDescent="0.2">
      <c r="A598" s="47"/>
      <c r="B598" s="48"/>
      <c r="C598" s="48"/>
      <c r="D598" s="49"/>
      <c r="E598" s="49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4.25" customHeight="1" x14ac:dyDescent="0.2">
      <c r="A599" s="47"/>
      <c r="B599" s="48"/>
      <c r="C599" s="48"/>
      <c r="D599" s="49"/>
      <c r="E599" s="49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4.25" customHeight="1" x14ac:dyDescent="0.2">
      <c r="A600" s="47"/>
      <c r="B600" s="48"/>
      <c r="C600" s="48"/>
      <c r="D600" s="49"/>
      <c r="E600" s="49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4.25" customHeight="1" x14ac:dyDescent="0.2">
      <c r="A601" s="47"/>
      <c r="B601" s="48"/>
      <c r="C601" s="48"/>
      <c r="D601" s="49"/>
      <c r="E601" s="49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4.25" customHeight="1" x14ac:dyDescent="0.2">
      <c r="A602" s="47"/>
      <c r="B602" s="48"/>
      <c r="C602" s="48"/>
      <c r="D602" s="49"/>
      <c r="E602" s="49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4.25" customHeight="1" x14ac:dyDescent="0.2">
      <c r="A603" s="47"/>
      <c r="B603" s="48"/>
      <c r="C603" s="48"/>
      <c r="D603" s="49"/>
      <c r="E603" s="49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4.25" customHeight="1" x14ac:dyDescent="0.2">
      <c r="A604" s="47"/>
      <c r="B604" s="48"/>
      <c r="C604" s="48"/>
      <c r="D604" s="49"/>
      <c r="E604" s="49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4.25" customHeight="1" x14ac:dyDescent="0.2">
      <c r="A605" s="47"/>
      <c r="B605" s="48"/>
      <c r="C605" s="48"/>
      <c r="D605" s="49"/>
      <c r="E605" s="49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4.25" customHeight="1" x14ac:dyDescent="0.2">
      <c r="A606" s="47"/>
      <c r="B606" s="48"/>
      <c r="C606" s="48"/>
      <c r="D606" s="49"/>
      <c r="E606" s="49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4.25" customHeight="1" x14ac:dyDescent="0.2">
      <c r="A607" s="47"/>
      <c r="B607" s="48"/>
      <c r="C607" s="48"/>
      <c r="D607" s="49"/>
      <c r="E607" s="49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4.25" customHeight="1" x14ac:dyDescent="0.2">
      <c r="A608" s="47"/>
      <c r="B608" s="48"/>
      <c r="C608" s="48"/>
      <c r="D608" s="49"/>
      <c r="E608" s="49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4.25" customHeight="1" x14ac:dyDescent="0.2">
      <c r="A609" s="47"/>
      <c r="B609" s="48"/>
      <c r="C609" s="48"/>
      <c r="D609" s="49"/>
      <c r="E609" s="49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4.25" customHeight="1" x14ac:dyDescent="0.2">
      <c r="A610" s="47"/>
      <c r="B610" s="48"/>
      <c r="C610" s="48"/>
      <c r="D610" s="49"/>
      <c r="E610" s="49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4.25" customHeight="1" x14ac:dyDescent="0.2">
      <c r="A611" s="47"/>
      <c r="B611" s="48"/>
      <c r="C611" s="48"/>
      <c r="D611" s="49"/>
      <c r="E611" s="49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4.25" customHeight="1" x14ac:dyDescent="0.2">
      <c r="A612" s="47"/>
      <c r="B612" s="48"/>
      <c r="C612" s="48"/>
      <c r="D612" s="49"/>
      <c r="E612" s="49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4.25" customHeight="1" x14ac:dyDescent="0.2">
      <c r="A613" s="47"/>
      <c r="B613" s="48"/>
      <c r="C613" s="48"/>
      <c r="D613" s="49"/>
      <c r="E613" s="49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4.25" customHeight="1" x14ac:dyDescent="0.2">
      <c r="A614" s="47"/>
      <c r="B614" s="48"/>
      <c r="C614" s="48"/>
      <c r="D614" s="49"/>
      <c r="E614" s="49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4.25" customHeight="1" x14ac:dyDescent="0.2">
      <c r="A615" s="47"/>
      <c r="B615" s="48"/>
      <c r="C615" s="48"/>
      <c r="D615" s="49"/>
      <c r="E615" s="49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4.25" customHeight="1" x14ac:dyDescent="0.2">
      <c r="A616" s="47"/>
      <c r="B616" s="48"/>
      <c r="C616" s="48"/>
      <c r="D616" s="49"/>
      <c r="E616" s="49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4.25" customHeight="1" x14ac:dyDescent="0.2">
      <c r="A617" s="47"/>
      <c r="B617" s="48"/>
      <c r="C617" s="48"/>
      <c r="D617" s="49"/>
      <c r="E617" s="49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4.25" customHeight="1" x14ac:dyDescent="0.2">
      <c r="A618" s="47"/>
      <c r="B618" s="48"/>
      <c r="C618" s="48"/>
      <c r="D618" s="49"/>
      <c r="E618" s="49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4.25" customHeight="1" x14ac:dyDescent="0.2">
      <c r="A619" s="47"/>
      <c r="B619" s="48"/>
      <c r="C619" s="48"/>
      <c r="D619" s="49"/>
      <c r="E619" s="49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4.25" customHeight="1" x14ac:dyDescent="0.2">
      <c r="A620" s="47"/>
      <c r="B620" s="48"/>
      <c r="C620" s="48"/>
      <c r="D620" s="49"/>
      <c r="E620" s="49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4.25" customHeight="1" x14ac:dyDescent="0.2">
      <c r="A621" s="47"/>
      <c r="B621" s="48"/>
      <c r="C621" s="48"/>
      <c r="D621" s="49"/>
      <c r="E621" s="49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4.25" customHeight="1" x14ac:dyDescent="0.2">
      <c r="A622" s="47"/>
      <c r="B622" s="48"/>
      <c r="C622" s="48"/>
      <c r="D622" s="49"/>
      <c r="E622" s="49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4.25" customHeight="1" x14ac:dyDescent="0.2">
      <c r="A623" s="47"/>
      <c r="B623" s="48"/>
      <c r="C623" s="48"/>
      <c r="D623" s="49"/>
      <c r="E623" s="49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4.25" customHeight="1" x14ac:dyDescent="0.2">
      <c r="A624" s="47"/>
      <c r="B624" s="48"/>
      <c r="C624" s="48"/>
      <c r="D624" s="49"/>
      <c r="E624" s="49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4.25" customHeight="1" x14ac:dyDescent="0.2">
      <c r="A625" s="47"/>
      <c r="B625" s="48"/>
      <c r="C625" s="48"/>
      <c r="D625" s="49"/>
      <c r="E625" s="49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4.25" customHeight="1" x14ac:dyDescent="0.2">
      <c r="A626" s="47"/>
      <c r="B626" s="48"/>
      <c r="C626" s="48"/>
      <c r="D626" s="49"/>
      <c r="E626" s="49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4.25" customHeight="1" x14ac:dyDescent="0.2">
      <c r="A627" s="47"/>
      <c r="B627" s="48"/>
      <c r="C627" s="48"/>
      <c r="D627" s="49"/>
      <c r="E627" s="49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4.25" customHeight="1" x14ac:dyDescent="0.2">
      <c r="A628" s="47"/>
      <c r="B628" s="48"/>
      <c r="C628" s="48"/>
      <c r="D628" s="49"/>
      <c r="E628" s="49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4.25" customHeight="1" x14ac:dyDescent="0.2">
      <c r="A629" s="47"/>
      <c r="B629" s="48"/>
      <c r="C629" s="48"/>
      <c r="D629" s="49"/>
      <c r="E629" s="49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4.25" customHeight="1" x14ac:dyDescent="0.2">
      <c r="A630" s="47"/>
      <c r="B630" s="48"/>
      <c r="C630" s="48"/>
      <c r="D630" s="49"/>
      <c r="E630" s="49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4.25" customHeight="1" x14ac:dyDescent="0.2">
      <c r="A631" s="47"/>
      <c r="B631" s="48"/>
      <c r="C631" s="48"/>
      <c r="D631" s="49"/>
      <c r="E631" s="49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4.25" customHeight="1" x14ac:dyDescent="0.2">
      <c r="A632" s="47"/>
      <c r="B632" s="48"/>
      <c r="C632" s="48"/>
      <c r="D632" s="49"/>
      <c r="E632" s="49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4.25" customHeight="1" x14ac:dyDescent="0.2">
      <c r="A633" s="47"/>
      <c r="B633" s="48"/>
      <c r="C633" s="48"/>
      <c r="D633" s="49"/>
      <c r="E633" s="49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4.25" customHeight="1" x14ac:dyDescent="0.2">
      <c r="A634" s="47"/>
      <c r="B634" s="48"/>
      <c r="C634" s="48"/>
      <c r="D634" s="49"/>
      <c r="E634" s="49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4.25" customHeight="1" x14ac:dyDescent="0.2">
      <c r="A635" s="47"/>
      <c r="B635" s="48"/>
      <c r="C635" s="48"/>
      <c r="D635" s="49"/>
      <c r="E635" s="49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4.25" customHeight="1" x14ac:dyDescent="0.2">
      <c r="A636" s="47"/>
      <c r="B636" s="48"/>
      <c r="C636" s="48"/>
      <c r="D636" s="49"/>
      <c r="E636" s="49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4.25" customHeight="1" x14ac:dyDescent="0.2">
      <c r="A637" s="47"/>
      <c r="B637" s="48"/>
      <c r="C637" s="48"/>
      <c r="D637" s="49"/>
      <c r="E637" s="49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4.25" customHeight="1" x14ac:dyDescent="0.2">
      <c r="A638" s="47"/>
      <c r="B638" s="48"/>
      <c r="C638" s="48"/>
      <c r="D638" s="49"/>
      <c r="E638" s="49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4.25" customHeight="1" x14ac:dyDescent="0.2">
      <c r="A639" s="47"/>
      <c r="B639" s="48"/>
      <c r="C639" s="48"/>
      <c r="D639" s="49"/>
      <c r="E639" s="49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4.25" customHeight="1" x14ac:dyDescent="0.2">
      <c r="A640" s="47"/>
      <c r="B640" s="48"/>
      <c r="C640" s="48"/>
      <c r="D640" s="49"/>
      <c r="E640" s="49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4.25" customHeight="1" x14ac:dyDescent="0.2">
      <c r="A641" s="47"/>
      <c r="B641" s="48"/>
      <c r="C641" s="48"/>
      <c r="D641" s="49"/>
      <c r="E641" s="49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4.25" customHeight="1" x14ac:dyDescent="0.2">
      <c r="A642" s="47"/>
      <c r="B642" s="48"/>
      <c r="C642" s="48"/>
      <c r="D642" s="49"/>
      <c r="E642" s="49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4.25" customHeight="1" x14ac:dyDescent="0.2">
      <c r="A643" s="47"/>
      <c r="B643" s="48"/>
      <c r="C643" s="48"/>
      <c r="D643" s="49"/>
      <c r="E643" s="49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4.25" customHeight="1" x14ac:dyDescent="0.2">
      <c r="A644" s="47"/>
      <c r="B644" s="48"/>
      <c r="C644" s="48"/>
      <c r="D644" s="49"/>
      <c r="E644" s="49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4.25" customHeight="1" x14ac:dyDescent="0.2">
      <c r="A645" s="47"/>
      <c r="B645" s="48"/>
      <c r="C645" s="48"/>
      <c r="D645" s="49"/>
      <c r="E645" s="49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4.25" customHeight="1" x14ac:dyDescent="0.2">
      <c r="A646" s="47"/>
      <c r="B646" s="48"/>
      <c r="C646" s="48"/>
      <c r="D646" s="49"/>
      <c r="E646" s="49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4.25" customHeight="1" x14ac:dyDescent="0.2">
      <c r="A647" s="47"/>
      <c r="B647" s="48"/>
      <c r="C647" s="48"/>
      <c r="D647" s="49"/>
      <c r="E647" s="49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4.25" customHeight="1" x14ac:dyDescent="0.2">
      <c r="A648" s="47"/>
      <c r="B648" s="48"/>
      <c r="C648" s="48"/>
      <c r="D648" s="49"/>
      <c r="E648" s="49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4.25" customHeight="1" x14ac:dyDescent="0.2">
      <c r="A649" s="47"/>
      <c r="B649" s="48"/>
      <c r="C649" s="48"/>
      <c r="D649" s="49"/>
      <c r="E649" s="49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4.25" customHeight="1" x14ac:dyDescent="0.2">
      <c r="A650" s="47"/>
      <c r="B650" s="48"/>
      <c r="C650" s="48"/>
      <c r="D650" s="49"/>
      <c r="E650" s="49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4.25" customHeight="1" x14ac:dyDescent="0.2">
      <c r="A651" s="47"/>
      <c r="B651" s="48"/>
      <c r="C651" s="48"/>
      <c r="D651" s="49"/>
      <c r="E651" s="49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4.25" customHeight="1" x14ac:dyDescent="0.2">
      <c r="A652" s="47"/>
      <c r="B652" s="48"/>
      <c r="C652" s="48"/>
      <c r="D652" s="49"/>
      <c r="E652" s="49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4.25" customHeight="1" x14ac:dyDescent="0.2">
      <c r="A653" s="47"/>
      <c r="B653" s="48"/>
      <c r="C653" s="48"/>
      <c r="D653" s="49"/>
      <c r="E653" s="49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4.25" customHeight="1" x14ac:dyDescent="0.2">
      <c r="A654" s="47"/>
      <c r="B654" s="48"/>
      <c r="C654" s="48"/>
      <c r="D654" s="49"/>
      <c r="E654" s="49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4.25" customHeight="1" x14ac:dyDescent="0.2">
      <c r="A655" s="47"/>
      <c r="B655" s="48"/>
      <c r="C655" s="48"/>
      <c r="D655" s="49"/>
      <c r="E655" s="49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4.25" customHeight="1" x14ac:dyDescent="0.2">
      <c r="A656" s="47"/>
      <c r="B656" s="48"/>
      <c r="C656" s="48"/>
      <c r="D656" s="49"/>
      <c r="E656" s="49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4.25" customHeight="1" x14ac:dyDescent="0.2">
      <c r="A657" s="47"/>
      <c r="B657" s="48"/>
      <c r="C657" s="48"/>
      <c r="D657" s="49"/>
      <c r="E657" s="49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4.25" customHeight="1" x14ac:dyDescent="0.2">
      <c r="A658" s="47"/>
      <c r="B658" s="48"/>
      <c r="C658" s="48"/>
      <c r="D658" s="49"/>
      <c r="E658" s="49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4.25" customHeight="1" x14ac:dyDescent="0.2">
      <c r="A659" s="47"/>
      <c r="B659" s="48"/>
      <c r="C659" s="48"/>
      <c r="D659" s="49"/>
      <c r="E659" s="49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4.25" customHeight="1" x14ac:dyDescent="0.2">
      <c r="A660" s="47"/>
      <c r="B660" s="48"/>
      <c r="C660" s="48"/>
      <c r="D660" s="49"/>
      <c r="E660" s="49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4.25" customHeight="1" x14ac:dyDescent="0.2">
      <c r="A661" s="47"/>
      <c r="B661" s="48"/>
      <c r="C661" s="48"/>
      <c r="D661" s="49"/>
      <c r="E661" s="49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4.25" customHeight="1" x14ac:dyDescent="0.2">
      <c r="A662" s="47"/>
      <c r="B662" s="48"/>
      <c r="C662" s="48"/>
      <c r="D662" s="49"/>
      <c r="E662" s="49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4.25" customHeight="1" x14ac:dyDescent="0.2">
      <c r="A663" s="47"/>
      <c r="B663" s="48"/>
      <c r="C663" s="48"/>
      <c r="D663" s="49"/>
      <c r="E663" s="49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4.25" customHeight="1" x14ac:dyDescent="0.2">
      <c r="A664" s="47"/>
      <c r="B664" s="48"/>
      <c r="C664" s="48"/>
      <c r="D664" s="49"/>
      <c r="E664" s="49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4.25" customHeight="1" x14ac:dyDescent="0.2">
      <c r="A665" s="47"/>
      <c r="B665" s="48"/>
      <c r="C665" s="48"/>
      <c r="D665" s="49"/>
      <c r="E665" s="49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4.25" customHeight="1" x14ac:dyDescent="0.2">
      <c r="A666" s="47"/>
      <c r="B666" s="48"/>
      <c r="C666" s="48"/>
      <c r="D666" s="49"/>
      <c r="E666" s="49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4.25" customHeight="1" x14ac:dyDescent="0.2">
      <c r="A667" s="47"/>
      <c r="B667" s="48"/>
      <c r="C667" s="48"/>
      <c r="D667" s="49"/>
      <c r="E667" s="49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4.25" customHeight="1" x14ac:dyDescent="0.2">
      <c r="A668" s="47"/>
      <c r="B668" s="48"/>
      <c r="C668" s="48"/>
      <c r="D668" s="49"/>
      <c r="E668" s="49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4.25" customHeight="1" x14ac:dyDescent="0.2">
      <c r="A669" s="47"/>
      <c r="B669" s="48"/>
      <c r="C669" s="48"/>
      <c r="D669" s="49"/>
      <c r="E669" s="49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4.25" customHeight="1" x14ac:dyDescent="0.2">
      <c r="A670" s="47"/>
      <c r="B670" s="48"/>
      <c r="C670" s="48"/>
      <c r="D670" s="49"/>
      <c r="E670" s="49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4.25" customHeight="1" x14ac:dyDescent="0.2">
      <c r="A671" s="47"/>
      <c r="B671" s="48"/>
      <c r="C671" s="48"/>
      <c r="D671" s="49"/>
      <c r="E671" s="49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4.25" customHeight="1" x14ac:dyDescent="0.2">
      <c r="A672" s="47"/>
      <c r="B672" s="48"/>
      <c r="C672" s="48"/>
      <c r="D672" s="49"/>
      <c r="E672" s="49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4.25" customHeight="1" x14ac:dyDescent="0.2">
      <c r="A673" s="47"/>
      <c r="B673" s="48"/>
      <c r="C673" s="48"/>
      <c r="D673" s="49"/>
      <c r="E673" s="49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4.25" customHeight="1" x14ac:dyDescent="0.2">
      <c r="A674" s="47"/>
      <c r="B674" s="48"/>
      <c r="C674" s="48"/>
      <c r="D674" s="49"/>
      <c r="E674" s="49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4.25" customHeight="1" x14ac:dyDescent="0.2">
      <c r="A675" s="47"/>
      <c r="B675" s="48"/>
      <c r="C675" s="48"/>
      <c r="D675" s="49"/>
      <c r="E675" s="49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4.25" customHeight="1" x14ac:dyDescent="0.2">
      <c r="A676" s="47"/>
      <c r="B676" s="48"/>
      <c r="C676" s="48"/>
      <c r="D676" s="49"/>
      <c r="E676" s="49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4.25" customHeight="1" x14ac:dyDescent="0.2">
      <c r="A677" s="47"/>
      <c r="B677" s="48"/>
      <c r="C677" s="48"/>
      <c r="D677" s="49"/>
      <c r="E677" s="49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4.25" customHeight="1" x14ac:dyDescent="0.2">
      <c r="A678" s="47"/>
      <c r="B678" s="48"/>
      <c r="C678" s="48"/>
      <c r="D678" s="49"/>
      <c r="E678" s="49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4.25" customHeight="1" x14ac:dyDescent="0.2">
      <c r="A679" s="47"/>
      <c r="B679" s="48"/>
      <c r="C679" s="48"/>
      <c r="D679" s="49"/>
      <c r="E679" s="49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4.25" customHeight="1" x14ac:dyDescent="0.2">
      <c r="A680" s="47"/>
      <c r="B680" s="48"/>
      <c r="C680" s="48"/>
      <c r="D680" s="49"/>
      <c r="E680" s="49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4.25" customHeight="1" x14ac:dyDescent="0.2">
      <c r="A681" s="47"/>
      <c r="B681" s="48"/>
      <c r="C681" s="48"/>
      <c r="D681" s="49"/>
      <c r="E681" s="49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4.25" customHeight="1" x14ac:dyDescent="0.2">
      <c r="A682" s="47"/>
      <c r="B682" s="48"/>
      <c r="C682" s="48"/>
      <c r="D682" s="49"/>
      <c r="E682" s="49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4.25" customHeight="1" x14ac:dyDescent="0.2">
      <c r="A683" s="47"/>
      <c r="B683" s="48"/>
      <c r="C683" s="48"/>
      <c r="D683" s="49"/>
      <c r="E683" s="49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4.25" customHeight="1" x14ac:dyDescent="0.2">
      <c r="A684" s="47"/>
      <c r="B684" s="48"/>
      <c r="C684" s="48"/>
      <c r="D684" s="49"/>
      <c r="E684" s="49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4.25" customHeight="1" x14ac:dyDescent="0.2">
      <c r="A685" s="47"/>
      <c r="B685" s="48"/>
      <c r="C685" s="48"/>
      <c r="D685" s="49"/>
      <c r="E685" s="49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4.25" customHeight="1" x14ac:dyDescent="0.2">
      <c r="A686" s="47"/>
      <c r="B686" s="48"/>
      <c r="C686" s="48"/>
      <c r="D686" s="49"/>
      <c r="E686" s="49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4.25" customHeight="1" x14ac:dyDescent="0.2">
      <c r="A687" s="47"/>
      <c r="B687" s="48"/>
      <c r="C687" s="48"/>
      <c r="D687" s="49"/>
      <c r="E687" s="49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4.25" customHeight="1" x14ac:dyDescent="0.2">
      <c r="A688" s="47"/>
      <c r="B688" s="48"/>
      <c r="C688" s="48"/>
      <c r="D688" s="49"/>
      <c r="E688" s="49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4.25" customHeight="1" x14ac:dyDescent="0.2">
      <c r="A689" s="47"/>
      <c r="B689" s="48"/>
      <c r="C689" s="48"/>
      <c r="D689" s="49"/>
      <c r="E689" s="49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4.25" customHeight="1" x14ac:dyDescent="0.2">
      <c r="A690" s="47"/>
      <c r="B690" s="48"/>
      <c r="C690" s="48"/>
      <c r="D690" s="49"/>
      <c r="E690" s="49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4.25" customHeight="1" x14ac:dyDescent="0.2">
      <c r="A691" s="47"/>
      <c r="B691" s="48"/>
      <c r="C691" s="48"/>
      <c r="D691" s="49"/>
      <c r="E691" s="49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4.25" customHeight="1" x14ac:dyDescent="0.2">
      <c r="A692" s="47"/>
      <c r="B692" s="48"/>
      <c r="C692" s="48"/>
      <c r="D692" s="49"/>
      <c r="E692" s="49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4.25" customHeight="1" x14ac:dyDescent="0.2">
      <c r="A693" s="47"/>
      <c r="B693" s="48"/>
      <c r="C693" s="48"/>
      <c r="D693" s="49"/>
      <c r="E693" s="49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4.25" customHeight="1" x14ac:dyDescent="0.2">
      <c r="A694" s="47"/>
      <c r="B694" s="48"/>
      <c r="C694" s="48"/>
      <c r="D694" s="49"/>
      <c r="E694" s="49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4.25" customHeight="1" x14ac:dyDescent="0.2">
      <c r="A695" s="47"/>
      <c r="B695" s="48"/>
      <c r="C695" s="48"/>
      <c r="D695" s="49"/>
      <c r="E695" s="49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4.25" customHeight="1" x14ac:dyDescent="0.2">
      <c r="A696" s="47"/>
      <c r="B696" s="48"/>
      <c r="C696" s="48"/>
      <c r="D696" s="49"/>
      <c r="E696" s="49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4.25" customHeight="1" x14ac:dyDescent="0.2">
      <c r="A697" s="47"/>
      <c r="B697" s="48"/>
      <c r="C697" s="48"/>
      <c r="D697" s="49"/>
      <c r="E697" s="49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4.25" customHeight="1" x14ac:dyDescent="0.2">
      <c r="A698" s="47"/>
      <c r="B698" s="48"/>
      <c r="C698" s="48"/>
      <c r="D698" s="49"/>
      <c r="E698" s="49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4.25" customHeight="1" x14ac:dyDescent="0.2">
      <c r="A699" s="47"/>
      <c r="B699" s="48"/>
      <c r="C699" s="48"/>
      <c r="D699" s="49"/>
      <c r="E699" s="49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4.25" customHeight="1" x14ac:dyDescent="0.2">
      <c r="A700" s="47"/>
      <c r="B700" s="48"/>
      <c r="C700" s="48"/>
      <c r="D700" s="49"/>
      <c r="E700" s="49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4.25" customHeight="1" x14ac:dyDescent="0.2">
      <c r="A701" s="47"/>
      <c r="B701" s="48"/>
      <c r="C701" s="48"/>
      <c r="D701" s="49"/>
      <c r="E701" s="49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4.25" customHeight="1" x14ac:dyDescent="0.2">
      <c r="A702" s="47"/>
      <c r="B702" s="48"/>
      <c r="C702" s="48"/>
      <c r="D702" s="49"/>
      <c r="E702" s="49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4.25" customHeight="1" x14ac:dyDescent="0.2">
      <c r="A703" s="47"/>
      <c r="B703" s="48"/>
      <c r="C703" s="48"/>
      <c r="D703" s="49"/>
      <c r="E703" s="49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4.25" customHeight="1" x14ac:dyDescent="0.2">
      <c r="A704" s="47"/>
      <c r="B704" s="48"/>
      <c r="C704" s="48"/>
      <c r="D704" s="49"/>
      <c r="E704" s="49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4.25" customHeight="1" x14ac:dyDescent="0.2">
      <c r="A705" s="47"/>
      <c r="B705" s="48"/>
      <c r="C705" s="48"/>
      <c r="D705" s="49"/>
      <c r="E705" s="49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4.25" customHeight="1" x14ac:dyDescent="0.2">
      <c r="A706" s="47"/>
      <c r="B706" s="48"/>
      <c r="C706" s="48"/>
      <c r="D706" s="49"/>
      <c r="E706" s="49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4.25" customHeight="1" x14ac:dyDescent="0.2">
      <c r="A707" s="47"/>
      <c r="B707" s="48"/>
      <c r="C707" s="48"/>
      <c r="D707" s="49"/>
      <c r="E707" s="49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4.25" customHeight="1" x14ac:dyDescent="0.2">
      <c r="A708" s="47"/>
      <c r="B708" s="48"/>
      <c r="C708" s="48"/>
      <c r="D708" s="49"/>
      <c r="E708" s="49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4.25" customHeight="1" x14ac:dyDescent="0.2">
      <c r="A709" s="47"/>
      <c r="B709" s="48"/>
      <c r="C709" s="48"/>
      <c r="D709" s="49"/>
      <c r="E709" s="49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4.25" customHeight="1" x14ac:dyDescent="0.2">
      <c r="A710" s="47"/>
      <c r="B710" s="48"/>
      <c r="C710" s="48"/>
      <c r="D710" s="49"/>
      <c r="E710" s="49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4.25" customHeight="1" x14ac:dyDescent="0.2">
      <c r="A711" s="47"/>
      <c r="B711" s="48"/>
      <c r="C711" s="48"/>
      <c r="D711" s="49"/>
      <c r="E711" s="49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4.25" customHeight="1" x14ac:dyDescent="0.2">
      <c r="A712" s="47"/>
      <c r="B712" s="48"/>
      <c r="C712" s="48"/>
      <c r="D712" s="49"/>
      <c r="E712" s="49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4.25" customHeight="1" x14ac:dyDescent="0.2">
      <c r="A713" s="47"/>
      <c r="B713" s="48"/>
      <c r="C713" s="48"/>
      <c r="D713" s="49"/>
      <c r="E713" s="49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4.25" customHeight="1" x14ac:dyDescent="0.2">
      <c r="A714" s="47"/>
      <c r="B714" s="48"/>
      <c r="C714" s="48"/>
      <c r="D714" s="49"/>
      <c r="E714" s="49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4.25" customHeight="1" x14ac:dyDescent="0.2">
      <c r="A715" s="47"/>
      <c r="B715" s="48"/>
      <c r="C715" s="48"/>
      <c r="D715" s="49"/>
      <c r="E715" s="49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4.25" customHeight="1" x14ac:dyDescent="0.2">
      <c r="A716" s="47"/>
      <c r="B716" s="48"/>
      <c r="C716" s="48"/>
      <c r="D716" s="49"/>
      <c r="E716" s="49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4.25" customHeight="1" x14ac:dyDescent="0.2">
      <c r="A717" s="47"/>
      <c r="B717" s="48"/>
      <c r="C717" s="48"/>
      <c r="D717" s="49"/>
      <c r="E717" s="49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4.25" customHeight="1" x14ac:dyDescent="0.2">
      <c r="A718" s="47"/>
      <c r="B718" s="48"/>
      <c r="C718" s="48"/>
      <c r="D718" s="49"/>
      <c r="E718" s="49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4.25" customHeight="1" x14ac:dyDescent="0.2">
      <c r="A719" s="47"/>
      <c r="B719" s="48"/>
      <c r="C719" s="48"/>
      <c r="D719" s="49"/>
      <c r="E719" s="49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4.25" customHeight="1" x14ac:dyDescent="0.2">
      <c r="A720" s="47"/>
      <c r="B720" s="48"/>
      <c r="C720" s="48"/>
      <c r="D720" s="49"/>
      <c r="E720" s="49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4.25" customHeight="1" x14ac:dyDescent="0.2">
      <c r="A721" s="47"/>
      <c r="B721" s="48"/>
      <c r="C721" s="48"/>
      <c r="D721" s="49"/>
      <c r="E721" s="49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4.25" customHeight="1" x14ac:dyDescent="0.2">
      <c r="A722" s="47"/>
      <c r="B722" s="48"/>
      <c r="C722" s="48"/>
      <c r="D722" s="49"/>
      <c r="E722" s="49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4.25" customHeight="1" x14ac:dyDescent="0.2">
      <c r="A723" s="47"/>
      <c r="B723" s="48"/>
      <c r="C723" s="48"/>
      <c r="D723" s="49"/>
      <c r="E723" s="49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4.25" customHeight="1" x14ac:dyDescent="0.2">
      <c r="A724" s="47"/>
      <c r="B724" s="48"/>
      <c r="C724" s="48"/>
      <c r="D724" s="49"/>
      <c r="E724" s="49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4.25" customHeight="1" x14ac:dyDescent="0.2">
      <c r="A725" s="47"/>
      <c r="B725" s="48"/>
      <c r="C725" s="48"/>
      <c r="D725" s="49"/>
      <c r="E725" s="49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4.25" customHeight="1" x14ac:dyDescent="0.2">
      <c r="A726" s="47"/>
      <c r="B726" s="48"/>
      <c r="C726" s="48"/>
      <c r="D726" s="49"/>
      <c r="E726" s="49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4.25" customHeight="1" x14ac:dyDescent="0.2">
      <c r="A727" s="47"/>
      <c r="B727" s="48"/>
      <c r="C727" s="48"/>
      <c r="D727" s="49"/>
      <c r="E727" s="49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4.25" customHeight="1" x14ac:dyDescent="0.2">
      <c r="A728" s="47"/>
      <c r="B728" s="48"/>
      <c r="C728" s="48"/>
      <c r="D728" s="49"/>
      <c r="E728" s="49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4.25" customHeight="1" x14ac:dyDescent="0.2">
      <c r="A729" s="47"/>
      <c r="B729" s="48"/>
      <c r="C729" s="48"/>
      <c r="D729" s="49"/>
      <c r="E729" s="49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4.25" customHeight="1" x14ac:dyDescent="0.2">
      <c r="A730" s="47"/>
      <c r="B730" s="48"/>
      <c r="C730" s="48"/>
      <c r="D730" s="49"/>
      <c r="E730" s="49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4.25" customHeight="1" x14ac:dyDescent="0.2">
      <c r="A731" s="47"/>
      <c r="B731" s="48"/>
      <c r="C731" s="48"/>
      <c r="D731" s="49"/>
      <c r="E731" s="49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4.25" customHeight="1" x14ac:dyDescent="0.2">
      <c r="A732" s="47"/>
      <c r="B732" s="48"/>
      <c r="C732" s="48"/>
      <c r="D732" s="49"/>
      <c r="E732" s="49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4.25" customHeight="1" x14ac:dyDescent="0.2">
      <c r="A733" s="47"/>
      <c r="B733" s="48"/>
      <c r="C733" s="48"/>
      <c r="D733" s="49"/>
      <c r="E733" s="49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4.25" customHeight="1" x14ac:dyDescent="0.2">
      <c r="A734" s="47"/>
      <c r="B734" s="48"/>
      <c r="C734" s="48"/>
      <c r="D734" s="49"/>
      <c r="E734" s="49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4.25" customHeight="1" x14ac:dyDescent="0.2">
      <c r="A735" s="47"/>
      <c r="B735" s="48"/>
      <c r="C735" s="48"/>
      <c r="D735" s="49"/>
      <c r="E735" s="49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4.25" customHeight="1" x14ac:dyDescent="0.2">
      <c r="A736" s="47"/>
      <c r="B736" s="48"/>
      <c r="C736" s="48"/>
      <c r="D736" s="49"/>
      <c r="E736" s="49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4.25" customHeight="1" x14ac:dyDescent="0.2">
      <c r="A737" s="47"/>
      <c r="B737" s="48"/>
      <c r="C737" s="48"/>
      <c r="D737" s="49"/>
      <c r="E737" s="49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4.25" customHeight="1" x14ac:dyDescent="0.2">
      <c r="A738" s="47"/>
      <c r="B738" s="48"/>
      <c r="C738" s="48"/>
      <c r="D738" s="49"/>
      <c r="E738" s="49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4.25" customHeight="1" x14ac:dyDescent="0.2">
      <c r="A739" s="47"/>
      <c r="B739" s="48"/>
      <c r="C739" s="48"/>
      <c r="D739" s="49"/>
      <c r="E739" s="49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4.25" customHeight="1" x14ac:dyDescent="0.2">
      <c r="A740" s="47"/>
      <c r="B740" s="48"/>
      <c r="C740" s="48"/>
      <c r="D740" s="49"/>
      <c r="E740" s="49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4.25" customHeight="1" x14ac:dyDescent="0.2">
      <c r="A741" s="47"/>
      <c r="B741" s="48"/>
      <c r="C741" s="48"/>
      <c r="D741" s="49"/>
      <c r="E741" s="49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4.25" customHeight="1" x14ac:dyDescent="0.2">
      <c r="A742" s="47"/>
      <c r="B742" s="48"/>
      <c r="C742" s="48"/>
      <c r="D742" s="49"/>
      <c r="E742" s="49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4.25" customHeight="1" x14ac:dyDescent="0.2">
      <c r="A743" s="47"/>
      <c r="B743" s="48"/>
      <c r="C743" s="48"/>
      <c r="D743" s="49"/>
      <c r="E743" s="49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4.25" customHeight="1" x14ac:dyDescent="0.2">
      <c r="A744" s="47"/>
      <c r="B744" s="48"/>
      <c r="C744" s="48"/>
      <c r="D744" s="49"/>
      <c r="E744" s="49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4.25" customHeight="1" x14ac:dyDescent="0.2">
      <c r="A745" s="47"/>
      <c r="B745" s="48"/>
      <c r="C745" s="48"/>
      <c r="D745" s="49"/>
      <c r="E745" s="49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4.25" customHeight="1" x14ac:dyDescent="0.2">
      <c r="A746" s="47"/>
      <c r="B746" s="48"/>
      <c r="C746" s="48"/>
      <c r="D746" s="49"/>
      <c r="E746" s="49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4.25" customHeight="1" x14ac:dyDescent="0.2">
      <c r="A747" s="47"/>
      <c r="B747" s="48"/>
      <c r="C747" s="48"/>
      <c r="D747" s="49"/>
      <c r="E747" s="49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4.25" customHeight="1" x14ac:dyDescent="0.2">
      <c r="A748" s="47"/>
      <c r="B748" s="48"/>
      <c r="C748" s="48"/>
      <c r="D748" s="49"/>
      <c r="E748" s="49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4.25" customHeight="1" x14ac:dyDescent="0.2">
      <c r="A749" s="47"/>
      <c r="B749" s="48"/>
      <c r="C749" s="48"/>
      <c r="D749" s="49"/>
      <c r="E749" s="49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4.25" customHeight="1" x14ac:dyDescent="0.2">
      <c r="A750" s="47"/>
      <c r="B750" s="48"/>
      <c r="C750" s="48"/>
      <c r="D750" s="49"/>
      <c r="E750" s="49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4.25" customHeight="1" x14ac:dyDescent="0.2">
      <c r="A751" s="47"/>
      <c r="B751" s="48"/>
      <c r="C751" s="48"/>
      <c r="D751" s="49"/>
      <c r="E751" s="49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4.25" customHeight="1" x14ac:dyDescent="0.2">
      <c r="A752" s="47"/>
      <c r="B752" s="48"/>
      <c r="C752" s="48"/>
      <c r="D752" s="49"/>
      <c r="E752" s="49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4.25" customHeight="1" x14ac:dyDescent="0.2">
      <c r="A753" s="47"/>
      <c r="B753" s="48"/>
      <c r="C753" s="48"/>
      <c r="D753" s="49"/>
      <c r="E753" s="49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4.25" customHeight="1" x14ac:dyDescent="0.2">
      <c r="A754" s="47"/>
      <c r="B754" s="48"/>
      <c r="C754" s="48"/>
      <c r="D754" s="49"/>
      <c r="E754" s="49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4.25" customHeight="1" x14ac:dyDescent="0.2">
      <c r="A755" s="47"/>
      <c r="B755" s="48"/>
      <c r="C755" s="48"/>
      <c r="D755" s="49"/>
      <c r="E755" s="49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4.25" customHeight="1" x14ac:dyDescent="0.2">
      <c r="A756" s="47"/>
      <c r="B756" s="48"/>
      <c r="C756" s="48"/>
      <c r="D756" s="49"/>
      <c r="E756" s="49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4.25" customHeight="1" x14ac:dyDescent="0.2">
      <c r="A757" s="47"/>
      <c r="B757" s="48"/>
      <c r="C757" s="48"/>
      <c r="D757" s="49"/>
      <c r="E757" s="49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4.25" customHeight="1" x14ac:dyDescent="0.2">
      <c r="A758" s="47"/>
      <c r="B758" s="48"/>
      <c r="C758" s="48"/>
      <c r="D758" s="49"/>
      <c r="E758" s="49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4.25" customHeight="1" x14ac:dyDescent="0.2">
      <c r="A759" s="47"/>
      <c r="B759" s="48"/>
      <c r="C759" s="48"/>
      <c r="D759" s="49"/>
      <c r="E759" s="49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4.25" customHeight="1" x14ac:dyDescent="0.2">
      <c r="A760" s="47"/>
      <c r="B760" s="48"/>
      <c r="C760" s="48"/>
      <c r="D760" s="49"/>
      <c r="E760" s="49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4.25" customHeight="1" x14ac:dyDescent="0.2">
      <c r="A761" s="47"/>
      <c r="B761" s="48"/>
      <c r="C761" s="48"/>
      <c r="D761" s="49"/>
      <c r="E761" s="49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4.25" customHeight="1" x14ac:dyDescent="0.2">
      <c r="A762" s="47"/>
      <c r="B762" s="48"/>
      <c r="C762" s="48"/>
      <c r="D762" s="49"/>
      <c r="E762" s="49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4.25" customHeight="1" x14ac:dyDescent="0.2">
      <c r="A763" s="47"/>
      <c r="B763" s="48"/>
      <c r="C763" s="48"/>
      <c r="D763" s="49"/>
      <c r="E763" s="49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4.25" customHeight="1" x14ac:dyDescent="0.2">
      <c r="A764" s="47"/>
      <c r="B764" s="48"/>
      <c r="C764" s="48"/>
      <c r="D764" s="49"/>
      <c r="E764" s="49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4.25" customHeight="1" x14ac:dyDescent="0.2">
      <c r="A765" s="47"/>
      <c r="B765" s="48"/>
      <c r="C765" s="48"/>
      <c r="D765" s="49"/>
      <c r="E765" s="49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4.25" customHeight="1" x14ac:dyDescent="0.2">
      <c r="A766" s="47"/>
      <c r="B766" s="48"/>
      <c r="C766" s="48"/>
      <c r="D766" s="49"/>
      <c r="E766" s="49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4.25" customHeight="1" x14ac:dyDescent="0.2">
      <c r="A767" s="47"/>
      <c r="B767" s="48"/>
      <c r="C767" s="48"/>
      <c r="D767" s="49"/>
      <c r="E767" s="49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4.25" customHeight="1" x14ac:dyDescent="0.2">
      <c r="A768" s="47"/>
      <c r="B768" s="48"/>
      <c r="C768" s="48"/>
      <c r="D768" s="49"/>
      <c r="E768" s="49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4.25" customHeight="1" x14ac:dyDescent="0.2">
      <c r="A769" s="47"/>
      <c r="B769" s="48"/>
      <c r="C769" s="48"/>
      <c r="D769" s="49"/>
      <c r="E769" s="49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4.25" customHeight="1" x14ac:dyDescent="0.2">
      <c r="A770" s="47"/>
      <c r="B770" s="48"/>
      <c r="C770" s="48"/>
      <c r="D770" s="49"/>
      <c r="E770" s="49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4.25" customHeight="1" x14ac:dyDescent="0.2">
      <c r="A771" s="47"/>
      <c r="B771" s="48"/>
      <c r="C771" s="48"/>
      <c r="D771" s="49"/>
      <c r="E771" s="49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4.25" customHeight="1" x14ac:dyDescent="0.2">
      <c r="A772" s="47"/>
      <c r="B772" s="48"/>
      <c r="C772" s="48"/>
      <c r="D772" s="49"/>
      <c r="E772" s="49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4.25" customHeight="1" x14ac:dyDescent="0.2">
      <c r="A773" s="47"/>
      <c r="B773" s="48"/>
      <c r="C773" s="48"/>
      <c r="D773" s="49"/>
      <c r="E773" s="49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4.25" customHeight="1" x14ac:dyDescent="0.2">
      <c r="A774" s="47"/>
      <c r="B774" s="48"/>
      <c r="C774" s="48"/>
      <c r="D774" s="49"/>
      <c r="E774" s="49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4.25" customHeight="1" x14ac:dyDescent="0.2">
      <c r="A775" s="47"/>
      <c r="B775" s="48"/>
      <c r="C775" s="48"/>
      <c r="D775" s="49"/>
      <c r="E775" s="49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4.25" customHeight="1" x14ac:dyDescent="0.2">
      <c r="A776" s="47"/>
      <c r="B776" s="48"/>
      <c r="C776" s="48"/>
      <c r="D776" s="49"/>
      <c r="E776" s="49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4.25" customHeight="1" x14ac:dyDescent="0.2">
      <c r="A777" s="47"/>
      <c r="B777" s="48"/>
      <c r="C777" s="48"/>
      <c r="D777" s="49"/>
      <c r="E777" s="49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4.25" customHeight="1" x14ac:dyDescent="0.2">
      <c r="A778" s="47"/>
      <c r="B778" s="48"/>
      <c r="C778" s="48"/>
      <c r="D778" s="49"/>
      <c r="E778" s="49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4.25" customHeight="1" x14ac:dyDescent="0.2">
      <c r="A779" s="47"/>
      <c r="B779" s="48"/>
      <c r="C779" s="48"/>
      <c r="D779" s="49"/>
      <c r="E779" s="49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4.25" customHeight="1" x14ac:dyDescent="0.2">
      <c r="A780" s="47"/>
      <c r="B780" s="48"/>
      <c r="C780" s="48"/>
      <c r="D780" s="49"/>
      <c r="E780" s="49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4.25" customHeight="1" x14ac:dyDescent="0.2">
      <c r="A781" s="47"/>
      <c r="B781" s="48"/>
      <c r="C781" s="48"/>
      <c r="D781" s="49"/>
      <c r="E781" s="49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4.25" customHeight="1" x14ac:dyDescent="0.2">
      <c r="A782" s="47"/>
      <c r="B782" s="48"/>
      <c r="C782" s="48"/>
      <c r="D782" s="49"/>
      <c r="E782" s="49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4.25" customHeight="1" x14ac:dyDescent="0.2">
      <c r="A783" s="47"/>
      <c r="B783" s="48"/>
      <c r="C783" s="48"/>
      <c r="D783" s="49"/>
      <c r="E783" s="49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4.25" customHeight="1" x14ac:dyDescent="0.2">
      <c r="A784" s="47"/>
      <c r="B784" s="48"/>
      <c r="C784" s="48"/>
      <c r="D784" s="49"/>
      <c r="E784" s="49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4.25" customHeight="1" x14ac:dyDescent="0.2">
      <c r="A785" s="47"/>
      <c r="B785" s="48"/>
      <c r="C785" s="48"/>
      <c r="D785" s="49"/>
      <c r="E785" s="49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4.25" customHeight="1" x14ac:dyDescent="0.2">
      <c r="A786" s="47"/>
      <c r="B786" s="48"/>
      <c r="C786" s="48"/>
      <c r="D786" s="49"/>
      <c r="E786" s="49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4.25" customHeight="1" x14ac:dyDescent="0.2">
      <c r="A787" s="47"/>
      <c r="B787" s="48"/>
      <c r="C787" s="48"/>
      <c r="D787" s="49"/>
      <c r="E787" s="49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4.25" customHeight="1" x14ac:dyDescent="0.2">
      <c r="A788" s="47"/>
      <c r="B788" s="48"/>
      <c r="C788" s="48"/>
      <c r="D788" s="49"/>
      <c r="E788" s="49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4.25" customHeight="1" x14ac:dyDescent="0.2">
      <c r="A789" s="47"/>
      <c r="B789" s="48"/>
      <c r="C789" s="48"/>
      <c r="D789" s="49"/>
      <c r="E789" s="49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4.25" customHeight="1" x14ac:dyDescent="0.2">
      <c r="A790" s="47"/>
      <c r="B790" s="48"/>
      <c r="C790" s="48"/>
      <c r="D790" s="49"/>
      <c r="E790" s="49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4.25" customHeight="1" x14ac:dyDescent="0.2">
      <c r="A791" s="47"/>
      <c r="B791" s="48"/>
      <c r="C791" s="48"/>
      <c r="D791" s="49"/>
      <c r="E791" s="49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4.25" customHeight="1" x14ac:dyDescent="0.2">
      <c r="A792" s="47"/>
      <c r="B792" s="48"/>
      <c r="C792" s="48"/>
      <c r="D792" s="49"/>
      <c r="E792" s="49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4.25" customHeight="1" x14ac:dyDescent="0.2">
      <c r="A793" s="47"/>
      <c r="B793" s="48"/>
      <c r="C793" s="48"/>
      <c r="D793" s="49"/>
      <c r="E793" s="49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4.25" customHeight="1" x14ac:dyDescent="0.2">
      <c r="A794" s="47"/>
      <c r="B794" s="48"/>
      <c r="C794" s="48"/>
      <c r="D794" s="49"/>
      <c r="E794" s="49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4.25" customHeight="1" x14ac:dyDescent="0.2">
      <c r="A795" s="47"/>
      <c r="B795" s="48"/>
      <c r="C795" s="48"/>
      <c r="D795" s="49"/>
      <c r="E795" s="49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4.25" customHeight="1" x14ac:dyDescent="0.2">
      <c r="A796" s="47"/>
      <c r="B796" s="48"/>
      <c r="C796" s="48"/>
      <c r="D796" s="49"/>
      <c r="E796" s="49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4.25" customHeight="1" x14ac:dyDescent="0.2">
      <c r="A797" s="47"/>
      <c r="B797" s="48"/>
      <c r="C797" s="48"/>
      <c r="D797" s="49"/>
      <c r="E797" s="49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4.25" customHeight="1" x14ac:dyDescent="0.2">
      <c r="A798" s="47"/>
      <c r="B798" s="48"/>
      <c r="C798" s="48"/>
      <c r="D798" s="49"/>
      <c r="E798" s="49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4.25" customHeight="1" x14ac:dyDescent="0.2">
      <c r="A799" s="47"/>
      <c r="B799" s="48"/>
      <c r="C799" s="48"/>
      <c r="D799" s="49"/>
      <c r="E799" s="49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4.25" customHeight="1" x14ac:dyDescent="0.2">
      <c r="A800" s="47"/>
      <c r="B800" s="48"/>
      <c r="C800" s="48"/>
      <c r="D800" s="49"/>
      <c r="E800" s="49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4.25" customHeight="1" x14ac:dyDescent="0.2">
      <c r="A801" s="47"/>
      <c r="B801" s="48"/>
      <c r="C801" s="48"/>
      <c r="D801" s="49"/>
      <c r="E801" s="49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4.25" customHeight="1" x14ac:dyDescent="0.2">
      <c r="A802" s="47"/>
      <c r="B802" s="48"/>
      <c r="C802" s="48"/>
      <c r="D802" s="49"/>
      <c r="E802" s="49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4.25" customHeight="1" x14ac:dyDescent="0.2">
      <c r="A803" s="47"/>
      <c r="B803" s="48"/>
      <c r="C803" s="48"/>
      <c r="D803" s="49"/>
      <c r="E803" s="49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4.25" customHeight="1" x14ac:dyDescent="0.2">
      <c r="A804" s="47"/>
      <c r="B804" s="48"/>
      <c r="C804" s="48"/>
      <c r="D804" s="49"/>
      <c r="E804" s="49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4.25" customHeight="1" x14ac:dyDescent="0.2">
      <c r="A805" s="47"/>
      <c r="B805" s="48"/>
      <c r="C805" s="48"/>
      <c r="D805" s="49"/>
      <c r="E805" s="49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4.25" customHeight="1" x14ac:dyDescent="0.2">
      <c r="A806" s="47"/>
      <c r="B806" s="48"/>
      <c r="C806" s="48"/>
      <c r="D806" s="49"/>
      <c r="E806" s="49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4.25" customHeight="1" x14ac:dyDescent="0.2">
      <c r="A807" s="47"/>
      <c r="B807" s="48"/>
      <c r="C807" s="48"/>
      <c r="D807" s="49"/>
      <c r="E807" s="49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4.25" customHeight="1" x14ac:dyDescent="0.2">
      <c r="A808" s="47"/>
      <c r="B808" s="48"/>
      <c r="C808" s="48"/>
      <c r="D808" s="49"/>
      <c r="E808" s="49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4.25" customHeight="1" x14ac:dyDescent="0.2">
      <c r="A809" s="47"/>
      <c r="B809" s="48"/>
      <c r="C809" s="48"/>
      <c r="D809" s="49"/>
      <c r="E809" s="49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4.25" customHeight="1" x14ac:dyDescent="0.2">
      <c r="A810" s="47"/>
      <c r="B810" s="48"/>
      <c r="C810" s="48"/>
      <c r="D810" s="49"/>
      <c r="E810" s="49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4.25" customHeight="1" x14ac:dyDescent="0.2">
      <c r="A811" s="47"/>
      <c r="B811" s="48"/>
      <c r="C811" s="48"/>
      <c r="D811" s="49"/>
      <c r="E811" s="49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4.25" customHeight="1" x14ac:dyDescent="0.2">
      <c r="A812" s="47"/>
      <c r="B812" s="48"/>
      <c r="C812" s="48"/>
      <c r="D812" s="49"/>
      <c r="E812" s="49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4.25" customHeight="1" x14ac:dyDescent="0.2">
      <c r="A813" s="47"/>
      <c r="B813" s="48"/>
      <c r="C813" s="48"/>
      <c r="D813" s="49"/>
      <c r="E813" s="49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4.25" customHeight="1" x14ac:dyDescent="0.2">
      <c r="A814" s="47"/>
      <c r="B814" s="48"/>
      <c r="C814" s="48"/>
      <c r="D814" s="49"/>
      <c r="E814" s="49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4.25" customHeight="1" x14ac:dyDescent="0.2">
      <c r="A815" s="47"/>
      <c r="B815" s="48"/>
      <c r="C815" s="48"/>
      <c r="D815" s="49"/>
      <c r="E815" s="49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4.25" customHeight="1" x14ac:dyDescent="0.2">
      <c r="A816" s="47"/>
      <c r="B816" s="48"/>
      <c r="C816" s="48"/>
      <c r="D816" s="49"/>
      <c r="E816" s="49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4.25" customHeight="1" x14ac:dyDescent="0.2">
      <c r="A817" s="47"/>
      <c r="B817" s="48"/>
      <c r="C817" s="48"/>
      <c r="D817" s="49"/>
      <c r="E817" s="49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4.25" customHeight="1" x14ac:dyDescent="0.2">
      <c r="A818" s="47"/>
      <c r="B818" s="48"/>
      <c r="C818" s="48"/>
      <c r="D818" s="49"/>
      <c r="E818" s="49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4.25" customHeight="1" x14ac:dyDescent="0.2">
      <c r="A819" s="47"/>
      <c r="B819" s="48"/>
      <c r="C819" s="48"/>
      <c r="D819" s="49"/>
      <c r="E819" s="49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4.25" customHeight="1" x14ac:dyDescent="0.2">
      <c r="A820" s="47"/>
      <c r="B820" s="48"/>
      <c r="C820" s="48"/>
      <c r="D820" s="49"/>
      <c r="E820" s="49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4.25" customHeight="1" x14ac:dyDescent="0.2">
      <c r="A821" s="47"/>
      <c r="B821" s="48"/>
      <c r="C821" s="48"/>
      <c r="D821" s="49"/>
      <c r="E821" s="49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4.25" customHeight="1" x14ac:dyDescent="0.2">
      <c r="A822" s="47"/>
      <c r="B822" s="48"/>
      <c r="C822" s="48"/>
      <c r="D822" s="49"/>
      <c r="E822" s="49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4.25" customHeight="1" x14ac:dyDescent="0.2">
      <c r="A823" s="47"/>
      <c r="B823" s="48"/>
      <c r="C823" s="48"/>
      <c r="D823" s="49"/>
      <c r="E823" s="49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4.25" customHeight="1" x14ac:dyDescent="0.2">
      <c r="A824" s="47"/>
      <c r="B824" s="48"/>
      <c r="C824" s="48"/>
      <c r="D824" s="49"/>
      <c r="E824" s="49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4.25" customHeight="1" x14ac:dyDescent="0.2">
      <c r="A825" s="47"/>
      <c r="B825" s="48"/>
      <c r="C825" s="48"/>
      <c r="D825" s="49"/>
      <c r="E825" s="49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4.25" customHeight="1" x14ac:dyDescent="0.2">
      <c r="A826" s="47"/>
      <c r="B826" s="48"/>
      <c r="C826" s="48"/>
      <c r="D826" s="49"/>
      <c r="E826" s="49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4.25" customHeight="1" x14ac:dyDescent="0.2">
      <c r="A827" s="47"/>
      <c r="B827" s="48"/>
      <c r="C827" s="48"/>
      <c r="D827" s="49"/>
      <c r="E827" s="49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4.25" customHeight="1" x14ac:dyDescent="0.2">
      <c r="A828" s="47"/>
      <c r="B828" s="48"/>
      <c r="C828" s="48"/>
      <c r="D828" s="49"/>
      <c r="E828" s="49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4.25" customHeight="1" x14ac:dyDescent="0.2">
      <c r="A829" s="47"/>
      <c r="B829" s="48"/>
      <c r="C829" s="48"/>
      <c r="D829" s="49"/>
      <c r="E829" s="49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4.25" customHeight="1" x14ac:dyDescent="0.2">
      <c r="A830" s="47"/>
      <c r="B830" s="48"/>
      <c r="C830" s="48"/>
      <c r="D830" s="49"/>
      <c r="E830" s="49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4.25" customHeight="1" x14ac:dyDescent="0.2">
      <c r="A831" s="47"/>
      <c r="B831" s="48"/>
      <c r="C831" s="48"/>
      <c r="D831" s="49"/>
      <c r="E831" s="49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4.25" customHeight="1" x14ac:dyDescent="0.2">
      <c r="A832" s="47"/>
      <c r="B832" s="48"/>
      <c r="C832" s="48"/>
      <c r="D832" s="49"/>
      <c r="E832" s="49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4.25" customHeight="1" x14ac:dyDescent="0.2">
      <c r="A833" s="47"/>
      <c r="B833" s="48"/>
      <c r="C833" s="48"/>
      <c r="D833" s="49"/>
      <c r="E833" s="49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4.25" customHeight="1" x14ac:dyDescent="0.2">
      <c r="A834" s="47"/>
      <c r="B834" s="48"/>
      <c r="C834" s="48"/>
      <c r="D834" s="49"/>
      <c r="E834" s="49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4.25" customHeight="1" x14ac:dyDescent="0.2">
      <c r="A835" s="47"/>
      <c r="B835" s="48"/>
      <c r="C835" s="48"/>
      <c r="D835" s="49"/>
      <c r="E835" s="49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4.25" customHeight="1" x14ac:dyDescent="0.2">
      <c r="A836" s="47"/>
      <c r="B836" s="48"/>
      <c r="C836" s="48"/>
      <c r="D836" s="49"/>
      <c r="E836" s="49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4.25" customHeight="1" x14ac:dyDescent="0.2">
      <c r="A837" s="47"/>
      <c r="B837" s="48"/>
      <c r="C837" s="48"/>
      <c r="D837" s="49"/>
      <c r="E837" s="49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4.25" customHeight="1" x14ac:dyDescent="0.2">
      <c r="A838" s="47"/>
      <c r="B838" s="48"/>
      <c r="C838" s="48"/>
      <c r="D838" s="49"/>
      <c r="E838" s="49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4.25" customHeight="1" x14ac:dyDescent="0.2">
      <c r="A839" s="47"/>
      <c r="B839" s="48"/>
      <c r="C839" s="48"/>
      <c r="D839" s="49"/>
      <c r="E839" s="49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4.25" customHeight="1" x14ac:dyDescent="0.2">
      <c r="A840" s="47"/>
      <c r="B840" s="48"/>
      <c r="C840" s="48"/>
      <c r="D840" s="49"/>
      <c r="E840" s="49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4.25" customHeight="1" x14ac:dyDescent="0.2">
      <c r="A841" s="47"/>
      <c r="B841" s="48"/>
      <c r="C841" s="48"/>
      <c r="D841" s="49"/>
      <c r="E841" s="49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4.25" customHeight="1" x14ac:dyDescent="0.2">
      <c r="A842" s="47"/>
      <c r="B842" s="48"/>
      <c r="C842" s="48"/>
      <c r="D842" s="49"/>
      <c r="E842" s="49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4.25" customHeight="1" x14ac:dyDescent="0.2">
      <c r="A843" s="47"/>
      <c r="B843" s="48"/>
      <c r="C843" s="48"/>
      <c r="D843" s="49"/>
      <c r="E843" s="49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4.25" customHeight="1" x14ac:dyDescent="0.2">
      <c r="A844" s="47"/>
      <c r="B844" s="48"/>
      <c r="C844" s="48"/>
      <c r="D844" s="49"/>
      <c r="E844" s="49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4.25" customHeight="1" x14ac:dyDescent="0.2">
      <c r="A845" s="47"/>
      <c r="B845" s="48"/>
      <c r="C845" s="48"/>
      <c r="D845" s="49"/>
      <c r="E845" s="49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4.25" customHeight="1" x14ac:dyDescent="0.2">
      <c r="A846" s="47"/>
      <c r="B846" s="48"/>
      <c r="C846" s="48"/>
      <c r="D846" s="49"/>
      <c r="E846" s="49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4.25" customHeight="1" x14ac:dyDescent="0.2">
      <c r="A847" s="47"/>
      <c r="B847" s="48"/>
      <c r="C847" s="48"/>
      <c r="D847" s="49"/>
      <c r="E847" s="49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4.25" customHeight="1" x14ac:dyDescent="0.2">
      <c r="A848" s="47"/>
      <c r="B848" s="48"/>
      <c r="C848" s="48"/>
      <c r="D848" s="49"/>
      <c r="E848" s="49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4.25" customHeight="1" x14ac:dyDescent="0.2">
      <c r="A849" s="47"/>
      <c r="B849" s="48"/>
      <c r="C849" s="48"/>
      <c r="D849" s="49"/>
      <c r="E849" s="49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4.25" customHeight="1" x14ac:dyDescent="0.2">
      <c r="A850" s="47"/>
      <c r="B850" s="48"/>
      <c r="C850" s="48"/>
      <c r="D850" s="49"/>
      <c r="E850" s="49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4.25" customHeight="1" x14ac:dyDescent="0.2">
      <c r="A851" s="47"/>
      <c r="B851" s="48"/>
      <c r="C851" s="48"/>
      <c r="D851" s="49"/>
      <c r="E851" s="49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4.25" customHeight="1" x14ac:dyDescent="0.2">
      <c r="A852" s="47"/>
      <c r="B852" s="48"/>
      <c r="C852" s="48"/>
      <c r="D852" s="49"/>
      <c r="E852" s="49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4.25" customHeight="1" x14ac:dyDescent="0.2">
      <c r="A853" s="47"/>
      <c r="B853" s="48"/>
      <c r="C853" s="48"/>
      <c r="D853" s="49"/>
      <c r="E853" s="49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4.25" customHeight="1" x14ac:dyDescent="0.2">
      <c r="A854" s="47"/>
      <c r="B854" s="48"/>
      <c r="C854" s="48"/>
      <c r="D854" s="49"/>
      <c r="E854" s="49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4.25" customHeight="1" x14ac:dyDescent="0.2">
      <c r="A855" s="47"/>
      <c r="B855" s="48"/>
      <c r="C855" s="48"/>
      <c r="D855" s="49"/>
      <c r="E855" s="49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4.25" customHeight="1" x14ac:dyDescent="0.2">
      <c r="A856" s="47"/>
      <c r="B856" s="48"/>
      <c r="C856" s="48"/>
      <c r="D856" s="49"/>
      <c r="E856" s="49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4.25" customHeight="1" x14ac:dyDescent="0.2">
      <c r="A857" s="47"/>
      <c r="B857" s="48"/>
      <c r="C857" s="48"/>
      <c r="D857" s="49"/>
      <c r="E857" s="49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4.25" customHeight="1" x14ac:dyDescent="0.2">
      <c r="A858" s="47"/>
      <c r="B858" s="48"/>
      <c r="C858" s="48"/>
      <c r="D858" s="49"/>
      <c r="E858" s="49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4.25" customHeight="1" x14ac:dyDescent="0.2">
      <c r="A859" s="47"/>
      <c r="B859" s="48"/>
      <c r="C859" s="48"/>
      <c r="D859" s="49"/>
      <c r="E859" s="49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4.25" customHeight="1" x14ac:dyDescent="0.2">
      <c r="A860" s="47"/>
      <c r="B860" s="48"/>
      <c r="C860" s="48"/>
      <c r="D860" s="49"/>
      <c r="E860" s="49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4.25" customHeight="1" x14ac:dyDescent="0.2">
      <c r="A861" s="47"/>
      <c r="B861" s="48"/>
      <c r="C861" s="48"/>
      <c r="D861" s="49"/>
      <c r="E861" s="49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4.25" customHeight="1" x14ac:dyDescent="0.2">
      <c r="A862" s="47"/>
      <c r="B862" s="48"/>
      <c r="C862" s="48"/>
      <c r="D862" s="49"/>
      <c r="E862" s="49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4.25" customHeight="1" x14ac:dyDescent="0.2">
      <c r="A863" s="47"/>
      <c r="B863" s="48"/>
      <c r="C863" s="48"/>
      <c r="D863" s="49"/>
      <c r="E863" s="49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4.25" customHeight="1" x14ac:dyDescent="0.2">
      <c r="A864" s="47"/>
      <c r="B864" s="48"/>
      <c r="C864" s="48"/>
      <c r="D864" s="49"/>
      <c r="E864" s="49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4.25" customHeight="1" x14ac:dyDescent="0.2">
      <c r="A865" s="47"/>
      <c r="B865" s="48"/>
      <c r="C865" s="48"/>
      <c r="D865" s="49"/>
      <c r="E865" s="49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4.25" customHeight="1" x14ac:dyDescent="0.2">
      <c r="A866" s="47"/>
      <c r="B866" s="48"/>
      <c r="C866" s="48"/>
      <c r="D866" s="49"/>
      <c r="E866" s="49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4.25" customHeight="1" x14ac:dyDescent="0.2">
      <c r="A867" s="47"/>
      <c r="B867" s="48"/>
      <c r="C867" s="48"/>
      <c r="D867" s="49"/>
      <c r="E867" s="49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4.25" customHeight="1" x14ac:dyDescent="0.2">
      <c r="A868" s="47"/>
      <c r="B868" s="48"/>
      <c r="C868" s="48"/>
      <c r="D868" s="49"/>
      <c r="E868" s="49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4.25" customHeight="1" x14ac:dyDescent="0.2">
      <c r="A869" s="47"/>
      <c r="B869" s="48"/>
      <c r="C869" s="48"/>
      <c r="D869" s="49"/>
      <c r="E869" s="49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4.25" customHeight="1" x14ac:dyDescent="0.2">
      <c r="A870" s="47"/>
      <c r="B870" s="48"/>
      <c r="C870" s="48"/>
      <c r="D870" s="49"/>
      <c r="E870" s="49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4.25" customHeight="1" x14ac:dyDescent="0.2">
      <c r="A871" s="47"/>
      <c r="B871" s="48"/>
      <c r="C871" s="48"/>
      <c r="D871" s="49"/>
      <c r="E871" s="49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4.25" customHeight="1" x14ac:dyDescent="0.2">
      <c r="A872" s="47"/>
      <c r="B872" s="48"/>
      <c r="C872" s="48"/>
      <c r="D872" s="49"/>
      <c r="E872" s="49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4.25" customHeight="1" x14ac:dyDescent="0.2">
      <c r="A873" s="47"/>
      <c r="B873" s="48"/>
      <c r="C873" s="48"/>
      <c r="D873" s="49"/>
      <c r="E873" s="49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4.25" customHeight="1" x14ac:dyDescent="0.2">
      <c r="A874" s="47"/>
      <c r="B874" s="48"/>
      <c r="C874" s="48"/>
      <c r="D874" s="49"/>
      <c r="E874" s="49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4.25" customHeight="1" x14ac:dyDescent="0.2">
      <c r="A875" s="47"/>
      <c r="B875" s="48"/>
      <c r="C875" s="48"/>
      <c r="D875" s="49"/>
      <c r="E875" s="49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4.25" customHeight="1" x14ac:dyDescent="0.2">
      <c r="A876" s="47"/>
      <c r="B876" s="48"/>
      <c r="C876" s="48"/>
      <c r="D876" s="49"/>
      <c r="E876" s="49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4.25" customHeight="1" x14ac:dyDescent="0.2">
      <c r="A877" s="47"/>
      <c r="B877" s="48"/>
      <c r="C877" s="48"/>
      <c r="D877" s="49"/>
      <c r="E877" s="49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4.25" customHeight="1" x14ac:dyDescent="0.2">
      <c r="A878" s="47"/>
      <c r="B878" s="48"/>
      <c r="C878" s="48"/>
      <c r="D878" s="49"/>
      <c r="E878" s="49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4.25" customHeight="1" x14ac:dyDescent="0.2">
      <c r="A879" s="47"/>
      <c r="B879" s="48"/>
      <c r="C879" s="48"/>
      <c r="D879" s="49"/>
      <c r="E879" s="49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4.25" customHeight="1" x14ac:dyDescent="0.2">
      <c r="A880" s="47"/>
      <c r="B880" s="48"/>
      <c r="C880" s="48"/>
      <c r="D880" s="49"/>
      <c r="E880" s="49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4.25" customHeight="1" x14ac:dyDescent="0.2">
      <c r="A881" s="47"/>
      <c r="B881" s="48"/>
      <c r="C881" s="48"/>
      <c r="D881" s="49"/>
      <c r="E881" s="49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4.25" customHeight="1" x14ac:dyDescent="0.2">
      <c r="A882" s="47"/>
      <c r="B882" s="48"/>
      <c r="C882" s="48"/>
      <c r="D882" s="49"/>
      <c r="E882" s="49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4.25" customHeight="1" x14ac:dyDescent="0.2">
      <c r="A883" s="47"/>
      <c r="B883" s="48"/>
      <c r="C883" s="48"/>
      <c r="D883" s="49"/>
      <c r="E883" s="49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4.25" customHeight="1" x14ac:dyDescent="0.2">
      <c r="A884" s="47"/>
      <c r="B884" s="48"/>
      <c r="C884" s="48"/>
      <c r="D884" s="49"/>
      <c r="E884" s="49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4.25" customHeight="1" x14ac:dyDescent="0.2">
      <c r="A885" s="47"/>
      <c r="B885" s="48"/>
      <c r="C885" s="48"/>
      <c r="D885" s="49"/>
      <c r="E885" s="49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4.25" customHeight="1" x14ac:dyDescent="0.2">
      <c r="A886" s="47"/>
      <c r="B886" s="48"/>
      <c r="C886" s="48"/>
      <c r="D886" s="49"/>
      <c r="E886" s="49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4.25" customHeight="1" x14ac:dyDescent="0.2">
      <c r="A887" s="47"/>
      <c r="B887" s="48"/>
      <c r="C887" s="48"/>
      <c r="D887" s="49"/>
      <c r="E887" s="49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4.25" customHeight="1" x14ac:dyDescent="0.2">
      <c r="A888" s="47"/>
      <c r="B888" s="48"/>
      <c r="C888" s="48"/>
      <c r="D888" s="49"/>
      <c r="E888" s="49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4.25" customHeight="1" x14ac:dyDescent="0.2">
      <c r="A889" s="47"/>
      <c r="B889" s="48"/>
      <c r="C889" s="48"/>
      <c r="D889" s="49"/>
      <c r="E889" s="49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4.25" customHeight="1" x14ac:dyDescent="0.2">
      <c r="A890" s="47"/>
      <c r="B890" s="48"/>
      <c r="C890" s="48"/>
      <c r="D890" s="49"/>
      <c r="E890" s="49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4.25" customHeight="1" x14ac:dyDescent="0.2">
      <c r="A891" s="47"/>
      <c r="B891" s="48"/>
      <c r="C891" s="48"/>
      <c r="D891" s="49"/>
      <c r="E891" s="49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4.25" customHeight="1" x14ac:dyDescent="0.2">
      <c r="A892" s="47"/>
      <c r="B892" s="48"/>
      <c r="C892" s="48"/>
      <c r="D892" s="49"/>
      <c r="E892" s="49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4.25" customHeight="1" x14ac:dyDescent="0.2">
      <c r="A893" s="47"/>
      <c r="B893" s="48"/>
      <c r="C893" s="48"/>
      <c r="D893" s="49"/>
      <c r="E893" s="49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4.25" customHeight="1" x14ac:dyDescent="0.2">
      <c r="A894" s="47"/>
      <c r="B894" s="48"/>
      <c r="C894" s="48"/>
      <c r="D894" s="49"/>
      <c r="E894" s="49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4.25" customHeight="1" x14ac:dyDescent="0.2">
      <c r="A895" s="47"/>
      <c r="B895" s="48"/>
      <c r="C895" s="48"/>
      <c r="D895" s="49"/>
      <c r="E895" s="49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4.25" customHeight="1" x14ac:dyDescent="0.2">
      <c r="A896" s="47"/>
      <c r="B896" s="48"/>
      <c r="C896" s="48"/>
      <c r="D896" s="49"/>
      <c r="E896" s="49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4.25" customHeight="1" x14ac:dyDescent="0.2">
      <c r="A897" s="47"/>
      <c r="B897" s="48"/>
      <c r="C897" s="48"/>
      <c r="D897" s="49"/>
      <c r="E897" s="49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4.25" customHeight="1" x14ac:dyDescent="0.2">
      <c r="A898" s="47"/>
      <c r="B898" s="48"/>
      <c r="C898" s="48"/>
      <c r="D898" s="49"/>
      <c r="E898" s="49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4.25" customHeight="1" x14ac:dyDescent="0.2">
      <c r="A899" s="47"/>
      <c r="B899" s="48"/>
      <c r="C899" s="48"/>
      <c r="D899" s="49"/>
      <c r="E899" s="49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4.25" customHeight="1" x14ac:dyDescent="0.2">
      <c r="A900" s="47"/>
      <c r="B900" s="48"/>
      <c r="C900" s="48"/>
      <c r="D900" s="49"/>
      <c r="E900" s="49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4.25" customHeight="1" x14ac:dyDescent="0.2">
      <c r="A901" s="47"/>
      <c r="B901" s="48"/>
      <c r="C901" s="48"/>
      <c r="D901" s="49"/>
      <c r="E901" s="49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4.25" customHeight="1" x14ac:dyDescent="0.2">
      <c r="A902" s="47"/>
      <c r="B902" s="48"/>
      <c r="C902" s="48"/>
      <c r="D902" s="49"/>
      <c r="E902" s="49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4.25" customHeight="1" x14ac:dyDescent="0.2">
      <c r="A903" s="47"/>
      <c r="B903" s="48"/>
      <c r="C903" s="48"/>
      <c r="D903" s="49"/>
      <c r="E903" s="49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4.25" customHeight="1" x14ac:dyDescent="0.2">
      <c r="A904" s="47"/>
      <c r="B904" s="48"/>
      <c r="C904" s="48"/>
      <c r="D904" s="49"/>
      <c r="E904" s="49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4.25" customHeight="1" x14ac:dyDescent="0.2">
      <c r="A905" s="47"/>
      <c r="B905" s="48"/>
      <c r="C905" s="48"/>
      <c r="D905" s="49"/>
      <c r="E905" s="49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4.25" customHeight="1" x14ac:dyDescent="0.2">
      <c r="A906" s="47"/>
      <c r="B906" s="48"/>
      <c r="C906" s="48"/>
      <c r="D906" s="49"/>
      <c r="E906" s="49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4.25" customHeight="1" x14ac:dyDescent="0.2">
      <c r="A907" s="47"/>
      <c r="B907" s="48"/>
      <c r="C907" s="48"/>
      <c r="D907" s="49"/>
      <c r="E907" s="49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4.25" customHeight="1" x14ac:dyDescent="0.2">
      <c r="A908" s="47"/>
      <c r="B908" s="48"/>
      <c r="C908" s="48"/>
      <c r="D908" s="49"/>
      <c r="E908" s="49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4.25" customHeight="1" x14ac:dyDescent="0.2">
      <c r="A909" s="47"/>
      <c r="B909" s="48"/>
      <c r="C909" s="48"/>
      <c r="D909" s="49"/>
      <c r="E909" s="49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4.25" customHeight="1" x14ac:dyDescent="0.2">
      <c r="A910" s="47"/>
      <c r="B910" s="48"/>
      <c r="C910" s="48"/>
      <c r="D910" s="49"/>
      <c r="E910" s="49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4.25" customHeight="1" x14ac:dyDescent="0.2">
      <c r="A911" s="47"/>
      <c r="B911" s="48"/>
      <c r="C911" s="48"/>
      <c r="D911" s="49"/>
      <c r="E911" s="49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4.25" customHeight="1" x14ac:dyDescent="0.2">
      <c r="A912" s="47"/>
      <c r="B912" s="48"/>
      <c r="C912" s="48"/>
      <c r="D912" s="49"/>
      <c r="E912" s="49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4.25" customHeight="1" x14ac:dyDescent="0.2">
      <c r="A913" s="47"/>
      <c r="B913" s="48"/>
      <c r="C913" s="48"/>
      <c r="D913" s="49"/>
      <c r="E913" s="49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4.25" customHeight="1" x14ac:dyDescent="0.2">
      <c r="A914" s="47"/>
      <c r="B914" s="48"/>
      <c r="C914" s="48"/>
      <c r="D914" s="49"/>
      <c r="E914" s="49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4.25" customHeight="1" x14ac:dyDescent="0.2">
      <c r="A915" s="47"/>
      <c r="B915" s="48"/>
      <c r="C915" s="48"/>
      <c r="D915" s="49"/>
      <c r="E915" s="49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4.25" customHeight="1" x14ac:dyDescent="0.2">
      <c r="A916" s="47"/>
      <c r="B916" s="48"/>
      <c r="C916" s="48"/>
      <c r="D916" s="49"/>
      <c r="E916" s="49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4.25" customHeight="1" x14ac:dyDescent="0.2">
      <c r="A917" s="47"/>
      <c r="B917" s="48"/>
      <c r="C917" s="48"/>
      <c r="D917" s="49"/>
      <c r="E917" s="49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4.25" customHeight="1" x14ac:dyDescent="0.2">
      <c r="A918" s="47"/>
      <c r="B918" s="48"/>
      <c r="C918" s="48"/>
      <c r="D918" s="49"/>
      <c r="E918" s="49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4.25" customHeight="1" x14ac:dyDescent="0.2">
      <c r="A919" s="47"/>
      <c r="B919" s="48"/>
      <c r="C919" s="48"/>
      <c r="D919" s="49"/>
      <c r="E919" s="49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4.25" customHeight="1" x14ac:dyDescent="0.2">
      <c r="A920" s="47"/>
      <c r="B920" s="48"/>
      <c r="C920" s="48"/>
      <c r="D920" s="49"/>
      <c r="E920" s="49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4.25" customHeight="1" x14ac:dyDescent="0.2">
      <c r="A921" s="47"/>
      <c r="B921" s="48"/>
      <c r="C921" s="48"/>
      <c r="D921" s="49"/>
      <c r="E921" s="49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4.25" customHeight="1" x14ac:dyDescent="0.2">
      <c r="A922" s="47"/>
      <c r="B922" s="48"/>
      <c r="C922" s="48"/>
      <c r="D922" s="49"/>
      <c r="E922" s="49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4.25" customHeight="1" x14ac:dyDescent="0.2">
      <c r="A923" s="47"/>
      <c r="B923" s="48"/>
      <c r="C923" s="48"/>
      <c r="D923" s="49"/>
      <c r="E923" s="49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4.25" customHeight="1" x14ac:dyDescent="0.2">
      <c r="A924" s="47"/>
      <c r="B924" s="48"/>
      <c r="C924" s="48"/>
      <c r="D924" s="49"/>
      <c r="E924" s="49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4.25" customHeight="1" x14ac:dyDescent="0.2">
      <c r="A925" s="47"/>
      <c r="B925" s="48"/>
      <c r="C925" s="48"/>
      <c r="D925" s="49"/>
      <c r="E925" s="49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4.25" customHeight="1" x14ac:dyDescent="0.2">
      <c r="A926" s="47"/>
      <c r="B926" s="48"/>
      <c r="C926" s="48"/>
      <c r="D926" s="49"/>
      <c r="E926" s="49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4.25" customHeight="1" x14ac:dyDescent="0.2">
      <c r="A927" s="47"/>
      <c r="B927" s="48"/>
      <c r="C927" s="48"/>
      <c r="D927" s="49"/>
      <c r="E927" s="49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4.25" customHeight="1" x14ac:dyDescent="0.2">
      <c r="A928" s="47"/>
      <c r="B928" s="48"/>
      <c r="C928" s="48"/>
      <c r="D928" s="49"/>
      <c r="E928" s="49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4.25" customHeight="1" x14ac:dyDescent="0.2">
      <c r="A929" s="47"/>
      <c r="B929" s="48"/>
      <c r="C929" s="48"/>
      <c r="D929" s="49"/>
      <c r="E929" s="49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4.25" customHeight="1" x14ac:dyDescent="0.2">
      <c r="A930" s="47"/>
      <c r="B930" s="48"/>
      <c r="C930" s="48"/>
      <c r="D930" s="49"/>
      <c r="E930" s="49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4.25" customHeight="1" x14ac:dyDescent="0.2">
      <c r="A931" s="47"/>
      <c r="B931" s="48"/>
      <c r="C931" s="48"/>
      <c r="D931" s="49"/>
      <c r="E931" s="49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4.25" customHeight="1" x14ac:dyDescent="0.2">
      <c r="A932" s="47"/>
      <c r="B932" s="48"/>
      <c r="C932" s="48"/>
      <c r="D932" s="49"/>
      <c r="E932" s="49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4.25" customHeight="1" x14ac:dyDescent="0.2">
      <c r="A933" s="47"/>
      <c r="B933" s="48"/>
      <c r="C933" s="48"/>
      <c r="D933" s="49"/>
      <c r="E933" s="49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4.25" customHeight="1" x14ac:dyDescent="0.2">
      <c r="A934" s="47"/>
      <c r="B934" s="48"/>
      <c r="C934" s="48"/>
      <c r="D934" s="49"/>
      <c r="E934" s="49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4.25" customHeight="1" x14ac:dyDescent="0.2">
      <c r="A935" s="47"/>
      <c r="B935" s="48"/>
      <c r="C935" s="48"/>
      <c r="D935" s="49"/>
      <c r="E935" s="49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4.25" customHeight="1" x14ac:dyDescent="0.2">
      <c r="A936" s="47"/>
      <c r="B936" s="48"/>
      <c r="C936" s="48"/>
      <c r="D936" s="49"/>
      <c r="E936" s="49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4.25" customHeight="1" x14ac:dyDescent="0.2">
      <c r="A937" s="47"/>
      <c r="B937" s="48"/>
      <c r="C937" s="48"/>
      <c r="D937" s="49"/>
      <c r="E937" s="49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4.25" customHeight="1" x14ac:dyDescent="0.2">
      <c r="A938" s="47"/>
      <c r="B938" s="48"/>
      <c r="C938" s="48"/>
      <c r="D938" s="49"/>
      <c r="E938" s="49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4.25" customHeight="1" x14ac:dyDescent="0.2">
      <c r="A939" s="47"/>
      <c r="B939" s="48"/>
      <c r="C939" s="48"/>
      <c r="D939" s="49"/>
      <c r="E939" s="49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4.25" customHeight="1" x14ac:dyDescent="0.2">
      <c r="A940" s="47"/>
      <c r="B940" s="48"/>
      <c r="C940" s="48"/>
      <c r="D940" s="49"/>
      <c r="E940" s="49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4.25" customHeight="1" x14ac:dyDescent="0.2">
      <c r="A941" s="47"/>
      <c r="B941" s="48"/>
      <c r="C941" s="48"/>
      <c r="D941" s="49"/>
      <c r="E941" s="49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4.25" customHeight="1" x14ac:dyDescent="0.2">
      <c r="A942" s="47"/>
      <c r="B942" s="48"/>
      <c r="C942" s="48"/>
      <c r="D942" s="49"/>
      <c r="E942" s="49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4.25" customHeight="1" x14ac:dyDescent="0.2">
      <c r="A943" s="47"/>
      <c r="B943" s="48"/>
      <c r="C943" s="48"/>
      <c r="D943" s="49"/>
      <c r="E943" s="49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4.25" customHeight="1" x14ac:dyDescent="0.2">
      <c r="A944" s="47"/>
      <c r="B944" s="48"/>
      <c r="C944" s="48"/>
      <c r="D944" s="49"/>
      <c r="E944" s="49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4.25" customHeight="1" x14ac:dyDescent="0.2">
      <c r="A945" s="47"/>
      <c r="B945" s="48"/>
      <c r="C945" s="48"/>
      <c r="D945" s="49"/>
      <c r="E945" s="49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4.25" customHeight="1" x14ac:dyDescent="0.2">
      <c r="A946" s="47"/>
      <c r="B946" s="48"/>
      <c r="C946" s="48"/>
      <c r="D946" s="49"/>
      <c r="E946" s="49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4.25" customHeight="1" x14ac:dyDescent="0.2">
      <c r="A947" s="47"/>
      <c r="B947" s="48"/>
      <c r="C947" s="48"/>
      <c r="D947" s="49"/>
      <c r="E947" s="49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4.25" customHeight="1" x14ac:dyDescent="0.2">
      <c r="A948" s="47"/>
      <c r="B948" s="48"/>
      <c r="C948" s="48"/>
      <c r="D948" s="49"/>
      <c r="E948" s="49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4.25" customHeight="1" x14ac:dyDescent="0.2">
      <c r="A949" s="47"/>
      <c r="B949" s="48"/>
      <c r="C949" s="48"/>
      <c r="D949" s="49"/>
      <c r="E949" s="49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4.25" customHeight="1" x14ac:dyDescent="0.2">
      <c r="A950" s="47"/>
      <c r="B950" s="48"/>
      <c r="C950" s="48"/>
      <c r="D950" s="49"/>
      <c r="E950" s="49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4.25" customHeight="1" x14ac:dyDescent="0.2">
      <c r="A951" s="47"/>
      <c r="B951" s="48"/>
      <c r="C951" s="48"/>
      <c r="D951" s="49"/>
      <c r="E951" s="49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4.25" customHeight="1" x14ac:dyDescent="0.2">
      <c r="A952" s="47"/>
      <c r="B952" s="48"/>
      <c r="C952" s="48"/>
      <c r="D952" s="49"/>
      <c r="E952" s="49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4.25" customHeight="1" x14ac:dyDescent="0.2">
      <c r="A953" s="47"/>
      <c r="B953" s="48"/>
      <c r="C953" s="48"/>
      <c r="D953" s="49"/>
      <c r="E953" s="49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4.25" customHeight="1" x14ac:dyDescent="0.2">
      <c r="A954" s="47"/>
      <c r="B954" s="48"/>
      <c r="C954" s="48"/>
      <c r="D954" s="49"/>
      <c r="E954" s="49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4.25" customHeight="1" x14ac:dyDescent="0.2">
      <c r="A955" s="47"/>
      <c r="B955" s="48"/>
      <c r="C955" s="48"/>
      <c r="D955" s="49"/>
      <c r="E955" s="49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4.25" customHeight="1" x14ac:dyDescent="0.2">
      <c r="A956" s="47"/>
      <c r="B956" s="48"/>
      <c r="C956" s="48"/>
      <c r="D956" s="49"/>
      <c r="E956" s="49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4.25" customHeight="1" x14ac:dyDescent="0.2">
      <c r="A957" s="47"/>
      <c r="B957" s="48"/>
      <c r="C957" s="48"/>
      <c r="D957" s="49"/>
      <c r="E957" s="49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4.25" customHeight="1" x14ac:dyDescent="0.2">
      <c r="A958" s="47"/>
      <c r="B958" s="48"/>
      <c r="C958" s="48"/>
      <c r="D958" s="49"/>
      <c r="E958" s="49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4.25" customHeight="1" x14ac:dyDescent="0.2">
      <c r="A959" s="47"/>
      <c r="B959" s="48"/>
      <c r="C959" s="48"/>
      <c r="D959" s="49"/>
      <c r="E959" s="49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4.25" customHeight="1" x14ac:dyDescent="0.2">
      <c r="A960" s="47"/>
      <c r="B960" s="48"/>
      <c r="C960" s="48"/>
      <c r="D960" s="49"/>
      <c r="E960" s="49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4.25" customHeight="1" x14ac:dyDescent="0.2">
      <c r="A961" s="47"/>
      <c r="B961" s="48"/>
      <c r="C961" s="48"/>
      <c r="D961" s="49"/>
      <c r="E961" s="49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4.25" customHeight="1" x14ac:dyDescent="0.2">
      <c r="A962" s="47"/>
      <c r="B962" s="48"/>
      <c r="C962" s="48"/>
      <c r="D962" s="49"/>
      <c r="E962" s="49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4.25" customHeight="1" x14ac:dyDescent="0.2">
      <c r="A963" s="47"/>
      <c r="B963" s="48"/>
      <c r="C963" s="48"/>
      <c r="D963" s="49"/>
      <c r="E963" s="49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4.25" customHeight="1" x14ac:dyDescent="0.2">
      <c r="A964" s="47"/>
      <c r="B964" s="48"/>
      <c r="C964" s="48"/>
      <c r="D964" s="49"/>
      <c r="E964" s="49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4.25" customHeight="1" x14ac:dyDescent="0.2">
      <c r="A965" s="47"/>
      <c r="B965" s="48"/>
      <c r="C965" s="48"/>
      <c r="D965" s="49"/>
      <c r="E965" s="49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4.25" customHeight="1" x14ac:dyDescent="0.2">
      <c r="A966" s="47"/>
      <c r="B966" s="48"/>
      <c r="C966" s="48"/>
      <c r="D966" s="49"/>
      <c r="E966" s="49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4.25" customHeight="1" x14ac:dyDescent="0.2">
      <c r="A967" s="47"/>
      <c r="B967" s="48"/>
      <c r="C967" s="48"/>
      <c r="D967" s="49"/>
      <c r="E967" s="49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4.25" customHeight="1" x14ac:dyDescent="0.2">
      <c r="A968" s="47"/>
      <c r="B968" s="48"/>
      <c r="C968" s="48"/>
      <c r="D968" s="49"/>
      <c r="E968" s="49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4.25" customHeight="1" x14ac:dyDescent="0.2">
      <c r="A969" s="47"/>
      <c r="B969" s="48"/>
      <c r="C969" s="48"/>
      <c r="D969" s="49"/>
      <c r="E969" s="49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4.25" customHeight="1" x14ac:dyDescent="0.2">
      <c r="A970" s="47"/>
      <c r="B970" s="48"/>
      <c r="C970" s="48"/>
      <c r="D970" s="49"/>
      <c r="E970" s="49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4.25" customHeight="1" x14ac:dyDescent="0.2">
      <c r="A971" s="47"/>
      <c r="B971" s="48"/>
      <c r="C971" s="48"/>
      <c r="D971" s="49"/>
      <c r="E971" s="49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4.25" customHeight="1" x14ac:dyDescent="0.2">
      <c r="A972" s="47"/>
      <c r="B972" s="48"/>
      <c r="C972" s="48"/>
      <c r="D972" s="49"/>
      <c r="E972" s="49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4.25" customHeight="1" x14ac:dyDescent="0.2">
      <c r="A973" s="47"/>
      <c r="B973" s="48"/>
      <c r="C973" s="48"/>
      <c r="D973" s="49"/>
      <c r="E973" s="49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4.25" customHeight="1" x14ac:dyDescent="0.2">
      <c r="A974" s="47"/>
      <c r="B974" s="48"/>
      <c r="C974" s="48"/>
      <c r="D974" s="49"/>
      <c r="E974" s="49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4.25" customHeight="1" x14ac:dyDescent="0.2">
      <c r="A975" s="47"/>
      <c r="B975" s="48"/>
      <c r="C975" s="48"/>
      <c r="D975" s="49"/>
      <c r="E975" s="49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4.25" customHeight="1" x14ac:dyDescent="0.2">
      <c r="A976" s="47"/>
      <c r="B976" s="48"/>
      <c r="C976" s="48"/>
      <c r="D976" s="49"/>
      <c r="E976" s="49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4.25" customHeight="1" x14ac:dyDescent="0.2">
      <c r="A977" s="47"/>
      <c r="B977" s="48"/>
      <c r="C977" s="48"/>
      <c r="D977" s="49"/>
      <c r="E977" s="49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4.25" customHeight="1" x14ac:dyDescent="0.2">
      <c r="A978" s="47"/>
      <c r="B978" s="48"/>
      <c r="C978" s="48"/>
      <c r="D978" s="49"/>
      <c r="E978" s="49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4.25" customHeight="1" x14ac:dyDescent="0.2">
      <c r="A979" s="47"/>
      <c r="B979" s="48"/>
      <c r="C979" s="48"/>
      <c r="D979" s="49"/>
      <c r="E979" s="49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4.25" customHeight="1" x14ac:dyDescent="0.2">
      <c r="A980" s="47"/>
      <c r="B980" s="48"/>
      <c r="C980" s="48"/>
      <c r="D980" s="49"/>
      <c r="E980" s="49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4.25" customHeight="1" x14ac:dyDescent="0.2">
      <c r="A981" s="47"/>
      <c r="B981" s="48"/>
      <c r="C981" s="48"/>
      <c r="D981" s="49"/>
      <c r="E981" s="49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4.25" customHeight="1" x14ac:dyDescent="0.2">
      <c r="A982" s="47"/>
      <c r="B982" s="48"/>
      <c r="C982" s="48"/>
      <c r="D982" s="49"/>
      <c r="E982" s="49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4.25" customHeight="1" x14ac:dyDescent="0.2">
      <c r="A983" s="47"/>
      <c r="B983" s="48"/>
      <c r="C983" s="48"/>
      <c r="D983" s="49"/>
      <c r="E983" s="49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4.25" customHeight="1" x14ac:dyDescent="0.2">
      <c r="A984" s="47"/>
      <c r="B984" s="48"/>
      <c r="C984" s="48"/>
      <c r="D984" s="49"/>
      <c r="E984" s="49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4.25" customHeight="1" x14ac:dyDescent="0.2">
      <c r="A985" s="47"/>
      <c r="B985" s="48"/>
      <c r="C985" s="48"/>
      <c r="D985" s="49"/>
      <c r="E985" s="49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4.25" customHeight="1" x14ac:dyDescent="0.2">
      <c r="A986" s="47"/>
      <c r="B986" s="48"/>
      <c r="C986" s="48"/>
      <c r="D986" s="49"/>
      <c r="E986" s="49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4.25" customHeight="1" x14ac:dyDescent="0.2">
      <c r="A987" s="47"/>
      <c r="B987" s="48"/>
      <c r="C987" s="48"/>
      <c r="D987" s="49"/>
      <c r="E987" s="49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4.25" customHeight="1" x14ac:dyDescent="0.2">
      <c r="A988" s="47"/>
      <c r="B988" s="48"/>
      <c r="C988" s="48"/>
      <c r="D988" s="49"/>
      <c r="E988" s="49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4.25" customHeight="1" x14ac:dyDescent="0.2">
      <c r="A989" s="47"/>
      <c r="B989" s="48"/>
      <c r="C989" s="48"/>
      <c r="D989" s="49"/>
      <c r="E989" s="49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4.25" customHeight="1" x14ac:dyDescent="0.2">
      <c r="A990" s="47"/>
      <c r="B990" s="48"/>
      <c r="C990" s="48"/>
      <c r="D990" s="49"/>
      <c r="E990" s="49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4.25" customHeight="1" x14ac:dyDescent="0.2">
      <c r="A991" s="47"/>
      <c r="B991" s="48"/>
      <c r="C991" s="48"/>
      <c r="D991" s="49"/>
      <c r="E991" s="49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4.25" customHeight="1" x14ac:dyDescent="0.2">
      <c r="A992" s="47"/>
      <c r="B992" s="48"/>
      <c r="C992" s="48"/>
      <c r="D992" s="49"/>
      <c r="E992" s="49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4.25" customHeight="1" x14ac:dyDescent="0.2">
      <c r="A993" s="47"/>
      <c r="B993" s="48"/>
      <c r="C993" s="48"/>
      <c r="D993" s="49"/>
      <c r="E993" s="49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4.25" customHeight="1" x14ac:dyDescent="0.2">
      <c r="A994" s="47"/>
      <c r="B994" s="48"/>
      <c r="C994" s="48"/>
      <c r="D994" s="49"/>
      <c r="E994" s="49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4.25" customHeight="1" x14ac:dyDescent="0.2">
      <c r="A995" s="47"/>
      <c r="B995" s="48"/>
      <c r="C995" s="48"/>
      <c r="D995" s="49"/>
      <c r="E995" s="49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4.25" customHeight="1" x14ac:dyDescent="0.2">
      <c r="A996" s="47"/>
      <c r="B996" s="48"/>
      <c r="C996" s="48"/>
      <c r="D996" s="49"/>
      <c r="E996" s="49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4.25" customHeight="1" x14ac:dyDescent="0.2">
      <c r="A997" s="47"/>
      <c r="B997" s="48"/>
      <c r="C997" s="48"/>
      <c r="D997" s="49"/>
      <c r="E997" s="49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4.25" customHeight="1" x14ac:dyDescent="0.2">
      <c r="A998" s="47"/>
      <c r="B998" s="48"/>
      <c r="C998" s="48"/>
      <c r="D998" s="49"/>
      <c r="E998" s="49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4.25" customHeight="1" x14ac:dyDescent="0.2">
      <c r="A999" s="47"/>
      <c r="B999" s="48"/>
      <c r="C999" s="48"/>
      <c r="D999" s="49"/>
      <c r="E999" s="49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4.25" customHeight="1" x14ac:dyDescent="0.2">
      <c r="A1000" s="47"/>
      <c r="B1000" s="48"/>
      <c r="C1000" s="48"/>
      <c r="D1000" s="49"/>
      <c r="E1000" s="49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DB3E2"/>
  </sheetPr>
  <dimension ref="A1:Z1000"/>
  <sheetViews>
    <sheetView workbookViewId="0">
      <selection activeCell="C33" sqref="C33"/>
    </sheetView>
  </sheetViews>
  <sheetFormatPr baseColWidth="10" defaultColWidth="11.1640625" defaultRowHeight="15" customHeight="1" x14ac:dyDescent="0.2"/>
  <cols>
    <col min="1" max="1" width="10.1640625" bestFit="1" customWidth="1"/>
    <col min="2" max="2" width="7.5" customWidth="1"/>
    <col min="3" max="3" width="8.6640625" bestFit="1" customWidth="1"/>
    <col min="4" max="4" width="8.83203125" customWidth="1"/>
    <col min="5" max="5" width="9.1640625" customWidth="1"/>
    <col min="6" max="26" width="7" customWidth="1"/>
  </cols>
  <sheetData>
    <row r="1" spans="1:26" ht="14.25" customHeight="1" x14ac:dyDescent="0.2">
      <c r="A1" s="47" t="s">
        <v>61</v>
      </c>
      <c r="B1" s="48" t="s">
        <v>62</v>
      </c>
      <c r="C1" s="48" t="s">
        <v>63</v>
      </c>
      <c r="D1" s="49" t="s">
        <v>64</v>
      </c>
      <c r="E1" s="49" t="s">
        <v>65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4.25" customHeight="1" x14ac:dyDescent="0.2">
      <c r="A2" s="50">
        <v>41456</v>
      </c>
      <c r="B2" s="48"/>
      <c r="C2" s="48">
        <v>32.816899999999997</v>
      </c>
      <c r="D2" s="49"/>
      <c r="E2" s="49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4.25" customHeight="1" x14ac:dyDescent="0.2">
      <c r="A3" s="50">
        <v>41457</v>
      </c>
      <c r="B3" s="48">
        <v>1</v>
      </c>
      <c r="C3" s="48">
        <v>32.851700000000001</v>
      </c>
      <c r="D3" s="49">
        <v>840</v>
      </c>
      <c r="E3" s="49" t="s">
        <v>66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4.25" customHeight="1" x14ac:dyDescent="0.2">
      <c r="A4" s="50">
        <v>41458</v>
      </c>
      <c r="B4" s="48">
        <v>1</v>
      </c>
      <c r="C4" s="48">
        <v>32.947499999999998</v>
      </c>
      <c r="D4" s="49">
        <v>840</v>
      </c>
      <c r="E4" s="49" t="s">
        <v>66</v>
      </c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4.25" customHeight="1" x14ac:dyDescent="0.2">
      <c r="A5" s="50">
        <v>41459</v>
      </c>
      <c r="B5" s="48">
        <v>1</v>
      </c>
      <c r="C5" s="48">
        <v>33.220399999999998</v>
      </c>
      <c r="D5" s="49">
        <v>840</v>
      </c>
      <c r="E5" s="49" t="s">
        <v>66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14.25" customHeight="1" x14ac:dyDescent="0.2">
      <c r="A6" s="50">
        <v>41460</v>
      </c>
      <c r="B6" s="48">
        <v>1</v>
      </c>
      <c r="C6" s="48">
        <v>33.160499999999999</v>
      </c>
      <c r="D6" s="49">
        <v>840</v>
      </c>
      <c r="E6" s="49" t="s">
        <v>66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4.25" customHeight="1" x14ac:dyDescent="0.2">
      <c r="A7" s="50">
        <v>41461</v>
      </c>
      <c r="B7" s="48">
        <v>1</v>
      </c>
      <c r="C7" s="48">
        <v>33.224699999999999</v>
      </c>
      <c r="D7" s="49">
        <v>840</v>
      </c>
      <c r="E7" s="49" t="s">
        <v>66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4.25" customHeight="1" x14ac:dyDescent="0.2">
      <c r="A8" s="50">
        <v>41462</v>
      </c>
      <c r="B8" s="48"/>
      <c r="C8" s="48">
        <f t="shared" ref="C8:C9" si="0">$C$7</f>
        <v>33.224699999999999</v>
      </c>
      <c r="D8" s="49"/>
      <c r="E8" s="49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14.25" customHeight="1" x14ac:dyDescent="0.2">
      <c r="A9" s="50">
        <v>41463</v>
      </c>
      <c r="B9" s="48"/>
      <c r="C9" s="48">
        <f t="shared" si="0"/>
        <v>33.224699999999999</v>
      </c>
      <c r="D9" s="49"/>
      <c r="E9" s="49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4.25" customHeight="1" x14ac:dyDescent="0.2">
      <c r="A10" s="50">
        <v>41464</v>
      </c>
      <c r="B10" s="48">
        <v>1</v>
      </c>
      <c r="C10" s="48">
        <v>33.320999999999998</v>
      </c>
      <c r="D10" s="49">
        <v>840</v>
      </c>
      <c r="E10" s="49" t="s">
        <v>66</v>
      </c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4.25" customHeight="1" x14ac:dyDescent="0.2">
      <c r="A11" s="50">
        <v>41465</v>
      </c>
      <c r="B11" s="48">
        <v>1</v>
      </c>
      <c r="C11" s="48">
        <v>33.084200000000003</v>
      </c>
      <c r="D11" s="49">
        <v>840</v>
      </c>
      <c r="E11" s="49" t="s">
        <v>66</v>
      </c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4.25" customHeight="1" x14ac:dyDescent="0.2">
      <c r="A12" s="50">
        <v>41466</v>
      </c>
      <c r="B12" s="48">
        <v>1</v>
      </c>
      <c r="C12" s="48">
        <v>32.911200000000001</v>
      </c>
      <c r="D12" s="49">
        <v>840</v>
      </c>
      <c r="E12" s="49" t="s">
        <v>66</v>
      </c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4.25" customHeight="1" x14ac:dyDescent="0.2">
      <c r="A13" s="50">
        <v>41467</v>
      </c>
      <c r="B13" s="48">
        <v>1</v>
      </c>
      <c r="C13" s="48">
        <v>32.5867</v>
      </c>
      <c r="D13" s="49">
        <v>840</v>
      </c>
      <c r="E13" s="49" t="s">
        <v>66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4.25" customHeight="1" x14ac:dyDescent="0.2">
      <c r="A14" s="50">
        <v>41468</v>
      </c>
      <c r="B14" s="48">
        <v>1</v>
      </c>
      <c r="C14" s="48">
        <v>32.642899999999997</v>
      </c>
      <c r="D14" s="49">
        <v>840</v>
      </c>
      <c r="E14" s="49" t="s">
        <v>66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4.25" customHeight="1" x14ac:dyDescent="0.2">
      <c r="A15" s="50">
        <v>41469</v>
      </c>
      <c r="B15" s="48"/>
      <c r="C15" s="48">
        <f t="shared" ref="C15:C16" si="1">$C$14</f>
        <v>32.642899999999997</v>
      </c>
      <c r="D15" s="49"/>
      <c r="E15" s="49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4.25" customHeight="1" x14ac:dyDescent="0.2">
      <c r="A16" s="50">
        <v>41470</v>
      </c>
      <c r="B16" s="48"/>
      <c r="C16" s="48">
        <f t="shared" si="1"/>
        <v>32.642899999999997</v>
      </c>
      <c r="D16" s="49"/>
      <c r="E16" s="49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14.25" customHeight="1" x14ac:dyDescent="0.2">
      <c r="A17" s="50">
        <v>41471</v>
      </c>
      <c r="B17" s="48">
        <v>1</v>
      </c>
      <c r="C17" s="48">
        <v>32.622</v>
      </c>
      <c r="D17" s="49">
        <v>840</v>
      </c>
      <c r="E17" s="49" t="s">
        <v>66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4.25" customHeight="1" x14ac:dyDescent="0.2">
      <c r="A18" s="50">
        <v>41472</v>
      </c>
      <c r="B18" s="48">
        <v>1</v>
      </c>
      <c r="C18" s="48">
        <v>32.541699999999999</v>
      </c>
      <c r="D18" s="49">
        <v>840</v>
      </c>
      <c r="E18" s="49" t="s">
        <v>66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4.25" customHeight="1" x14ac:dyDescent="0.2">
      <c r="A19" s="50">
        <v>41473</v>
      </c>
      <c r="B19" s="48">
        <v>1</v>
      </c>
      <c r="C19" s="48">
        <v>32.452599999999997</v>
      </c>
      <c r="D19" s="49">
        <v>840</v>
      </c>
      <c r="E19" s="49" t="s">
        <v>66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4.25" customHeight="1" x14ac:dyDescent="0.2">
      <c r="A20" s="50">
        <v>41474</v>
      </c>
      <c r="B20" s="48">
        <v>1</v>
      </c>
      <c r="C20" s="48">
        <v>32.399799999999999</v>
      </c>
      <c r="D20" s="49">
        <v>840</v>
      </c>
      <c r="E20" s="49" t="s">
        <v>66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4.25" customHeight="1" x14ac:dyDescent="0.2">
      <c r="A21" s="50">
        <v>41475</v>
      </c>
      <c r="B21" s="48">
        <v>1</v>
      </c>
      <c r="C21" s="48">
        <v>32.428800000000003</v>
      </c>
      <c r="D21" s="49">
        <v>840</v>
      </c>
      <c r="E21" s="49" t="s">
        <v>66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4.25" customHeight="1" x14ac:dyDescent="0.2">
      <c r="A22" s="50">
        <v>41476</v>
      </c>
      <c r="B22" s="48"/>
      <c r="C22" s="48">
        <f t="shared" ref="C22:C23" si="2">$C$21</f>
        <v>32.428800000000003</v>
      </c>
      <c r="D22" s="49"/>
      <c r="E22" s="49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4.25" customHeight="1" x14ac:dyDescent="0.2">
      <c r="A23" s="50">
        <v>41477</v>
      </c>
      <c r="B23" s="48"/>
      <c r="C23" s="48">
        <f t="shared" si="2"/>
        <v>32.428800000000003</v>
      </c>
      <c r="D23" s="49"/>
      <c r="E23" s="49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4.25" customHeight="1" x14ac:dyDescent="0.2">
      <c r="A24" s="50">
        <v>41478</v>
      </c>
      <c r="B24" s="48">
        <v>1</v>
      </c>
      <c r="C24" s="48">
        <v>32.323599999999999</v>
      </c>
      <c r="D24" s="49">
        <v>840</v>
      </c>
      <c r="E24" s="49" t="s">
        <v>66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4.25" customHeight="1" x14ac:dyDescent="0.2">
      <c r="A25" s="50">
        <v>41479</v>
      </c>
      <c r="B25" s="48">
        <v>1</v>
      </c>
      <c r="C25" s="48">
        <v>32.310600000000001</v>
      </c>
      <c r="D25" s="49">
        <v>840</v>
      </c>
      <c r="E25" s="49" t="s">
        <v>66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4.25" customHeight="1" x14ac:dyDescent="0.2">
      <c r="A26" s="50">
        <v>41480</v>
      </c>
      <c r="B26" s="48">
        <v>1</v>
      </c>
      <c r="C26" s="48">
        <v>32.346200000000003</v>
      </c>
      <c r="D26" s="49">
        <v>840</v>
      </c>
      <c r="E26" s="49" t="s">
        <v>66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4.25" customHeight="1" x14ac:dyDescent="0.2">
      <c r="A27" s="50">
        <v>41481</v>
      </c>
      <c r="B27" s="48">
        <v>1</v>
      </c>
      <c r="C27" s="48">
        <v>32.537599999999998</v>
      </c>
      <c r="D27" s="49">
        <v>840</v>
      </c>
      <c r="E27" s="49" t="s">
        <v>66</v>
      </c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4.25" customHeight="1" x14ac:dyDescent="0.2">
      <c r="A28" s="50">
        <v>41482</v>
      </c>
      <c r="B28" s="48">
        <v>1</v>
      </c>
      <c r="C28" s="48">
        <v>32.637099999999997</v>
      </c>
      <c r="D28" s="49">
        <v>840</v>
      </c>
      <c r="E28" s="49" t="s">
        <v>66</v>
      </c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4.25" customHeight="1" x14ac:dyDescent="0.2">
      <c r="A29" s="50">
        <v>41483</v>
      </c>
      <c r="B29" s="48"/>
      <c r="C29" s="48">
        <f t="shared" ref="C29:C30" si="3">$C$28</f>
        <v>32.637099999999997</v>
      </c>
      <c r="D29" s="49"/>
      <c r="E29" s="49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4.25" customHeight="1" x14ac:dyDescent="0.2">
      <c r="A30" s="50">
        <v>41484</v>
      </c>
      <c r="B30" s="48"/>
      <c r="C30" s="48">
        <f t="shared" si="3"/>
        <v>32.637099999999997</v>
      </c>
      <c r="D30" s="49"/>
      <c r="E30" s="49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4.25" customHeight="1" x14ac:dyDescent="0.2">
      <c r="A31" s="50">
        <v>41485</v>
      </c>
      <c r="B31" s="48">
        <v>1</v>
      </c>
      <c r="C31" s="48">
        <v>32.855600000000003</v>
      </c>
      <c r="D31" s="49">
        <v>840</v>
      </c>
      <c r="E31" s="49" t="s">
        <v>66</v>
      </c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4.25" customHeight="1" x14ac:dyDescent="0.2">
      <c r="A32" s="50">
        <v>41486</v>
      </c>
      <c r="B32" s="48">
        <v>1</v>
      </c>
      <c r="C32" s="48">
        <v>32.890099999999997</v>
      </c>
      <c r="D32" s="49">
        <v>840</v>
      </c>
      <c r="E32" s="49" t="s">
        <v>66</v>
      </c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4.25" customHeight="1" x14ac:dyDescent="0.2">
      <c r="A33" s="47"/>
      <c r="B33" s="48"/>
      <c r="C33" s="48"/>
      <c r="D33" s="49"/>
      <c r="E33" s="49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4.25" customHeight="1" x14ac:dyDescent="0.2">
      <c r="A34" s="47"/>
      <c r="B34" s="48"/>
      <c r="C34" s="48"/>
      <c r="D34" s="49"/>
      <c r="E34" s="49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4.25" customHeight="1" x14ac:dyDescent="0.2">
      <c r="A35" s="47"/>
      <c r="B35" s="48"/>
      <c r="C35" s="48"/>
      <c r="D35" s="49"/>
      <c r="E35" s="49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4.25" customHeight="1" x14ac:dyDescent="0.2">
      <c r="A36" s="47"/>
      <c r="B36" s="48"/>
      <c r="C36" s="48"/>
      <c r="D36" s="49"/>
      <c r="E36" s="49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4.25" customHeight="1" x14ac:dyDescent="0.2">
      <c r="A37" s="47"/>
      <c r="B37" s="48"/>
      <c r="C37" s="48"/>
      <c r="D37" s="49"/>
      <c r="E37" s="49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4.25" customHeight="1" x14ac:dyDescent="0.2">
      <c r="A38" s="47"/>
      <c r="B38" s="48"/>
      <c r="C38" s="48"/>
      <c r="D38" s="49"/>
      <c r="E38" s="49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4.25" customHeight="1" x14ac:dyDescent="0.2">
      <c r="A39" s="47"/>
      <c r="B39" s="48"/>
      <c r="C39" s="48"/>
      <c r="D39" s="49"/>
      <c r="E39" s="49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4.25" customHeight="1" x14ac:dyDescent="0.2">
      <c r="A40" s="47"/>
      <c r="B40" s="48"/>
      <c r="C40" s="48"/>
      <c r="D40" s="49"/>
      <c r="E40" s="49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4.25" customHeight="1" x14ac:dyDescent="0.2">
      <c r="A41" s="47"/>
      <c r="B41" s="48"/>
      <c r="C41" s="48"/>
      <c r="D41" s="49"/>
      <c r="E41" s="49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4.25" customHeight="1" x14ac:dyDescent="0.2">
      <c r="A42" s="47"/>
      <c r="B42" s="48"/>
      <c r="C42" s="48"/>
      <c r="D42" s="49"/>
      <c r="E42" s="49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4.25" customHeight="1" x14ac:dyDescent="0.2">
      <c r="A43" s="47"/>
      <c r="B43" s="48"/>
      <c r="C43" s="48"/>
      <c r="D43" s="49"/>
      <c r="E43" s="49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4.25" customHeight="1" x14ac:dyDescent="0.2">
      <c r="A44" s="47"/>
      <c r="B44" s="48"/>
      <c r="C44" s="48"/>
      <c r="D44" s="49"/>
      <c r="E44" s="49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4.25" customHeight="1" x14ac:dyDescent="0.2">
      <c r="A45" s="47"/>
      <c r="B45" s="48"/>
      <c r="C45" s="48"/>
      <c r="D45" s="49"/>
      <c r="E45" s="49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4.25" customHeight="1" x14ac:dyDescent="0.2">
      <c r="A46" s="47"/>
      <c r="B46" s="48"/>
      <c r="C46" s="48"/>
      <c r="D46" s="49"/>
      <c r="E46" s="49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4.25" customHeight="1" x14ac:dyDescent="0.2">
      <c r="A47" s="47"/>
      <c r="B47" s="48"/>
      <c r="C47" s="48"/>
      <c r="D47" s="49"/>
      <c r="E47" s="49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4.25" customHeight="1" x14ac:dyDescent="0.2">
      <c r="A48" s="47"/>
      <c r="B48" s="48"/>
      <c r="C48" s="48"/>
      <c r="D48" s="49"/>
      <c r="E48" s="49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4.25" customHeight="1" x14ac:dyDescent="0.2">
      <c r="A49" s="47"/>
      <c r="B49" s="48"/>
      <c r="C49" s="48"/>
      <c r="D49" s="49"/>
      <c r="E49" s="49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4.25" customHeight="1" x14ac:dyDescent="0.2">
      <c r="A50" s="47"/>
      <c r="B50" s="48"/>
      <c r="C50" s="48"/>
      <c r="D50" s="49"/>
      <c r="E50" s="49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4.25" customHeight="1" x14ac:dyDescent="0.2">
      <c r="A51" s="47"/>
      <c r="B51" s="48"/>
      <c r="C51" s="48"/>
      <c r="D51" s="49"/>
      <c r="E51" s="49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4.25" customHeight="1" x14ac:dyDescent="0.2">
      <c r="A52" s="47"/>
      <c r="B52" s="48"/>
      <c r="C52" s="48"/>
      <c r="D52" s="49"/>
      <c r="E52" s="49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4.25" customHeight="1" x14ac:dyDescent="0.2">
      <c r="A53" s="47"/>
      <c r="B53" s="48"/>
      <c r="C53" s="48"/>
      <c r="D53" s="49"/>
      <c r="E53" s="49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4.25" customHeight="1" x14ac:dyDescent="0.2">
      <c r="A54" s="47"/>
      <c r="B54" s="48"/>
      <c r="C54" s="48"/>
      <c r="D54" s="49"/>
      <c r="E54" s="49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4.25" customHeight="1" x14ac:dyDescent="0.2">
      <c r="A55" s="47"/>
      <c r="B55" s="48"/>
      <c r="C55" s="48"/>
      <c r="D55" s="49"/>
      <c r="E55" s="49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4.25" customHeight="1" x14ac:dyDescent="0.2">
      <c r="A56" s="47"/>
      <c r="B56" s="48"/>
      <c r="C56" s="48"/>
      <c r="D56" s="49"/>
      <c r="E56" s="49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4.25" customHeight="1" x14ac:dyDescent="0.2">
      <c r="A57" s="47"/>
      <c r="B57" s="48"/>
      <c r="C57" s="48"/>
      <c r="D57" s="49"/>
      <c r="E57" s="49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4.25" customHeight="1" x14ac:dyDescent="0.2">
      <c r="A58" s="47"/>
      <c r="B58" s="48"/>
      <c r="C58" s="48"/>
      <c r="D58" s="49"/>
      <c r="E58" s="49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4.25" customHeight="1" x14ac:dyDescent="0.2">
      <c r="A59" s="47"/>
      <c r="B59" s="48"/>
      <c r="C59" s="48"/>
      <c r="D59" s="49"/>
      <c r="E59" s="49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4.25" customHeight="1" x14ac:dyDescent="0.2">
      <c r="A60" s="47"/>
      <c r="B60" s="48"/>
      <c r="C60" s="48"/>
      <c r="D60" s="49"/>
      <c r="E60" s="49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4.25" customHeight="1" x14ac:dyDescent="0.2">
      <c r="A61" s="47"/>
      <c r="B61" s="48"/>
      <c r="C61" s="48"/>
      <c r="D61" s="49"/>
      <c r="E61" s="49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4.25" customHeight="1" x14ac:dyDescent="0.2">
      <c r="A62" s="47"/>
      <c r="B62" s="48"/>
      <c r="C62" s="48"/>
      <c r="D62" s="49"/>
      <c r="E62" s="49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4.25" customHeight="1" x14ac:dyDescent="0.2">
      <c r="A63" s="47"/>
      <c r="B63" s="48"/>
      <c r="C63" s="48"/>
      <c r="D63" s="49"/>
      <c r="E63" s="49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4.25" customHeight="1" x14ac:dyDescent="0.2">
      <c r="A64" s="47"/>
      <c r="B64" s="48"/>
      <c r="C64" s="48"/>
      <c r="D64" s="49"/>
      <c r="E64" s="49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4.25" customHeight="1" x14ac:dyDescent="0.2">
      <c r="A65" s="47"/>
      <c r="B65" s="48"/>
      <c r="C65" s="48"/>
      <c r="D65" s="49"/>
      <c r="E65" s="49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4.25" customHeight="1" x14ac:dyDescent="0.2">
      <c r="A66" s="47"/>
      <c r="B66" s="48"/>
      <c r="C66" s="48"/>
      <c r="D66" s="49"/>
      <c r="E66" s="49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4.25" customHeight="1" x14ac:dyDescent="0.2">
      <c r="A67" s="47"/>
      <c r="B67" s="48"/>
      <c r="C67" s="48"/>
      <c r="D67" s="49"/>
      <c r="E67" s="49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4.25" customHeight="1" x14ac:dyDescent="0.2">
      <c r="A68" s="47"/>
      <c r="B68" s="48"/>
      <c r="C68" s="48"/>
      <c r="D68" s="49"/>
      <c r="E68" s="49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4.25" customHeight="1" x14ac:dyDescent="0.2">
      <c r="A69" s="47"/>
      <c r="B69" s="48"/>
      <c r="C69" s="48"/>
      <c r="D69" s="49"/>
      <c r="E69" s="49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4.25" customHeight="1" x14ac:dyDescent="0.2">
      <c r="A70" s="47"/>
      <c r="B70" s="48"/>
      <c r="C70" s="48"/>
      <c r="D70" s="49"/>
      <c r="E70" s="49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4.25" customHeight="1" x14ac:dyDescent="0.2">
      <c r="A71" s="47"/>
      <c r="B71" s="48"/>
      <c r="C71" s="48"/>
      <c r="D71" s="49"/>
      <c r="E71" s="49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4.25" customHeight="1" x14ac:dyDescent="0.2">
      <c r="A72" s="47"/>
      <c r="B72" s="48"/>
      <c r="C72" s="48"/>
      <c r="D72" s="49"/>
      <c r="E72" s="49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4.25" customHeight="1" x14ac:dyDescent="0.2">
      <c r="A73" s="47"/>
      <c r="B73" s="48"/>
      <c r="C73" s="48"/>
      <c r="D73" s="49"/>
      <c r="E73" s="49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4.25" customHeight="1" x14ac:dyDescent="0.2">
      <c r="A74" s="47"/>
      <c r="B74" s="48"/>
      <c r="C74" s="48"/>
      <c r="D74" s="49"/>
      <c r="E74" s="49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4.25" customHeight="1" x14ac:dyDescent="0.2">
      <c r="A75" s="47"/>
      <c r="B75" s="48"/>
      <c r="C75" s="48"/>
      <c r="D75" s="49"/>
      <c r="E75" s="49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4.25" customHeight="1" x14ac:dyDescent="0.2">
      <c r="A76" s="47"/>
      <c r="B76" s="48"/>
      <c r="C76" s="48"/>
      <c r="D76" s="49"/>
      <c r="E76" s="49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4.25" customHeight="1" x14ac:dyDescent="0.2">
      <c r="A77" s="47"/>
      <c r="B77" s="48"/>
      <c r="C77" s="48"/>
      <c r="D77" s="49"/>
      <c r="E77" s="49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4.25" customHeight="1" x14ac:dyDescent="0.2">
      <c r="A78" s="47"/>
      <c r="B78" s="48"/>
      <c r="C78" s="48"/>
      <c r="D78" s="49"/>
      <c r="E78" s="49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4.25" customHeight="1" x14ac:dyDescent="0.2">
      <c r="A79" s="47"/>
      <c r="B79" s="48"/>
      <c r="C79" s="48"/>
      <c r="D79" s="49"/>
      <c r="E79" s="49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4.25" customHeight="1" x14ac:dyDescent="0.2">
      <c r="A80" s="47"/>
      <c r="B80" s="48"/>
      <c r="C80" s="48"/>
      <c r="D80" s="49"/>
      <c r="E80" s="49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4.25" customHeight="1" x14ac:dyDescent="0.2">
      <c r="A81" s="47"/>
      <c r="B81" s="48"/>
      <c r="C81" s="48"/>
      <c r="D81" s="49"/>
      <c r="E81" s="49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4.25" customHeight="1" x14ac:dyDescent="0.2">
      <c r="A82" s="47"/>
      <c r="B82" s="48"/>
      <c r="C82" s="48"/>
      <c r="D82" s="49"/>
      <c r="E82" s="49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4.25" customHeight="1" x14ac:dyDescent="0.2">
      <c r="A83" s="47"/>
      <c r="B83" s="48"/>
      <c r="C83" s="48"/>
      <c r="D83" s="49"/>
      <c r="E83" s="49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4.25" customHeight="1" x14ac:dyDescent="0.2">
      <c r="A84" s="47"/>
      <c r="B84" s="48"/>
      <c r="C84" s="48"/>
      <c r="D84" s="49"/>
      <c r="E84" s="49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4.25" customHeight="1" x14ac:dyDescent="0.2">
      <c r="A85" s="47"/>
      <c r="B85" s="48"/>
      <c r="C85" s="48"/>
      <c r="D85" s="49"/>
      <c r="E85" s="49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4.25" customHeight="1" x14ac:dyDescent="0.2">
      <c r="A86" s="47"/>
      <c r="B86" s="48"/>
      <c r="C86" s="48"/>
      <c r="D86" s="49"/>
      <c r="E86" s="49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4.25" customHeight="1" x14ac:dyDescent="0.2">
      <c r="A87" s="47"/>
      <c r="B87" s="48"/>
      <c r="C87" s="48"/>
      <c r="D87" s="49"/>
      <c r="E87" s="49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4.25" customHeight="1" x14ac:dyDescent="0.2">
      <c r="A88" s="47"/>
      <c r="B88" s="48"/>
      <c r="C88" s="48"/>
      <c r="D88" s="49"/>
      <c r="E88" s="49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4.25" customHeight="1" x14ac:dyDescent="0.2">
      <c r="A89" s="47"/>
      <c r="B89" s="48"/>
      <c r="C89" s="48"/>
      <c r="D89" s="49"/>
      <c r="E89" s="49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4.25" customHeight="1" x14ac:dyDescent="0.2">
      <c r="A90" s="47"/>
      <c r="B90" s="48"/>
      <c r="C90" s="48"/>
      <c r="D90" s="49"/>
      <c r="E90" s="49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4.25" customHeight="1" x14ac:dyDescent="0.2">
      <c r="A91" s="47"/>
      <c r="B91" s="48"/>
      <c r="C91" s="48"/>
      <c r="D91" s="49"/>
      <c r="E91" s="49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4.25" customHeight="1" x14ac:dyDescent="0.2">
      <c r="A92" s="47"/>
      <c r="B92" s="48"/>
      <c r="C92" s="48"/>
      <c r="D92" s="49"/>
      <c r="E92" s="49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4.25" customHeight="1" x14ac:dyDescent="0.2">
      <c r="A93" s="47"/>
      <c r="B93" s="48"/>
      <c r="C93" s="48"/>
      <c r="D93" s="49"/>
      <c r="E93" s="49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4.25" customHeight="1" x14ac:dyDescent="0.2">
      <c r="A94" s="47"/>
      <c r="B94" s="48"/>
      <c r="C94" s="48"/>
      <c r="D94" s="49"/>
      <c r="E94" s="49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4.25" customHeight="1" x14ac:dyDescent="0.2">
      <c r="A95" s="47"/>
      <c r="B95" s="48"/>
      <c r="C95" s="48"/>
      <c r="D95" s="49"/>
      <c r="E95" s="49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4.25" customHeight="1" x14ac:dyDescent="0.2">
      <c r="A96" s="47"/>
      <c r="B96" s="48"/>
      <c r="C96" s="48"/>
      <c r="D96" s="49"/>
      <c r="E96" s="49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4.25" customHeight="1" x14ac:dyDescent="0.2">
      <c r="A97" s="47"/>
      <c r="B97" s="48"/>
      <c r="C97" s="48"/>
      <c r="D97" s="49"/>
      <c r="E97" s="49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4.25" customHeight="1" x14ac:dyDescent="0.2">
      <c r="A98" s="47"/>
      <c r="B98" s="48"/>
      <c r="C98" s="48"/>
      <c r="D98" s="49"/>
      <c r="E98" s="49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4.25" customHeight="1" x14ac:dyDescent="0.2">
      <c r="A99" s="47"/>
      <c r="B99" s="48"/>
      <c r="C99" s="48"/>
      <c r="D99" s="49"/>
      <c r="E99" s="49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4.25" customHeight="1" x14ac:dyDescent="0.2">
      <c r="A100" s="47"/>
      <c r="B100" s="48"/>
      <c r="C100" s="48"/>
      <c r="D100" s="49"/>
      <c r="E100" s="49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4.25" customHeight="1" x14ac:dyDescent="0.2">
      <c r="A101" s="47"/>
      <c r="B101" s="48"/>
      <c r="C101" s="48"/>
      <c r="D101" s="49"/>
      <c r="E101" s="49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4.25" customHeight="1" x14ac:dyDescent="0.2">
      <c r="A102" s="47"/>
      <c r="B102" s="48"/>
      <c r="C102" s="48"/>
      <c r="D102" s="49"/>
      <c r="E102" s="49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4.25" customHeight="1" x14ac:dyDescent="0.2">
      <c r="A103" s="47"/>
      <c r="B103" s="48"/>
      <c r="C103" s="48"/>
      <c r="D103" s="49"/>
      <c r="E103" s="49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4.25" customHeight="1" x14ac:dyDescent="0.2">
      <c r="A104" s="47"/>
      <c r="B104" s="48"/>
      <c r="C104" s="48"/>
      <c r="D104" s="49"/>
      <c r="E104" s="49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4.25" customHeight="1" x14ac:dyDescent="0.2">
      <c r="A105" s="47"/>
      <c r="B105" s="48"/>
      <c r="C105" s="48"/>
      <c r="D105" s="49"/>
      <c r="E105" s="49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4.25" customHeight="1" x14ac:dyDescent="0.2">
      <c r="A106" s="47"/>
      <c r="B106" s="48"/>
      <c r="C106" s="48"/>
      <c r="D106" s="49"/>
      <c r="E106" s="49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4.25" customHeight="1" x14ac:dyDescent="0.2">
      <c r="A107" s="47"/>
      <c r="B107" s="48"/>
      <c r="C107" s="48"/>
      <c r="D107" s="49"/>
      <c r="E107" s="49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4.25" customHeight="1" x14ac:dyDescent="0.2">
      <c r="A108" s="47"/>
      <c r="B108" s="48"/>
      <c r="C108" s="48"/>
      <c r="D108" s="49"/>
      <c r="E108" s="49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4.25" customHeight="1" x14ac:dyDescent="0.2">
      <c r="A109" s="47"/>
      <c r="B109" s="48"/>
      <c r="C109" s="48"/>
      <c r="D109" s="49"/>
      <c r="E109" s="49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4.25" customHeight="1" x14ac:dyDescent="0.2">
      <c r="A110" s="47"/>
      <c r="B110" s="48"/>
      <c r="C110" s="48"/>
      <c r="D110" s="49"/>
      <c r="E110" s="49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4.25" customHeight="1" x14ac:dyDescent="0.2">
      <c r="A111" s="47"/>
      <c r="B111" s="48"/>
      <c r="C111" s="48"/>
      <c r="D111" s="49"/>
      <c r="E111" s="49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4.25" customHeight="1" x14ac:dyDescent="0.2">
      <c r="A112" s="47"/>
      <c r="B112" s="48"/>
      <c r="C112" s="48"/>
      <c r="D112" s="49"/>
      <c r="E112" s="49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4.25" customHeight="1" x14ac:dyDescent="0.2">
      <c r="A113" s="47"/>
      <c r="B113" s="48"/>
      <c r="C113" s="48"/>
      <c r="D113" s="49"/>
      <c r="E113" s="49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4.25" customHeight="1" x14ac:dyDescent="0.2">
      <c r="A114" s="47"/>
      <c r="B114" s="48"/>
      <c r="C114" s="48"/>
      <c r="D114" s="49"/>
      <c r="E114" s="49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4.25" customHeight="1" x14ac:dyDescent="0.2">
      <c r="A115" s="47"/>
      <c r="B115" s="48"/>
      <c r="C115" s="48"/>
      <c r="D115" s="49"/>
      <c r="E115" s="49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4.25" customHeight="1" x14ac:dyDescent="0.2">
      <c r="A116" s="47"/>
      <c r="B116" s="48"/>
      <c r="C116" s="48"/>
      <c r="D116" s="49"/>
      <c r="E116" s="49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4.25" customHeight="1" x14ac:dyDescent="0.2">
      <c r="A117" s="47"/>
      <c r="B117" s="48"/>
      <c r="C117" s="48"/>
      <c r="D117" s="49"/>
      <c r="E117" s="49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4.25" customHeight="1" x14ac:dyDescent="0.2">
      <c r="A118" s="47"/>
      <c r="B118" s="48"/>
      <c r="C118" s="48"/>
      <c r="D118" s="49"/>
      <c r="E118" s="49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4.25" customHeight="1" x14ac:dyDescent="0.2">
      <c r="A119" s="47"/>
      <c r="B119" s="48"/>
      <c r="C119" s="48"/>
      <c r="D119" s="49"/>
      <c r="E119" s="49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4.25" customHeight="1" x14ac:dyDescent="0.2">
      <c r="A120" s="47"/>
      <c r="B120" s="48"/>
      <c r="C120" s="48"/>
      <c r="D120" s="49"/>
      <c r="E120" s="49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4.25" customHeight="1" x14ac:dyDescent="0.2">
      <c r="A121" s="47"/>
      <c r="B121" s="48"/>
      <c r="C121" s="48"/>
      <c r="D121" s="49"/>
      <c r="E121" s="49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4.25" customHeight="1" x14ac:dyDescent="0.2">
      <c r="A122" s="47"/>
      <c r="B122" s="48"/>
      <c r="C122" s="48"/>
      <c r="D122" s="49"/>
      <c r="E122" s="49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4.25" customHeight="1" x14ac:dyDescent="0.2">
      <c r="A123" s="47"/>
      <c r="B123" s="48"/>
      <c r="C123" s="48"/>
      <c r="D123" s="49"/>
      <c r="E123" s="49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4.25" customHeight="1" x14ac:dyDescent="0.2">
      <c r="A124" s="47"/>
      <c r="B124" s="48"/>
      <c r="C124" s="48"/>
      <c r="D124" s="49"/>
      <c r="E124" s="49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4.25" customHeight="1" x14ac:dyDescent="0.2">
      <c r="A125" s="47"/>
      <c r="B125" s="48"/>
      <c r="C125" s="48"/>
      <c r="D125" s="49"/>
      <c r="E125" s="49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4.25" customHeight="1" x14ac:dyDescent="0.2">
      <c r="A126" s="47"/>
      <c r="B126" s="48"/>
      <c r="C126" s="48"/>
      <c r="D126" s="49"/>
      <c r="E126" s="49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4.25" customHeight="1" x14ac:dyDescent="0.2">
      <c r="A127" s="47"/>
      <c r="B127" s="48"/>
      <c r="C127" s="48"/>
      <c r="D127" s="49"/>
      <c r="E127" s="49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4.25" customHeight="1" x14ac:dyDescent="0.2">
      <c r="A128" s="47"/>
      <c r="B128" s="48"/>
      <c r="C128" s="48"/>
      <c r="D128" s="49"/>
      <c r="E128" s="49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4.25" customHeight="1" x14ac:dyDescent="0.2">
      <c r="A129" s="47"/>
      <c r="B129" s="48"/>
      <c r="C129" s="48"/>
      <c r="D129" s="49"/>
      <c r="E129" s="49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4.25" customHeight="1" x14ac:dyDescent="0.2">
      <c r="A130" s="47"/>
      <c r="B130" s="48"/>
      <c r="C130" s="48"/>
      <c r="D130" s="49"/>
      <c r="E130" s="49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4.25" customHeight="1" x14ac:dyDescent="0.2">
      <c r="A131" s="47"/>
      <c r="B131" s="48"/>
      <c r="C131" s="48"/>
      <c r="D131" s="49"/>
      <c r="E131" s="49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4.25" customHeight="1" x14ac:dyDescent="0.2">
      <c r="A132" s="47"/>
      <c r="B132" s="48"/>
      <c r="C132" s="48"/>
      <c r="D132" s="49"/>
      <c r="E132" s="49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4.25" customHeight="1" x14ac:dyDescent="0.2">
      <c r="A133" s="47"/>
      <c r="B133" s="48"/>
      <c r="C133" s="48"/>
      <c r="D133" s="49"/>
      <c r="E133" s="49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4.25" customHeight="1" x14ac:dyDescent="0.2">
      <c r="A134" s="47"/>
      <c r="B134" s="48"/>
      <c r="C134" s="48"/>
      <c r="D134" s="49"/>
      <c r="E134" s="49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4.25" customHeight="1" x14ac:dyDescent="0.2">
      <c r="A135" s="47"/>
      <c r="B135" s="48"/>
      <c r="C135" s="48"/>
      <c r="D135" s="49"/>
      <c r="E135" s="49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4.25" customHeight="1" x14ac:dyDescent="0.2">
      <c r="A136" s="47"/>
      <c r="B136" s="48"/>
      <c r="C136" s="48"/>
      <c r="D136" s="49"/>
      <c r="E136" s="49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4.25" customHeight="1" x14ac:dyDescent="0.2">
      <c r="A137" s="47"/>
      <c r="B137" s="48"/>
      <c r="C137" s="48"/>
      <c r="D137" s="49"/>
      <c r="E137" s="49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4.25" customHeight="1" x14ac:dyDescent="0.2">
      <c r="A138" s="47"/>
      <c r="B138" s="48"/>
      <c r="C138" s="48"/>
      <c r="D138" s="49"/>
      <c r="E138" s="49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4.25" customHeight="1" x14ac:dyDescent="0.2">
      <c r="A139" s="47"/>
      <c r="B139" s="48"/>
      <c r="C139" s="48"/>
      <c r="D139" s="49"/>
      <c r="E139" s="49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4.25" customHeight="1" x14ac:dyDescent="0.2">
      <c r="A140" s="47"/>
      <c r="B140" s="48"/>
      <c r="C140" s="48"/>
      <c r="D140" s="49"/>
      <c r="E140" s="49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4.25" customHeight="1" x14ac:dyDescent="0.2">
      <c r="A141" s="47"/>
      <c r="B141" s="48"/>
      <c r="C141" s="48"/>
      <c r="D141" s="49"/>
      <c r="E141" s="49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4.25" customHeight="1" x14ac:dyDescent="0.2">
      <c r="A142" s="47"/>
      <c r="B142" s="48"/>
      <c r="C142" s="48"/>
      <c r="D142" s="49"/>
      <c r="E142" s="49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4.25" customHeight="1" x14ac:dyDescent="0.2">
      <c r="A143" s="47"/>
      <c r="B143" s="48"/>
      <c r="C143" s="48"/>
      <c r="D143" s="49"/>
      <c r="E143" s="49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4.25" customHeight="1" x14ac:dyDescent="0.2">
      <c r="A144" s="47"/>
      <c r="B144" s="48"/>
      <c r="C144" s="48"/>
      <c r="D144" s="49"/>
      <c r="E144" s="49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4.25" customHeight="1" x14ac:dyDescent="0.2">
      <c r="A145" s="47"/>
      <c r="B145" s="48"/>
      <c r="C145" s="48"/>
      <c r="D145" s="49"/>
      <c r="E145" s="49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4.25" customHeight="1" x14ac:dyDescent="0.2">
      <c r="A146" s="47"/>
      <c r="B146" s="48"/>
      <c r="C146" s="48"/>
      <c r="D146" s="49"/>
      <c r="E146" s="49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4.25" customHeight="1" x14ac:dyDescent="0.2">
      <c r="A147" s="47"/>
      <c r="B147" s="48"/>
      <c r="C147" s="48"/>
      <c r="D147" s="49"/>
      <c r="E147" s="49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4.25" customHeight="1" x14ac:dyDescent="0.2">
      <c r="A148" s="47"/>
      <c r="B148" s="48"/>
      <c r="C148" s="48"/>
      <c r="D148" s="49"/>
      <c r="E148" s="49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4.25" customHeight="1" x14ac:dyDescent="0.2">
      <c r="A149" s="47"/>
      <c r="B149" s="48"/>
      <c r="C149" s="48"/>
      <c r="D149" s="49"/>
      <c r="E149" s="49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4.25" customHeight="1" x14ac:dyDescent="0.2">
      <c r="A150" s="47"/>
      <c r="B150" s="48"/>
      <c r="C150" s="48"/>
      <c r="D150" s="49"/>
      <c r="E150" s="49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4.25" customHeight="1" x14ac:dyDescent="0.2">
      <c r="A151" s="47"/>
      <c r="B151" s="48"/>
      <c r="C151" s="48"/>
      <c r="D151" s="49"/>
      <c r="E151" s="49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4.25" customHeight="1" x14ac:dyDescent="0.2">
      <c r="A152" s="47"/>
      <c r="B152" s="48"/>
      <c r="C152" s="48"/>
      <c r="D152" s="49"/>
      <c r="E152" s="49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4.25" customHeight="1" x14ac:dyDescent="0.2">
      <c r="A153" s="47"/>
      <c r="B153" s="48"/>
      <c r="C153" s="48"/>
      <c r="D153" s="49"/>
      <c r="E153" s="49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4.25" customHeight="1" x14ac:dyDescent="0.2">
      <c r="A154" s="47"/>
      <c r="B154" s="48"/>
      <c r="C154" s="48"/>
      <c r="D154" s="49"/>
      <c r="E154" s="49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4.25" customHeight="1" x14ac:dyDescent="0.2">
      <c r="A155" s="47"/>
      <c r="B155" s="48"/>
      <c r="C155" s="48"/>
      <c r="D155" s="49"/>
      <c r="E155" s="49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4.25" customHeight="1" x14ac:dyDescent="0.2">
      <c r="A156" s="47"/>
      <c r="B156" s="48"/>
      <c r="C156" s="48"/>
      <c r="D156" s="49"/>
      <c r="E156" s="49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4.25" customHeight="1" x14ac:dyDescent="0.2">
      <c r="A157" s="47"/>
      <c r="B157" s="48"/>
      <c r="C157" s="48"/>
      <c r="D157" s="49"/>
      <c r="E157" s="49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4.25" customHeight="1" x14ac:dyDescent="0.2">
      <c r="A158" s="47"/>
      <c r="B158" s="48"/>
      <c r="C158" s="48"/>
      <c r="D158" s="49"/>
      <c r="E158" s="49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4.25" customHeight="1" x14ac:dyDescent="0.2">
      <c r="A159" s="47"/>
      <c r="B159" s="48"/>
      <c r="C159" s="48"/>
      <c r="D159" s="49"/>
      <c r="E159" s="49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4.25" customHeight="1" x14ac:dyDescent="0.2">
      <c r="A160" s="47"/>
      <c r="B160" s="48"/>
      <c r="C160" s="48"/>
      <c r="D160" s="49"/>
      <c r="E160" s="49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4.25" customHeight="1" x14ac:dyDescent="0.2">
      <c r="A161" s="47"/>
      <c r="B161" s="48"/>
      <c r="C161" s="48"/>
      <c r="D161" s="49"/>
      <c r="E161" s="49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4.25" customHeight="1" x14ac:dyDescent="0.2">
      <c r="A162" s="47"/>
      <c r="B162" s="48"/>
      <c r="C162" s="48"/>
      <c r="D162" s="49"/>
      <c r="E162" s="49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4.25" customHeight="1" x14ac:dyDescent="0.2">
      <c r="A163" s="47"/>
      <c r="B163" s="48"/>
      <c r="C163" s="48"/>
      <c r="D163" s="49"/>
      <c r="E163" s="49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4.25" customHeight="1" x14ac:dyDescent="0.2">
      <c r="A164" s="47"/>
      <c r="B164" s="48"/>
      <c r="C164" s="48"/>
      <c r="D164" s="49"/>
      <c r="E164" s="49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4.25" customHeight="1" x14ac:dyDescent="0.2">
      <c r="A165" s="47"/>
      <c r="B165" s="48"/>
      <c r="C165" s="48"/>
      <c r="D165" s="49"/>
      <c r="E165" s="49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4.25" customHeight="1" x14ac:dyDescent="0.2">
      <c r="A166" s="47"/>
      <c r="B166" s="48"/>
      <c r="C166" s="48"/>
      <c r="D166" s="49"/>
      <c r="E166" s="49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4.25" customHeight="1" x14ac:dyDescent="0.2">
      <c r="A167" s="47"/>
      <c r="B167" s="48"/>
      <c r="C167" s="48"/>
      <c r="D167" s="49"/>
      <c r="E167" s="49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4.25" customHeight="1" x14ac:dyDescent="0.2">
      <c r="A168" s="47"/>
      <c r="B168" s="48"/>
      <c r="C168" s="48"/>
      <c r="D168" s="49"/>
      <c r="E168" s="49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4.25" customHeight="1" x14ac:dyDescent="0.2">
      <c r="A169" s="47"/>
      <c r="B169" s="48"/>
      <c r="C169" s="48"/>
      <c r="D169" s="49"/>
      <c r="E169" s="49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4.25" customHeight="1" x14ac:dyDescent="0.2">
      <c r="A170" s="47"/>
      <c r="B170" s="48"/>
      <c r="C170" s="48"/>
      <c r="D170" s="49"/>
      <c r="E170" s="49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4.25" customHeight="1" x14ac:dyDescent="0.2">
      <c r="A171" s="47"/>
      <c r="B171" s="48"/>
      <c r="C171" s="48"/>
      <c r="D171" s="49"/>
      <c r="E171" s="49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4.25" customHeight="1" x14ac:dyDescent="0.2">
      <c r="A172" s="47"/>
      <c r="B172" s="48"/>
      <c r="C172" s="48"/>
      <c r="D172" s="49"/>
      <c r="E172" s="49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4.25" customHeight="1" x14ac:dyDescent="0.2">
      <c r="A173" s="47"/>
      <c r="B173" s="48"/>
      <c r="C173" s="48"/>
      <c r="D173" s="49"/>
      <c r="E173" s="49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4.25" customHeight="1" x14ac:dyDescent="0.2">
      <c r="A174" s="47"/>
      <c r="B174" s="48"/>
      <c r="C174" s="48"/>
      <c r="D174" s="49"/>
      <c r="E174" s="49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4.25" customHeight="1" x14ac:dyDescent="0.2">
      <c r="A175" s="47"/>
      <c r="B175" s="48"/>
      <c r="C175" s="48"/>
      <c r="D175" s="49"/>
      <c r="E175" s="49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4.25" customHeight="1" x14ac:dyDescent="0.2">
      <c r="A176" s="47"/>
      <c r="B176" s="48"/>
      <c r="C176" s="48"/>
      <c r="D176" s="49"/>
      <c r="E176" s="49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4.25" customHeight="1" x14ac:dyDescent="0.2">
      <c r="A177" s="47"/>
      <c r="B177" s="48"/>
      <c r="C177" s="48"/>
      <c r="D177" s="49"/>
      <c r="E177" s="49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4.25" customHeight="1" x14ac:dyDescent="0.2">
      <c r="A178" s="47"/>
      <c r="B178" s="48"/>
      <c r="C178" s="48"/>
      <c r="D178" s="49"/>
      <c r="E178" s="49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4.25" customHeight="1" x14ac:dyDescent="0.2">
      <c r="A179" s="47"/>
      <c r="B179" s="48"/>
      <c r="C179" s="48"/>
      <c r="D179" s="49"/>
      <c r="E179" s="49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4.25" customHeight="1" x14ac:dyDescent="0.2">
      <c r="A180" s="47"/>
      <c r="B180" s="48"/>
      <c r="C180" s="48"/>
      <c r="D180" s="49"/>
      <c r="E180" s="49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4.25" customHeight="1" x14ac:dyDescent="0.2">
      <c r="A181" s="47"/>
      <c r="B181" s="48"/>
      <c r="C181" s="48"/>
      <c r="D181" s="49"/>
      <c r="E181" s="49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4.25" customHeight="1" x14ac:dyDescent="0.2">
      <c r="A182" s="47"/>
      <c r="B182" s="48"/>
      <c r="C182" s="48"/>
      <c r="D182" s="49"/>
      <c r="E182" s="49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4.25" customHeight="1" x14ac:dyDescent="0.2">
      <c r="A183" s="47"/>
      <c r="B183" s="48"/>
      <c r="C183" s="48"/>
      <c r="D183" s="49"/>
      <c r="E183" s="49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4.25" customHeight="1" x14ac:dyDescent="0.2">
      <c r="A184" s="47"/>
      <c r="B184" s="48"/>
      <c r="C184" s="48"/>
      <c r="D184" s="49"/>
      <c r="E184" s="49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4.25" customHeight="1" x14ac:dyDescent="0.2">
      <c r="A185" s="47"/>
      <c r="B185" s="48"/>
      <c r="C185" s="48"/>
      <c r="D185" s="49"/>
      <c r="E185" s="49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4.25" customHeight="1" x14ac:dyDescent="0.2">
      <c r="A186" s="47"/>
      <c r="B186" s="48"/>
      <c r="C186" s="48"/>
      <c r="D186" s="49"/>
      <c r="E186" s="49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4.25" customHeight="1" x14ac:dyDescent="0.2">
      <c r="A187" s="47"/>
      <c r="B187" s="48"/>
      <c r="C187" s="48"/>
      <c r="D187" s="49"/>
      <c r="E187" s="49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4.25" customHeight="1" x14ac:dyDescent="0.2">
      <c r="A188" s="47"/>
      <c r="B188" s="48"/>
      <c r="C188" s="48"/>
      <c r="D188" s="49"/>
      <c r="E188" s="49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4.25" customHeight="1" x14ac:dyDescent="0.2">
      <c r="A189" s="47"/>
      <c r="B189" s="48"/>
      <c r="C189" s="48"/>
      <c r="D189" s="49"/>
      <c r="E189" s="49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4.25" customHeight="1" x14ac:dyDescent="0.2">
      <c r="A190" s="47"/>
      <c r="B190" s="48"/>
      <c r="C190" s="48"/>
      <c r="D190" s="49"/>
      <c r="E190" s="49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4.25" customHeight="1" x14ac:dyDescent="0.2">
      <c r="A191" s="47"/>
      <c r="B191" s="48"/>
      <c r="C191" s="48"/>
      <c r="D191" s="49"/>
      <c r="E191" s="49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4.25" customHeight="1" x14ac:dyDescent="0.2">
      <c r="A192" s="47"/>
      <c r="B192" s="48"/>
      <c r="C192" s="48"/>
      <c r="D192" s="49"/>
      <c r="E192" s="49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4.25" customHeight="1" x14ac:dyDescent="0.2">
      <c r="A193" s="47"/>
      <c r="B193" s="48"/>
      <c r="C193" s="48"/>
      <c r="D193" s="49"/>
      <c r="E193" s="49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4.25" customHeight="1" x14ac:dyDescent="0.2">
      <c r="A194" s="47"/>
      <c r="B194" s="48"/>
      <c r="C194" s="48"/>
      <c r="D194" s="49"/>
      <c r="E194" s="49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4.25" customHeight="1" x14ac:dyDescent="0.2">
      <c r="A195" s="47"/>
      <c r="B195" s="48"/>
      <c r="C195" s="48"/>
      <c r="D195" s="49"/>
      <c r="E195" s="49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4.25" customHeight="1" x14ac:dyDescent="0.2">
      <c r="A196" s="47"/>
      <c r="B196" s="48"/>
      <c r="C196" s="48"/>
      <c r="D196" s="49"/>
      <c r="E196" s="49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4.25" customHeight="1" x14ac:dyDescent="0.2">
      <c r="A197" s="47"/>
      <c r="B197" s="48"/>
      <c r="C197" s="48"/>
      <c r="D197" s="49"/>
      <c r="E197" s="49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4.25" customHeight="1" x14ac:dyDescent="0.2">
      <c r="A198" s="47"/>
      <c r="B198" s="48"/>
      <c r="C198" s="48"/>
      <c r="D198" s="49"/>
      <c r="E198" s="49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4.25" customHeight="1" x14ac:dyDescent="0.2">
      <c r="A199" s="47"/>
      <c r="B199" s="48"/>
      <c r="C199" s="48"/>
      <c r="D199" s="49"/>
      <c r="E199" s="49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4.25" customHeight="1" x14ac:dyDescent="0.2">
      <c r="A200" s="47"/>
      <c r="B200" s="48"/>
      <c r="C200" s="48"/>
      <c r="D200" s="49"/>
      <c r="E200" s="49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4.25" customHeight="1" x14ac:dyDescent="0.2">
      <c r="A201" s="47"/>
      <c r="B201" s="48"/>
      <c r="C201" s="48"/>
      <c r="D201" s="49"/>
      <c r="E201" s="49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4.25" customHeight="1" x14ac:dyDescent="0.2">
      <c r="A202" s="47"/>
      <c r="B202" s="48"/>
      <c r="C202" s="48"/>
      <c r="D202" s="49"/>
      <c r="E202" s="49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4.25" customHeight="1" x14ac:dyDescent="0.2">
      <c r="A203" s="47"/>
      <c r="B203" s="48"/>
      <c r="C203" s="48"/>
      <c r="D203" s="49"/>
      <c r="E203" s="49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4.25" customHeight="1" x14ac:dyDescent="0.2">
      <c r="A204" s="47"/>
      <c r="B204" s="48"/>
      <c r="C204" s="48"/>
      <c r="D204" s="49"/>
      <c r="E204" s="49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4.25" customHeight="1" x14ac:dyDescent="0.2">
      <c r="A205" s="47"/>
      <c r="B205" s="48"/>
      <c r="C205" s="48"/>
      <c r="D205" s="49"/>
      <c r="E205" s="49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4.25" customHeight="1" x14ac:dyDescent="0.2">
      <c r="A206" s="47"/>
      <c r="B206" s="48"/>
      <c r="C206" s="48"/>
      <c r="D206" s="49"/>
      <c r="E206" s="49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4.25" customHeight="1" x14ac:dyDescent="0.2">
      <c r="A207" s="47"/>
      <c r="B207" s="48"/>
      <c r="C207" s="48"/>
      <c r="D207" s="49"/>
      <c r="E207" s="49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4.25" customHeight="1" x14ac:dyDescent="0.2">
      <c r="A208" s="47"/>
      <c r="B208" s="48"/>
      <c r="C208" s="48"/>
      <c r="D208" s="49"/>
      <c r="E208" s="49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4.25" customHeight="1" x14ac:dyDescent="0.2">
      <c r="A209" s="47"/>
      <c r="B209" s="48"/>
      <c r="C209" s="48"/>
      <c r="D209" s="49"/>
      <c r="E209" s="49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4.25" customHeight="1" x14ac:dyDescent="0.2">
      <c r="A210" s="47"/>
      <c r="B210" s="48"/>
      <c r="C210" s="48"/>
      <c r="D210" s="49"/>
      <c r="E210" s="49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4.25" customHeight="1" x14ac:dyDescent="0.2">
      <c r="A211" s="47"/>
      <c r="B211" s="48"/>
      <c r="C211" s="48"/>
      <c r="D211" s="49"/>
      <c r="E211" s="49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4.25" customHeight="1" x14ac:dyDescent="0.2">
      <c r="A212" s="47"/>
      <c r="B212" s="48"/>
      <c r="C212" s="48"/>
      <c r="D212" s="49"/>
      <c r="E212" s="49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4.25" customHeight="1" x14ac:dyDescent="0.2">
      <c r="A213" s="47"/>
      <c r="B213" s="48"/>
      <c r="C213" s="48"/>
      <c r="D213" s="49"/>
      <c r="E213" s="49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4.25" customHeight="1" x14ac:dyDescent="0.2">
      <c r="A214" s="47"/>
      <c r="B214" s="48"/>
      <c r="C214" s="48"/>
      <c r="D214" s="49"/>
      <c r="E214" s="49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4.25" customHeight="1" x14ac:dyDescent="0.2">
      <c r="A215" s="47"/>
      <c r="B215" s="48"/>
      <c r="C215" s="48"/>
      <c r="D215" s="49"/>
      <c r="E215" s="49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4.25" customHeight="1" x14ac:dyDescent="0.2">
      <c r="A216" s="47"/>
      <c r="B216" s="48"/>
      <c r="C216" s="48"/>
      <c r="D216" s="49"/>
      <c r="E216" s="49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4.25" customHeight="1" x14ac:dyDescent="0.2">
      <c r="A217" s="47"/>
      <c r="B217" s="48"/>
      <c r="C217" s="48"/>
      <c r="D217" s="49"/>
      <c r="E217" s="49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4.25" customHeight="1" x14ac:dyDescent="0.2">
      <c r="A218" s="47"/>
      <c r="B218" s="48"/>
      <c r="C218" s="48"/>
      <c r="D218" s="49"/>
      <c r="E218" s="49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4.25" customHeight="1" x14ac:dyDescent="0.2">
      <c r="A219" s="47"/>
      <c r="B219" s="48"/>
      <c r="C219" s="48"/>
      <c r="D219" s="49"/>
      <c r="E219" s="49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4.25" customHeight="1" x14ac:dyDescent="0.2">
      <c r="A220" s="47"/>
      <c r="B220" s="48"/>
      <c r="C220" s="48"/>
      <c r="D220" s="49"/>
      <c r="E220" s="49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4.25" customHeight="1" x14ac:dyDescent="0.2">
      <c r="A221" s="47"/>
      <c r="B221" s="48"/>
      <c r="C221" s="48"/>
      <c r="D221" s="49"/>
      <c r="E221" s="49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4.25" customHeight="1" x14ac:dyDescent="0.2">
      <c r="A222" s="47"/>
      <c r="B222" s="48"/>
      <c r="C222" s="48"/>
      <c r="D222" s="49"/>
      <c r="E222" s="49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4.25" customHeight="1" x14ac:dyDescent="0.2">
      <c r="A223" s="47"/>
      <c r="B223" s="48"/>
      <c r="C223" s="48"/>
      <c r="D223" s="49"/>
      <c r="E223" s="49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4.25" customHeight="1" x14ac:dyDescent="0.2">
      <c r="A224" s="47"/>
      <c r="B224" s="48"/>
      <c r="C224" s="48"/>
      <c r="D224" s="49"/>
      <c r="E224" s="49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4.25" customHeight="1" x14ac:dyDescent="0.2">
      <c r="A225" s="47"/>
      <c r="B225" s="48"/>
      <c r="C225" s="48"/>
      <c r="D225" s="49"/>
      <c r="E225" s="49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4.25" customHeight="1" x14ac:dyDescent="0.2">
      <c r="A226" s="47"/>
      <c r="B226" s="48"/>
      <c r="C226" s="48"/>
      <c r="D226" s="49"/>
      <c r="E226" s="49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4.25" customHeight="1" x14ac:dyDescent="0.2">
      <c r="A227" s="47"/>
      <c r="B227" s="48"/>
      <c r="C227" s="48"/>
      <c r="D227" s="49"/>
      <c r="E227" s="49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4.25" customHeight="1" x14ac:dyDescent="0.2">
      <c r="A228" s="47"/>
      <c r="B228" s="48"/>
      <c r="C228" s="48"/>
      <c r="D228" s="49"/>
      <c r="E228" s="49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4.25" customHeight="1" x14ac:dyDescent="0.2">
      <c r="A229" s="47"/>
      <c r="B229" s="48"/>
      <c r="C229" s="48"/>
      <c r="D229" s="49"/>
      <c r="E229" s="49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4.25" customHeight="1" x14ac:dyDescent="0.2">
      <c r="A230" s="47"/>
      <c r="B230" s="48"/>
      <c r="C230" s="48"/>
      <c r="D230" s="49"/>
      <c r="E230" s="49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4.25" customHeight="1" x14ac:dyDescent="0.2">
      <c r="A231" s="47"/>
      <c r="B231" s="48"/>
      <c r="C231" s="48"/>
      <c r="D231" s="49"/>
      <c r="E231" s="49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4.25" customHeight="1" x14ac:dyDescent="0.2">
      <c r="A232" s="47"/>
      <c r="B232" s="48"/>
      <c r="C232" s="48"/>
      <c r="D232" s="49"/>
      <c r="E232" s="49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4.25" customHeight="1" x14ac:dyDescent="0.2">
      <c r="A233" s="47"/>
      <c r="B233" s="48"/>
      <c r="C233" s="48"/>
      <c r="D233" s="49"/>
      <c r="E233" s="49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4.25" customHeight="1" x14ac:dyDescent="0.2">
      <c r="A234" s="47"/>
      <c r="B234" s="48"/>
      <c r="C234" s="48"/>
      <c r="D234" s="49"/>
      <c r="E234" s="49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4.25" customHeight="1" x14ac:dyDescent="0.2">
      <c r="A235" s="47"/>
      <c r="B235" s="48"/>
      <c r="C235" s="48"/>
      <c r="D235" s="49"/>
      <c r="E235" s="49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4.25" customHeight="1" x14ac:dyDescent="0.2">
      <c r="A236" s="47"/>
      <c r="B236" s="48"/>
      <c r="C236" s="48"/>
      <c r="D236" s="49"/>
      <c r="E236" s="49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4.25" customHeight="1" x14ac:dyDescent="0.2">
      <c r="A237" s="47"/>
      <c r="B237" s="48"/>
      <c r="C237" s="48"/>
      <c r="D237" s="49"/>
      <c r="E237" s="49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4.25" customHeight="1" x14ac:dyDescent="0.2">
      <c r="A238" s="47"/>
      <c r="B238" s="48"/>
      <c r="C238" s="48"/>
      <c r="D238" s="49"/>
      <c r="E238" s="49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4.25" customHeight="1" x14ac:dyDescent="0.2">
      <c r="A239" s="47"/>
      <c r="B239" s="48"/>
      <c r="C239" s="48"/>
      <c r="D239" s="49"/>
      <c r="E239" s="49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4.25" customHeight="1" x14ac:dyDescent="0.2">
      <c r="A240" s="47"/>
      <c r="B240" s="48"/>
      <c r="C240" s="48"/>
      <c r="D240" s="49"/>
      <c r="E240" s="49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4.25" customHeight="1" x14ac:dyDescent="0.2">
      <c r="A241" s="47"/>
      <c r="B241" s="48"/>
      <c r="C241" s="48"/>
      <c r="D241" s="49"/>
      <c r="E241" s="49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4.25" customHeight="1" x14ac:dyDescent="0.2">
      <c r="A242" s="47"/>
      <c r="B242" s="48"/>
      <c r="C242" s="48"/>
      <c r="D242" s="49"/>
      <c r="E242" s="49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4.25" customHeight="1" x14ac:dyDescent="0.2">
      <c r="A243" s="47"/>
      <c r="B243" s="48"/>
      <c r="C243" s="48"/>
      <c r="D243" s="49"/>
      <c r="E243" s="49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4.25" customHeight="1" x14ac:dyDescent="0.2">
      <c r="A244" s="47"/>
      <c r="B244" s="48"/>
      <c r="C244" s="48"/>
      <c r="D244" s="49"/>
      <c r="E244" s="49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4.25" customHeight="1" x14ac:dyDescent="0.2">
      <c r="A245" s="47"/>
      <c r="B245" s="48"/>
      <c r="C245" s="48"/>
      <c r="D245" s="49"/>
      <c r="E245" s="49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4.25" customHeight="1" x14ac:dyDescent="0.2">
      <c r="A246" s="47"/>
      <c r="B246" s="48"/>
      <c r="C246" s="48"/>
      <c r="D246" s="49"/>
      <c r="E246" s="49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4.25" customHeight="1" x14ac:dyDescent="0.2">
      <c r="A247" s="47"/>
      <c r="B247" s="48"/>
      <c r="C247" s="48"/>
      <c r="D247" s="49"/>
      <c r="E247" s="49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4.25" customHeight="1" x14ac:dyDescent="0.2">
      <c r="A248" s="47"/>
      <c r="B248" s="48"/>
      <c r="C248" s="48"/>
      <c r="D248" s="49"/>
      <c r="E248" s="49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4.25" customHeight="1" x14ac:dyDescent="0.2">
      <c r="A249" s="47"/>
      <c r="B249" s="48"/>
      <c r="C249" s="48"/>
      <c r="D249" s="49"/>
      <c r="E249" s="49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4.25" customHeight="1" x14ac:dyDescent="0.2">
      <c r="A250" s="47"/>
      <c r="B250" s="48"/>
      <c r="C250" s="48"/>
      <c r="D250" s="49"/>
      <c r="E250" s="49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4.25" customHeight="1" x14ac:dyDescent="0.2">
      <c r="A251" s="47"/>
      <c r="B251" s="48"/>
      <c r="C251" s="48"/>
      <c r="D251" s="49"/>
      <c r="E251" s="49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4.25" customHeight="1" x14ac:dyDescent="0.2">
      <c r="A252" s="47"/>
      <c r="B252" s="48"/>
      <c r="C252" s="48"/>
      <c r="D252" s="49"/>
      <c r="E252" s="49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4.25" customHeight="1" x14ac:dyDescent="0.2">
      <c r="A253" s="47"/>
      <c r="B253" s="48"/>
      <c r="C253" s="48"/>
      <c r="D253" s="49"/>
      <c r="E253" s="49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4.25" customHeight="1" x14ac:dyDescent="0.2">
      <c r="A254" s="47"/>
      <c r="B254" s="48"/>
      <c r="C254" s="48"/>
      <c r="D254" s="49"/>
      <c r="E254" s="49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4.25" customHeight="1" x14ac:dyDescent="0.2">
      <c r="A255" s="47"/>
      <c r="B255" s="48"/>
      <c r="C255" s="48"/>
      <c r="D255" s="49"/>
      <c r="E255" s="49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4.25" customHeight="1" x14ac:dyDescent="0.2">
      <c r="A256" s="47"/>
      <c r="B256" s="48"/>
      <c r="C256" s="48"/>
      <c r="D256" s="49"/>
      <c r="E256" s="49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4.25" customHeight="1" x14ac:dyDescent="0.2">
      <c r="A257" s="47"/>
      <c r="B257" s="48"/>
      <c r="C257" s="48"/>
      <c r="D257" s="49"/>
      <c r="E257" s="49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4.25" customHeight="1" x14ac:dyDescent="0.2">
      <c r="A258" s="47"/>
      <c r="B258" s="48"/>
      <c r="C258" s="48"/>
      <c r="D258" s="49"/>
      <c r="E258" s="49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4.25" customHeight="1" x14ac:dyDescent="0.2">
      <c r="A259" s="47"/>
      <c r="B259" s="48"/>
      <c r="C259" s="48"/>
      <c r="D259" s="49"/>
      <c r="E259" s="49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4.25" customHeight="1" x14ac:dyDescent="0.2">
      <c r="A260" s="47"/>
      <c r="B260" s="48"/>
      <c r="C260" s="48"/>
      <c r="D260" s="49"/>
      <c r="E260" s="49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4.25" customHeight="1" x14ac:dyDescent="0.2">
      <c r="A261" s="47"/>
      <c r="B261" s="48"/>
      <c r="C261" s="48"/>
      <c r="D261" s="49"/>
      <c r="E261" s="49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4.25" customHeight="1" x14ac:dyDescent="0.2">
      <c r="A262" s="47"/>
      <c r="B262" s="48"/>
      <c r="C262" s="48"/>
      <c r="D262" s="49"/>
      <c r="E262" s="49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4.25" customHeight="1" x14ac:dyDescent="0.2">
      <c r="A263" s="47"/>
      <c r="B263" s="48"/>
      <c r="C263" s="48"/>
      <c r="D263" s="49"/>
      <c r="E263" s="49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4.25" customHeight="1" x14ac:dyDescent="0.2">
      <c r="A264" s="47"/>
      <c r="B264" s="48"/>
      <c r="C264" s="48"/>
      <c r="D264" s="49"/>
      <c r="E264" s="49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4.25" customHeight="1" x14ac:dyDescent="0.2">
      <c r="A265" s="47"/>
      <c r="B265" s="48"/>
      <c r="C265" s="48"/>
      <c r="D265" s="49"/>
      <c r="E265" s="49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4.25" customHeight="1" x14ac:dyDescent="0.2">
      <c r="A266" s="47"/>
      <c r="B266" s="48"/>
      <c r="C266" s="48"/>
      <c r="D266" s="49"/>
      <c r="E266" s="49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4.25" customHeight="1" x14ac:dyDescent="0.2">
      <c r="A267" s="47"/>
      <c r="B267" s="48"/>
      <c r="C267" s="48"/>
      <c r="D267" s="49"/>
      <c r="E267" s="49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4.25" customHeight="1" x14ac:dyDescent="0.2">
      <c r="A268" s="47"/>
      <c r="B268" s="48"/>
      <c r="C268" s="48"/>
      <c r="D268" s="49"/>
      <c r="E268" s="49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4.25" customHeight="1" x14ac:dyDescent="0.2">
      <c r="A269" s="47"/>
      <c r="B269" s="48"/>
      <c r="C269" s="48"/>
      <c r="D269" s="49"/>
      <c r="E269" s="49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4.25" customHeight="1" x14ac:dyDescent="0.2">
      <c r="A270" s="47"/>
      <c r="B270" s="48"/>
      <c r="C270" s="48"/>
      <c r="D270" s="49"/>
      <c r="E270" s="49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4.25" customHeight="1" x14ac:dyDescent="0.2">
      <c r="A271" s="47"/>
      <c r="B271" s="48"/>
      <c r="C271" s="48"/>
      <c r="D271" s="49"/>
      <c r="E271" s="49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4.25" customHeight="1" x14ac:dyDescent="0.2">
      <c r="A272" s="47"/>
      <c r="B272" s="48"/>
      <c r="C272" s="48"/>
      <c r="D272" s="49"/>
      <c r="E272" s="49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4.25" customHeight="1" x14ac:dyDescent="0.2">
      <c r="A273" s="47"/>
      <c r="B273" s="48"/>
      <c r="C273" s="48"/>
      <c r="D273" s="49"/>
      <c r="E273" s="49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4.25" customHeight="1" x14ac:dyDescent="0.2">
      <c r="A274" s="47"/>
      <c r="B274" s="48"/>
      <c r="C274" s="48"/>
      <c r="D274" s="49"/>
      <c r="E274" s="49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4.25" customHeight="1" x14ac:dyDescent="0.2">
      <c r="A275" s="47"/>
      <c r="B275" s="48"/>
      <c r="C275" s="48"/>
      <c r="D275" s="49"/>
      <c r="E275" s="49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4.25" customHeight="1" x14ac:dyDescent="0.2">
      <c r="A276" s="47"/>
      <c r="B276" s="48"/>
      <c r="C276" s="48"/>
      <c r="D276" s="49"/>
      <c r="E276" s="49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4.25" customHeight="1" x14ac:dyDescent="0.2">
      <c r="A277" s="47"/>
      <c r="B277" s="48"/>
      <c r="C277" s="48"/>
      <c r="D277" s="49"/>
      <c r="E277" s="49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4.25" customHeight="1" x14ac:dyDescent="0.2">
      <c r="A278" s="47"/>
      <c r="B278" s="48"/>
      <c r="C278" s="48"/>
      <c r="D278" s="49"/>
      <c r="E278" s="49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4.25" customHeight="1" x14ac:dyDescent="0.2">
      <c r="A279" s="47"/>
      <c r="B279" s="48"/>
      <c r="C279" s="48"/>
      <c r="D279" s="49"/>
      <c r="E279" s="49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4.25" customHeight="1" x14ac:dyDescent="0.2">
      <c r="A280" s="47"/>
      <c r="B280" s="48"/>
      <c r="C280" s="48"/>
      <c r="D280" s="49"/>
      <c r="E280" s="49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4.25" customHeight="1" x14ac:dyDescent="0.2">
      <c r="A281" s="47"/>
      <c r="B281" s="48"/>
      <c r="C281" s="48"/>
      <c r="D281" s="49"/>
      <c r="E281" s="49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4.25" customHeight="1" x14ac:dyDescent="0.2">
      <c r="A282" s="47"/>
      <c r="B282" s="48"/>
      <c r="C282" s="48"/>
      <c r="D282" s="49"/>
      <c r="E282" s="49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4.25" customHeight="1" x14ac:dyDescent="0.2">
      <c r="A283" s="47"/>
      <c r="B283" s="48"/>
      <c r="C283" s="48"/>
      <c r="D283" s="49"/>
      <c r="E283" s="49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4.25" customHeight="1" x14ac:dyDescent="0.2">
      <c r="A284" s="47"/>
      <c r="B284" s="48"/>
      <c r="C284" s="48"/>
      <c r="D284" s="49"/>
      <c r="E284" s="49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4.25" customHeight="1" x14ac:dyDescent="0.2">
      <c r="A285" s="47"/>
      <c r="B285" s="48"/>
      <c r="C285" s="48"/>
      <c r="D285" s="49"/>
      <c r="E285" s="49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4.25" customHeight="1" x14ac:dyDescent="0.2">
      <c r="A286" s="47"/>
      <c r="B286" s="48"/>
      <c r="C286" s="48"/>
      <c r="D286" s="49"/>
      <c r="E286" s="49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4.25" customHeight="1" x14ac:dyDescent="0.2">
      <c r="A287" s="47"/>
      <c r="B287" s="48"/>
      <c r="C287" s="48"/>
      <c r="D287" s="49"/>
      <c r="E287" s="49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4.25" customHeight="1" x14ac:dyDescent="0.2">
      <c r="A288" s="47"/>
      <c r="B288" s="48"/>
      <c r="C288" s="48"/>
      <c r="D288" s="49"/>
      <c r="E288" s="49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4.25" customHeight="1" x14ac:dyDescent="0.2">
      <c r="A289" s="47"/>
      <c r="B289" s="48"/>
      <c r="C289" s="48"/>
      <c r="D289" s="49"/>
      <c r="E289" s="49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4.25" customHeight="1" x14ac:dyDescent="0.2">
      <c r="A290" s="47"/>
      <c r="B290" s="48"/>
      <c r="C290" s="48"/>
      <c r="D290" s="49"/>
      <c r="E290" s="49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4.25" customHeight="1" x14ac:dyDescent="0.2">
      <c r="A291" s="47"/>
      <c r="B291" s="48"/>
      <c r="C291" s="48"/>
      <c r="D291" s="49"/>
      <c r="E291" s="49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4.25" customHeight="1" x14ac:dyDescent="0.2">
      <c r="A292" s="47"/>
      <c r="B292" s="48"/>
      <c r="C292" s="48"/>
      <c r="D292" s="49"/>
      <c r="E292" s="49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4.25" customHeight="1" x14ac:dyDescent="0.2">
      <c r="A293" s="47"/>
      <c r="B293" s="48"/>
      <c r="C293" s="48"/>
      <c r="D293" s="49"/>
      <c r="E293" s="49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4.25" customHeight="1" x14ac:dyDescent="0.2">
      <c r="A294" s="47"/>
      <c r="B294" s="48"/>
      <c r="C294" s="48"/>
      <c r="D294" s="49"/>
      <c r="E294" s="49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4.25" customHeight="1" x14ac:dyDescent="0.2">
      <c r="A295" s="47"/>
      <c r="B295" s="48"/>
      <c r="C295" s="48"/>
      <c r="D295" s="49"/>
      <c r="E295" s="49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4.25" customHeight="1" x14ac:dyDescent="0.2">
      <c r="A296" s="47"/>
      <c r="B296" s="48"/>
      <c r="C296" s="48"/>
      <c r="D296" s="49"/>
      <c r="E296" s="49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4.25" customHeight="1" x14ac:dyDescent="0.2">
      <c r="A297" s="47"/>
      <c r="B297" s="48"/>
      <c r="C297" s="48"/>
      <c r="D297" s="49"/>
      <c r="E297" s="49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4.25" customHeight="1" x14ac:dyDescent="0.2">
      <c r="A298" s="47"/>
      <c r="B298" s="48"/>
      <c r="C298" s="48"/>
      <c r="D298" s="49"/>
      <c r="E298" s="49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4.25" customHeight="1" x14ac:dyDescent="0.2">
      <c r="A299" s="47"/>
      <c r="B299" s="48"/>
      <c r="C299" s="48"/>
      <c r="D299" s="49"/>
      <c r="E299" s="49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4.25" customHeight="1" x14ac:dyDescent="0.2">
      <c r="A300" s="47"/>
      <c r="B300" s="48"/>
      <c r="C300" s="48"/>
      <c r="D300" s="49"/>
      <c r="E300" s="49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4.25" customHeight="1" x14ac:dyDescent="0.2">
      <c r="A301" s="47"/>
      <c r="B301" s="48"/>
      <c r="C301" s="48"/>
      <c r="D301" s="49"/>
      <c r="E301" s="49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4.25" customHeight="1" x14ac:dyDescent="0.2">
      <c r="A302" s="47"/>
      <c r="B302" s="48"/>
      <c r="C302" s="48"/>
      <c r="D302" s="49"/>
      <c r="E302" s="49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4.25" customHeight="1" x14ac:dyDescent="0.2">
      <c r="A303" s="47"/>
      <c r="B303" s="48"/>
      <c r="C303" s="48"/>
      <c r="D303" s="49"/>
      <c r="E303" s="49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4.25" customHeight="1" x14ac:dyDescent="0.2">
      <c r="A304" s="47"/>
      <c r="B304" s="48"/>
      <c r="C304" s="48"/>
      <c r="D304" s="49"/>
      <c r="E304" s="49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4.25" customHeight="1" x14ac:dyDescent="0.2">
      <c r="A305" s="47"/>
      <c r="B305" s="48"/>
      <c r="C305" s="48"/>
      <c r="D305" s="49"/>
      <c r="E305" s="49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4.25" customHeight="1" x14ac:dyDescent="0.2">
      <c r="A306" s="47"/>
      <c r="B306" s="48"/>
      <c r="C306" s="48"/>
      <c r="D306" s="49"/>
      <c r="E306" s="49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4.25" customHeight="1" x14ac:dyDescent="0.2">
      <c r="A307" s="47"/>
      <c r="B307" s="48"/>
      <c r="C307" s="48"/>
      <c r="D307" s="49"/>
      <c r="E307" s="49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4.25" customHeight="1" x14ac:dyDescent="0.2">
      <c r="A308" s="47"/>
      <c r="B308" s="48"/>
      <c r="C308" s="48"/>
      <c r="D308" s="49"/>
      <c r="E308" s="49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4.25" customHeight="1" x14ac:dyDescent="0.2">
      <c r="A309" s="47"/>
      <c r="B309" s="48"/>
      <c r="C309" s="48"/>
      <c r="D309" s="49"/>
      <c r="E309" s="49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4.25" customHeight="1" x14ac:dyDescent="0.2">
      <c r="A310" s="47"/>
      <c r="B310" s="48"/>
      <c r="C310" s="48"/>
      <c r="D310" s="49"/>
      <c r="E310" s="49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4.25" customHeight="1" x14ac:dyDescent="0.2">
      <c r="A311" s="47"/>
      <c r="B311" s="48"/>
      <c r="C311" s="48"/>
      <c r="D311" s="49"/>
      <c r="E311" s="49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4.25" customHeight="1" x14ac:dyDescent="0.2">
      <c r="A312" s="47"/>
      <c r="B312" s="48"/>
      <c r="C312" s="48"/>
      <c r="D312" s="49"/>
      <c r="E312" s="49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4.25" customHeight="1" x14ac:dyDescent="0.2">
      <c r="A313" s="47"/>
      <c r="B313" s="48"/>
      <c r="C313" s="48"/>
      <c r="D313" s="49"/>
      <c r="E313" s="49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4.25" customHeight="1" x14ac:dyDescent="0.2">
      <c r="A314" s="47"/>
      <c r="B314" s="48"/>
      <c r="C314" s="48"/>
      <c r="D314" s="49"/>
      <c r="E314" s="49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4.25" customHeight="1" x14ac:dyDescent="0.2">
      <c r="A315" s="47"/>
      <c r="B315" s="48"/>
      <c r="C315" s="48"/>
      <c r="D315" s="49"/>
      <c r="E315" s="49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4.25" customHeight="1" x14ac:dyDescent="0.2">
      <c r="A316" s="47"/>
      <c r="B316" s="48"/>
      <c r="C316" s="48"/>
      <c r="D316" s="49"/>
      <c r="E316" s="49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4.25" customHeight="1" x14ac:dyDescent="0.2">
      <c r="A317" s="47"/>
      <c r="B317" s="48"/>
      <c r="C317" s="48"/>
      <c r="D317" s="49"/>
      <c r="E317" s="49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4.25" customHeight="1" x14ac:dyDescent="0.2">
      <c r="A318" s="47"/>
      <c r="B318" s="48"/>
      <c r="C318" s="48"/>
      <c r="D318" s="49"/>
      <c r="E318" s="49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4.25" customHeight="1" x14ac:dyDescent="0.2">
      <c r="A319" s="47"/>
      <c r="B319" s="48"/>
      <c r="C319" s="48"/>
      <c r="D319" s="49"/>
      <c r="E319" s="49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4.25" customHeight="1" x14ac:dyDescent="0.2">
      <c r="A320" s="47"/>
      <c r="B320" s="48"/>
      <c r="C320" s="48"/>
      <c r="D320" s="49"/>
      <c r="E320" s="49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4.25" customHeight="1" x14ac:dyDescent="0.2">
      <c r="A321" s="47"/>
      <c r="B321" s="48"/>
      <c r="C321" s="48"/>
      <c r="D321" s="49"/>
      <c r="E321" s="49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4.25" customHeight="1" x14ac:dyDescent="0.2">
      <c r="A322" s="47"/>
      <c r="B322" s="48"/>
      <c r="C322" s="48"/>
      <c r="D322" s="49"/>
      <c r="E322" s="49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4.25" customHeight="1" x14ac:dyDescent="0.2">
      <c r="A323" s="47"/>
      <c r="B323" s="48"/>
      <c r="C323" s="48"/>
      <c r="D323" s="49"/>
      <c r="E323" s="49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4.25" customHeight="1" x14ac:dyDescent="0.2">
      <c r="A324" s="47"/>
      <c r="B324" s="48"/>
      <c r="C324" s="48"/>
      <c r="D324" s="49"/>
      <c r="E324" s="49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4.25" customHeight="1" x14ac:dyDescent="0.2">
      <c r="A325" s="47"/>
      <c r="B325" s="48"/>
      <c r="C325" s="48"/>
      <c r="D325" s="49"/>
      <c r="E325" s="49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4.25" customHeight="1" x14ac:dyDescent="0.2">
      <c r="A326" s="47"/>
      <c r="B326" s="48"/>
      <c r="C326" s="48"/>
      <c r="D326" s="49"/>
      <c r="E326" s="49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4.25" customHeight="1" x14ac:dyDescent="0.2">
      <c r="A327" s="47"/>
      <c r="B327" s="48"/>
      <c r="C327" s="48"/>
      <c r="D327" s="49"/>
      <c r="E327" s="49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4.25" customHeight="1" x14ac:dyDescent="0.2">
      <c r="A328" s="47"/>
      <c r="B328" s="48"/>
      <c r="C328" s="48"/>
      <c r="D328" s="49"/>
      <c r="E328" s="49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4.25" customHeight="1" x14ac:dyDescent="0.2">
      <c r="A329" s="47"/>
      <c r="B329" s="48"/>
      <c r="C329" s="48"/>
      <c r="D329" s="49"/>
      <c r="E329" s="49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4.25" customHeight="1" x14ac:dyDescent="0.2">
      <c r="A330" s="47"/>
      <c r="B330" s="48"/>
      <c r="C330" s="48"/>
      <c r="D330" s="49"/>
      <c r="E330" s="49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4.25" customHeight="1" x14ac:dyDescent="0.2">
      <c r="A331" s="47"/>
      <c r="B331" s="48"/>
      <c r="C331" s="48"/>
      <c r="D331" s="49"/>
      <c r="E331" s="49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4.25" customHeight="1" x14ac:dyDescent="0.2">
      <c r="A332" s="47"/>
      <c r="B332" s="48"/>
      <c r="C332" s="48"/>
      <c r="D332" s="49"/>
      <c r="E332" s="49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4.25" customHeight="1" x14ac:dyDescent="0.2">
      <c r="A333" s="47"/>
      <c r="B333" s="48"/>
      <c r="C333" s="48"/>
      <c r="D333" s="49"/>
      <c r="E333" s="49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4.25" customHeight="1" x14ac:dyDescent="0.2">
      <c r="A334" s="47"/>
      <c r="B334" s="48"/>
      <c r="C334" s="48"/>
      <c r="D334" s="49"/>
      <c r="E334" s="49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4.25" customHeight="1" x14ac:dyDescent="0.2">
      <c r="A335" s="47"/>
      <c r="B335" s="48"/>
      <c r="C335" s="48"/>
      <c r="D335" s="49"/>
      <c r="E335" s="49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4.25" customHeight="1" x14ac:dyDescent="0.2">
      <c r="A336" s="47"/>
      <c r="B336" s="48"/>
      <c r="C336" s="48"/>
      <c r="D336" s="49"/>
      <c r="E336" s="49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4.25" customHeight="1" x14ac:dyDescent="0.2">
      <c r="A337" s="47"/>
      <c r="B337" s="48"/>
      <c r="C337" s="48"/>
      <c r="D337" s="49"/>
      <c r="E337" s="49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4.25" customHeight="1" x14ac:dyDescent="0.2">
      <c r="A338" s="47"/>
      <c r="B338" s="48"/>
      <c r="C338" s="48"/>
      <c r="D338" s="49"/>
      <c r="E338" s="49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4.25" customHeight="1" x14ac:dyDescent="0.2">
      <c r="A339" s="47"/>
      <c r="B339" s="48"/>
      <c r="C339" s="48"/>
      <c r="D339" s="49"/>
      <c r="E339" s="49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4.25" customHeight="1" x14ac:dyDescent="0.2">
      <c r="A340" s="47"/>
      <c r="B340" s="48"/>
      <c r="C340" s="48"/>
      <c r="D340" s="49"/>
      <c r="E340" s="49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4.25" customHeight="1" x14ac:dyDescent="0.2">
      <c r="A341" s="47"/>
      <c r="B341" s="48"/>
      <c r="C341" s="48"/>
      <c r="D341" s="49"/>
      <c r="E341" s="49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4.25" customHeight="1" x14ac:dyDescent="0.2">
      <c r="A342" s="47"/>
      <c r="B342" s="48"/>
      <c r="C342" s="48"/>
      <c r="D342" s="49"/>
      <c r="E342" s="49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4.25" customHeight="1" x14ac:dyDescent="0.2">
      <c r="A343" s="47"/>
      <c r="B343" s="48"/>
      <c r="C343" s="48"/>
      <c r="D343" s="49"/>
      <c r="E343" s="49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4.25" customHeight="1" x14ac:dyDescent="0.2">
      <c r="A344" s="47"/>
      <c r="B344" s="48"/>
      <c r="C344" s="48"/>
      <c r="D344" s="49"/>
      <c r="E344" s="49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4.25" customHeight="1" x14ac:dyDescent="0.2">
      <c r="A345" s="47"/>
      <c r="B345" s="48"/>
      <c r="C345" s="48"/>
      <c r="D345" s="49"/>
      <c r="E345" s="49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4.25" customHeight="1" x14ac:dyDescent="0.2">
      <c r="A346" s="47"/>
      <c r="B346" s="48"/>
      <c r="C346" s="48"/>
      <c r="D346" s="49"/>
      <c r="E346" s="49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4.25" customHeight="1" x14ac:dyDescent="0.2">
      <c r="A347" s="47"/>
      <c r="B347" s="48"/>
      <c r="C347" s="48"/>
      <c r="D347" s="49"/>
      <c r="E347" s="49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4.25" customHeight="1" x14ac:dyDescent="0.2">
      <c r="A348" s="47"/>
      <c r="B348" s="48"/>
      <c r="C348" s="48"/>
      <c r="D348" s="49"/>
      <c r="E348" s="49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4.25" customHeight="1" x14ac:dyDescent="0.2">
      <c r="A349" s="47"/>
      <c r="B349" s="48"/>
      <c r="C349" s="48"/>
      <c r="D349" s="49"/>
      <c r="E349" s="49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4.25" customHeight="1" x14ac:dyDescent="0.2">
      <c r="A350" s="47"/>
      <c r="B350" s="48"/>
      <c r="C350" s="48"/>
      <c r="D350" s="49"/>
      <c r="E350" s="49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4.25" customHeight="1" x14ac:dyDescent="0.2">
      <c r="A351" s="47"/>
      <c r="B351" s="48"/>
      <c r="C351" s="48"/>
      <c r="D351" s="49"/>
      <c r="E351" s="49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4.25" customHeight="1" x14ac:dyDescent="0.2">
      <c r="A352" s="47"/>
      <c r="B352" s="48"/>
      <c r="C352" s="48"/>
      <c r="D352" s="49"/>
      <c r="E352" s="49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4.25" customHeight="1" x14ac:dyDescent="0.2">
      <c r="A353" s="47"/>
      <c r="B353" s="48"/>
      <c r="C353" s="48"/>
      <c r="D353" s="49"/>
      <c r="E353" s="49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4.25" customHeight="1" x14ac:dyDescent="0.2">
      <c r="A354" s="47"/>
      <c r="B354" s="48"/>
      <c r="C354" s="48"/>
      <c r="D354" s="49"/>
      <c r="E354" s="49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4.25" customHeight="1" x14ac:dyDescent="0.2">
      <c r="A355" s="47"/>
      <c r="B355" s="48"/>
      <c r="C355" s="48"/>
      <c r="D355" s="49"/>
      <c r="E355" s="49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4.25" customHeight="1" x14ac:dyDescent="0.2">
      <c r="A356" s="47"/>
      <c r="B356" s="48"/>
      <c r="C356" s="48"/>
      <c r="D356" s="49"/>
      <c r="E356" s="49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4.25" customHeight="1" x14ac:dyDescent="0.2">
      <c r="A357" s="47"/>
      <c r="B357" s="48"/>
      <c r="C357" s="48"/>
      <c r="D357" s="49"/>
      <c r="E357" s="49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4.25" customHeight="1" x14ac:dyDescent="0.2">
      <c r="A358" s="47"/>
      <c r="B358" s="48"/>
      <c r="C358" s="48"/>
      <c r="D358" s="49"/>
      <c r="E358" s="49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4.25" customHeight="1" x14ac:dyDescent="0.2">
      <c r="A359" s="47"/>
      <c r="B359" s="48"/>
      <c r="C359" s="48"/>
      <c r="D359" s="49"/>
      <c r="E359" s="49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4.25" customHeight="1" x14ac:dyDescent="0.2">
      <c r="A360" s="47"/>
      <c r="B360" s="48"/>
      <c r="C360" s="48"/>
      <c r="D360" s="49"/>
      <c r="E360" s="49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4.25" customHeight="1" x14ac:dyDescent="0.2">
      <c r="A361" s="47"/>
      <c r="B361" s="48"/>
      <c r="C361" s="48"/>
      <c r="D361" s="49"/>
      <c r="E361" s="49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4.25" customHeight="1" x14ac:dyDescent="0.2">
      <c r="A362" s="47"/>
      <c r="B362" s="48"/>
      <c r="C362" s="48"/>
      <c r="D362" s="49"/>
      <c r="E362" s="49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4.25" customHeight="1" x14ac:dyDescent="0.2">
      <c r="A363" s="47"/>
      <c r="B363" s="48"/>
      <c r="C363" s="48"/>
      <c r="D363" s="49"/>
      <c r="E363" s="49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4.25" customHeight="1" x14ac:dyDescent="0.2">
      <c r="A364" s="47"/>
      <c r="B364" s="48"/>
      <c r="C364" s="48"/>
      <c r="D364" s="49"/>
      <c r="E364" s="49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4.25" customHeight="1" x14ac:dyDescent="0.2">
      <c r="A365" s="47"/>
      <c r="B365" s="48"/>
      <c r="C365" s="48"/>
      <c r="D365" s="49"/>
      <c r="E365" s="49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4.25" customHeight="1" x14ac:dyDescent="0.2">
      <c r="A366" s="47"/>
      <c r="B366" s="48"/>
      <c r="C366" s="48"/>
      <c r="D366" s="49"/>
      <c r="E366" s="49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4.25" customHeight="1" x14ac:dyDescent="0.2">
      <c r="A367" s="47"/>
      <c r="B367" s="48"/>
      <c r="C367" s="48"/>
      <c r="D367" s="49"/>
      <c r="E367" s="49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4.25" customHeight="1" x14ac:dyDescent="0.2">
      <c r="A368" s="47"/>
      <c r="B368" s="48"/>
      <c r="C368" s="48"/>
      <c r="D368" s="49"/>
      <c r="E368" s="49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4.25" customHeight="1" x14ac:dyDescent="0.2">
      <c r="A369" s="47"/>
      <c r="B369" s="48"/>
      <c r="C369" s="48"/>
      <c r="D369" s="49"/>
      <c r="E369" s="49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4.25" customHeight="1" x14ac:dyDescent="0.2">
      <c r="A370" s="47"/>
      <c r="B370" s="48"/>
      <c r="C370" s="48"/>
      <c r="D370" s="49"/>
      <c r="E370" s="49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4.25" customHeight="1" x14ac:dyDescent="0.2">
      <c r="A371" s="47"/>
      <c r="B371" s="48"/>
      <c r="C371" s="48"/>
      <c r="D371" s="49"/>
      <c r="E371" s="49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4.25" customHeight="1" x14ac:dyDescent="0.2">
      <c r="A372" s="47"/>
      <c r="B372" s="48"/>
      <c r="C372" s="48"/>
      <c r="D372" s="49"/>
      <c r="E372" s="49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4.25" customHeight="1" x14ac:dyDescent="0.2">
      <c r="A373" s="47"/>
      <c r="B373" s="48"/>
      <c r="C373" s="48"/>
      <c r="D373" s="49"/>
      <c r="E373" s="49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4.25" customHeight="1" x14ac:dyDescent="0.2">
      <c r="A374" s="47"/>
      <c r="B374" s="48"/>
      <c r="C374" s="48"/>
      <c r="D374" s="49"/>
      <c r="E374" s="49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4.25" customHeight="1" x14ac:dyDescent="0.2">
      <c r="A375" s="47"/>
      <c r="B375" s="48"/>
      <c r="C375" s="48"/>
      <c r="D375" s="49"/>
      <c r="E375" s="49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4.25" customHeight="1" x14ac:dyDescent="0.2">
      <c r="A376" s="47"/>
      <c r="B376" s="48"/>
      <c r="C376" s="48"/>
      <c r="D376" s="49"/>
      <c r="E376" s="49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4.25" customHeight="1" x14ac:dyDescent="0.2">
      <c r="A377" s="47"/>
      <c r="B377" s="48"/>
      <c r="C377" s="48"/>
      <c r="D377" s="49"/>
      <c r="E377" s="49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4.25" customHeight="1" x14ac:dyDescent="0.2">
      <c r="A378" s="47"/>
      <c r="B378" s="48"/>
      <c r="C378" s="48"/>
      <c r="D378" s="49"/>
      <c r="E378" s="49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4.25" customHeight="1" x14ac:dyDescent="0.2">
      <c r="A379" s="47"/>
      <c r="B379" s="48"/>
      <c r="C379" s="48"/>
      <c r="D379" s="49"/>
      <c r="E379" s="49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4.25" customHeight="1" x14ac:dyDescent="0.2">
      <c r="A380" s="47"/>
      <c r="B380" s="48"/>
      <c r="C380" s="48"/>
      <c r="D380" s="49"/>
      <c r="E380" s="49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4.25" customHeight="1" x14ac:dyDescent="0.2">
      <c r="A381" s="47"/>
      <c r="B381" s="48"/>
      <c r="C381" s="48"/>
      <c r="D381" s="49"/>
      <c r="E381" s="49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4.25" customHeight="1" x14ac:dyDescent="0.2">
      <c r="A382" s="47"/>
      <c r="B382" s="48"/>
      <c r="C382" s="48"/>
      <c r="D382" s="49"/>
      <c r="E382" s="49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4.25" customHeight="1" x14ac:dyDescent="0.2">
      <c r="A383" s="47"/>
      <c r="B383" s="48"/>
      <c r="C383" s="48"/>
      <c r="D383" s="49"/>
      <c r="E383" s="49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4.25" customHeight="1" x14ac:dyDescent="0.2">
      <c r="A384" s="47"/>
      <c r="B384" s="48"/>
      <c r="C384" s="48"/>
      <c r="D384" s="49"/>
      <c r="E384" s="49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4.25" customHeight="1" x14ac:dyDescent="0.2">
      <c r="A385" s="47"/>
      <c r="B385" s="48"/>
      <c r="C385" s="48"/>
      <c r="D385" s="49"/>
      <c r="E385" s="49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4.25" customHeight="1" x14ac:dyDescent="0.2">
      <c r="A386" s="47"/>
      <c r="B386" s="48"/>
      <c r="C386" s="48"/>
      <c r="D386" s="49"/>
      <c r="E386" s="49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4.25" customHeight="1" x14ac:dyDescent="0.2">
      <c r="A387" s="47"/>
      <c r="B387" s="48"/>
      <c r="C387" s="48"/>
      <c r="D387" s="49"/>
      <c r="E387" s="49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4.25" customHeight="1" x14ac:dyDescent="0.2">
      <c r="A388" s="47"/>
      <c r="B388" s="48"/>
      <c r="C388" s="48"/>
      <c r="D388" s="49"/>
      <c r="E388" s="49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4.25" customHeight="1" x14ac:dyDescent="0.2">
      <c r="A389" s="47"/>
      <c r="B389" s="48"/>
      <c r="C389" s="48"/>
      <c r="D389" s="49"/>
      <c r="E389" s="49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4.25" customHeight="1" x14ac:dyDescent="0.2">
      <c r="A390" s="47"/>
      <c r="B390" s="48"/>
      <c r="C390" s="48"/>
      <c r="D390" s="49"/>
      <c r="E390" s="49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4.25" customHeight="1" x14ac:dyDescent="0.2">
      <c r="A391" s="47"/>
      <c r="B391" s="48"/>
      <c r="C391" s="48"/>
      <c r="D391" s="49"/>
      <c r="E391" s="49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4.25" customHeight="1" x14ac:dyDescent="0.2">
      <c r="A392" s="47"/>
      <c r="B392" s="48"/>
      <c r="C392" s="48"/>
      <c r="D392" s="49"/>
      <c r="E392" s="49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4.25" customHeight="1" x14ac:dyDescent="0.2">
      <c r="A393" s="47"/>
      <c r="B393" s="48"/>
      <c r="C393" s="48"/>
      <c r="D393" s="49"/>
      <c r="E393" s="49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4.25" customHeight="1" x14ac:dyDescent="0.2">
      <c r="A394" s="47"/>
      <c r="B394" s="48"/>
      <c r="C394" s="48"/>
      <c r="D394" s="49"/>
      <c r="E394" s="49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4.25" customHeight="1" x14ac:dyDescent="0.2">
      <c r="A395" s="47"/>
      <c r="B395" s="48"/>
      <c r="C395" s="48"/>
      <c r="D395" s="49"/>
      <c r="E395" s="49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4.25" customHeight="1" x14ac:dyDescent="0.2">
      <c r="A396" s="47"/>
      <c r="B396" s="48"/>
      <c r="C396" s="48"/>
      <c r="D396" s="49"/>
      <c r="E396" s="49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4.25" customHeight="1" x14ac:dyDescent="0.2">
      <c r="A397" s="47"/>
      <c r="B397" s="48"/>
      <c r="C397" s="48"/>
      <c r="D397" s="49"/>
      <c r="E397" s="49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4.25" customHeight="1" x14ac:dyDescent="0.2">
      <c r="A398" s="47"/>
      <c r="B398" s="48"/>
      <c r="C398" s="48"/>
      <c r="D398" s="49"/>
      <c r="E398" s="49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4.25" customHeight="1" x14ac:dyDescent="0.2">
      <c r="A399" s="47"/>
      <c r="B399" s="48"/>
      <c r="C399" s="48"/>
      <c r="D399" s="49"/>
      <c r="E399" s="49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4.25" customHeight="1" x14ac:dyDescent="0.2">
      <c r="A400" s="47"/>
      <c r="B400" s="48"/>
      <c r="C400" s="48"/>
      <c r="D400" s="49"/>
      <c r="E400" s="49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4.25" customHeight="1" x14ac:dyDescent="0.2">
      <c r="A401" s="47"/>
      <c r="B401" s="48"/>
      <c r="C401" s="48"/>
      <c r="D401" s="49"/>
      <c r="E401" s="49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4.25" customHeight="1" x14ac:dyDescent="0.2">
      <c r="A402" s="47"/>
      <c r="B402" s="48"/>
      <c r="C402" s="48"/>
      <c r="D402" s="49"/>
      <c r="E402" s="49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4.25" customHeight="1" x14ac:dyDescent="0.2">
      <c r="A403" s="47"/>
      <c r="B403" s="48"/>
      <c r="C403" s="48"/>
      <c r="D403" s="49"/>
      <c r="E403" s="49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4.25" customHeight="1" x14ac:dyDescent="0.2">
      <c r="A404" s="47"/>
      <c r="B404" s="48"/>
      <c r="C404" s="48"/>
      <c r="D404" s="49"/>
      <c r="E404" s="49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4.25" customHeight="1" x14ac:dyDescent="0.2">
      <c r="A405" s="47"/>
      <c r="B405" s="48"/>
      <c r="C405" s="48"/>
      <c r="D405" s="49"/>
      <c r="E405" s="49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4.25" customHeight="1" x14ac:dyDescent="0.2">
      <c r="A406" s="47"/>
      <c r="B406" s="48"/>
      <c r="C406" s="48"/>
      <c r="D406" s="49"/>
      <c r="E406" s="49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4.25" customHeight="1" x14ac:dyDescent="0.2">
      <c r="A407" s="47"/>
      <c r="B407" s="48"/>
      <c r="C407" s="48"/>
      <c r="D407" s="49"/>
      <c r="E407" s="49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4.25" customHeight="1" x14ac:dyDescent="0.2">
      <c r="A408" s="47"/>
      <c r="B408" s="48"/>
      <c r="C408" s="48"/>
      <c r="D408" s="49"/>
      <c r="E408" s="49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4.25" customHeight="1" x14ac:dyDescent="0.2">
      <c r="A409" s="47"/>
      <c r="B409" s="48"/>
      <c r="C409" s="48"/>
      <c r="D409" s="49"/>
      <c r="E409" s="49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4.25" customHeight="1" x14ac:dyDescent="0.2">
      <c r="A410" s="47"/>
      <c r="B410" s="48"/>
      <c r="C410" s="48"/>
      <c r="D410" s="49"/>
      <c r="E410" s="49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4.25" customHeight="1" x14ac:dyDescent="0.2">
      <c r="A411" s="47"/>
      <c r="B411" s="48"/>
      <c r="C411" s="48"/>
      <c r="D411" s="49"/>
      <c r="E411" s="49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4.25" customHeight="1" x14ac:dyDescent="0.2">
      <c r="A412" s="47"/>
      <c r="B412" s="48"/>
      <c r="C412" s="48"/>
      <c r="D412" s="49"/>
      <c r="E412" s="49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4.25" customHeight="1" x14ac:dyDescent="0.2">
      <c r="A413" s="47"/>
      <c r="B413" s="48"/>
      <c r="C413" s="48"/>
      <c r="D413" s="49"/>
      <c r="E413" s="49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4.25" customHeight="1" x14ac:dyDescent="0.2">
      <c r="A414" s="47"/>
      <c r="B414" s="48"/>
      <c r="C414" s="48"/>
      <c r="D414" s="49"/>
      <c r="E414" s="49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4.25" customHeight="1" x14ac:dyDescent="0.2">
      <c r="A415" s="47"/>
      <c r="B415" s="48"/>
      <c r="C415" s="48"/>
      <c r="D415" s="49"/>
      <c r="E415" s="49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4.25" customHeight="1" x14ac:dyDescent="0.2">
      <c r="A416" s="47"/>
      <c r="B416" s="48"/>
      <c r="C416" s="48"/>
      <c r="D416" s="49"/>
      <c r="E416" s="49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4.25" customHeight="1" x14ac:dyDescent="0.2">
      <c r="A417" s="47"/>
      <c r="B417" s="48"/>
      <c r="C417" s="48"/>
      <c r="D417" s="49"/>
      <c r="E417" s="49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4.25" customHeight="1" x14ac:dyDescent="0.2">
      <c r="A418" s="47"/>
      <c r="B418" s="48"/>
      <c r="C418" s="48"/>
      <c r="D418" s="49"/>
      <c r="E418" s="49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4.25" customHeight="1" x14ac:dyDescent="0.2">
      <c r="A419" s="47"/>
      <c r="B419" s="48"/>
      <c r="C419" s="48"/>
      <c r="D419" s="49"/>
      <c r="E419" s="49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4.25" customHeight="1" x14ac:dyDescent="0.2">
      <c r="A420" s="47"/>
      <c r="B420" s="48"/>
      <c r="C420" s="48"/>
      <c r="D420" s="49"/>
      <c r="E420" s="49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4.25" customHeight="1" x14ac:dyDescent="0.2">
      <c r="A421" s="47"/>
      <c r="B421" s="48"/>
      <c r="C421" s="48"/>
      <c r="D421" s="49"/>
      <c r="E421" s="49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4.25" customHeight="1" x14ac:dyDescent="0.2">
      <c r="A422" s="47"/>
      <c r="B422" s="48"/>
      <c r="C422" s="48"/>
      <c r="D422" s="49"/>
      <c r="E422" s="49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4.25" customHeight="1" x14ac:dyDescent="0.2">
      <c r="A423" s="47"/>
      <c r="B423" s="48"/>
      <c r="C423" s="48"/>
      <c r="D423" s="49"/>
      <c r="E423" s="49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4.25" customHeight="1" x14ac:dyDescent="0.2">
      <c r="A424" s="47"/>
      <c r="B424" s="48"/>
      <c r="C424" s="48"/>
      <c r="D424" s="49"/>
      <c r="E424" s="49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4.25" customHeight="1" x14ac:dyDescent="0.2">
      <c r="A425" s="47"/>
      <c r="B425" s="48"/>
      <c r="C425" s="48"/>
      <c r="D425" s="49"/>
      <c r="E425" s="49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4.25" customHeight="1" x14ac:dyDescent="0.2">
      <c r="A426" s="47"/>
      <c r="B426" s="48"/>
      <c r="C426" s="48"/>
      <c r="D426" s="49"/>
      <c r="E426" s="49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4.25" customHeight="1" x14ac:dyDescent="0.2">
      <c r="A427" s="47"/>
      <c r="B427" s="48"/>
      <c r="C427" s="48"/>
      <c r="D427" s="49"/>
      <c r="E427" s="49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4.25" customHeight="1" x14ac:dyDescent="0.2">
      <c r="A428" s="47"/>
      <c r="B428" s="48"/>
      <c r="C428" s="48"/>
      <c r="D428" s="49"/>
      <c r="E428" s="49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4.25" customHeight="1" x14ac:dyDescent="0.2">
      <c r="A429" s="47"/>
      <c r="B429" s="48"/>
      <c r="C429" s="48"/>
      <c r="D429" s="49"/>
      <c r="E429" s="49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4.25" customHeight="1" x14ac:dyDescent="0.2">
      <c r="A430" s="47"/>
      <c r="B430" s="48"/>
      <c r="C430" s="48"/>
      <c r="D430" s="49"/>
      <c r="E430" s="49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4.25" customHeight="1" x14ac:dyDescent="0.2">
      <c r="A431" s="47"/>
      <c r="B431" s="48"/>
      <c r="C431" s="48"/>
      <c r="D431" s="49"/>
      <c r="E431" s="49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4.25" customHeight="1" x14ac:dyDescent="0.2">
      <c r="A432" s="47"/>
      <c r="B432" s="48"/>
      <c r="C432" s="48"/>
      <c r="D432" s="49"/>
      <c r="E432" s="49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4.25" customHeight="1" x14ac:dyDescent="0.2">
      <c r="A433" s="47"/>
      <c r="B433" s="48"/>
      <c r="C433" s="48"/>
      <c r="D433" s="49"/>
      <c r="E433" s="49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4.25" customHeight="1" x14ac:dyDescent="0.2">
      <c r="A434" s="47"/>
      <c r="B434" s="48"/>
      <c r="C434" s="48"/>
      <c r="D434" s="49"/>
      <c r="E434" s="49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4.25" customHeight="1" x14ac:dyDescent="0.2">
      <c r="A435" s="47"/>
      <c r="B435" s="48"/>
      <c r="C435" s="48"/>
      <c r="D435" s="49"/>
      <c r="E435" s="49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4.25" customHeight="1" x14ac:dyDescent="0.2">
      <c r="A436" s="47"/>
      <c r="B436" s="48"/>
      <c r="C436" s="48"/>
      <c r="D436" s="49"/>
      <c r="E436" s="49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4.25" customHeight="1" x14ac:dyDescent="0.2">
      <c r="A437" s="47"/>
      <c r="B437" s="48"/>
      <c r="C437" s="48"/>
      <c r="D437" s="49"/>
      <c r="E437" s="49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4.25" customHeight="1" x14ac:dyDescent="0.2">
      <c r="A438" s="47"/>
      <c r="B438" s="48"/>
      <c r="C438" s="48"/>
      <c r="D438" s="49"/>
      <c r="E438" s="49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4.25" customHeight="1" x14ac:dyDescent="0.2">
      <c r="A439" s="47"/>
      <c r="B439" s="48"/>
      <c r="C439" s="48"/>
      <c r="D439" s="49"/>
      <c r="E439" s="49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4.25" customHeight="1" x14ac:dyDescent="0.2">
      <c r="A440" s="47"/>
      <c r="B440" s="48"/>
      <c r="C440" s="48"/>
      <c r="D440" s="49"/>
      <c r="E440" s="49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4.25" customHeight="1" x14ac:dyDescent="0.2">
      <c r="A441" s="47"/>
      <c r="B441" s="48"/>
      <c r="C441" s="48"/>
      <c r="D441" s="49"/>
      <c r="E441" s="49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4.25" customHeight="1" x14ac:dyDescent="0.2">
      <c r="A442" s="47"/>
      <c r="B442" s="48"/>
      <c r="C442" s="48"/>
      <c r="D442" s="49"/>
      <c r="E442" s="49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4.25" customHeight="1" x14ac:dyDescent="0.2">
      <c r="A443" s="47"/>
      <c r="B443" s="48"/>
      <c r="C443" s="48"/>
      <c r="D443" s="49"/>
      <c r="E443" s="49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4.25" customHeight="1" x14ac:dyDescent="0.2">
      <c r="A444" s="47"/>
      <c r="B444" s="48"/>
      <c r="C444" s="48"/>
      <c r="D444" s="49"/>
      <c r="E444" s="49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4.25" customHeight="1" x14ac:dyDescent="0.2">
      <c r="A445" s="47"/>
      <c r="B445" s="48"/>
      <c r="C445" s="48"/>
      <c r="D445" s="49"/>
      <c r="E445" s="49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4.25" customHeight="1" x14ac:dyDescent="0.2">
      <c r="A446" s="47"/>
      <c r="B446" s="48"/>
      <c r="C446" s="48"/>
      <c r="D446" s="49"/>
      <c r="E446" s="49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4.25" customHeight="1" x14ac:dyDescent="0.2">
      <c r="A447" s="47"/>
      <c r="B447" s="48"/>
      <c r="C447" s="48"/>
      <c r="D447" s="49"/>
      <c r="E447" s="49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4.25" customHeight="1" x14ac:dyDescent="0.2">
      <c r="A448" s="47"/>
      <c r="B448" s="48"/>
      <c r="C448" s="48"/>
      <c r="D448" s="49"/>
      <c r="E448" s="49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4.25" customHeight="1" x14ac:dyDescent="0.2">
      <c r="A449" s="47"/>
      <c r="B449" s="48"/>
      <c r="C449" s="48"/>
      <c r="D449" s="49"/>
      <c r="E449" s="49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4.25" customHeight="1" x14ac:dyDescent="0.2">
      <c r="A450" s="47"/>
      <c r="B450" s="48"/>
      <c r="C450" s="48"/>
      <c r="D450" s="49"/>
      <c r="E450" s="49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4.25" customHeight="1" x14ac:dyDescent="0.2">
      <c r="A451" s="47"/>
      <c r="B451" s="48"/>
      <c r="C451" s="48"/>
      <c r="D451" s="49"/>
      <c r="E451" s="49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4.25" customHeight="1" x14ac:dyDescent="0.2">
      <c r="A452" s="47"/>
      <c r="B452" s="48"/>
      <c r="C452" s="48"/>
      <c r="D452" s="49"/>
      <c r="E452" s="49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4.25" customHeight="1" x14ac:dyDescent="0.2">
      <c r="A453" s="47"/>
      <c r="B453" s="48"/>
      <c r="C453" s="48"/>
      <c r="D453" s="49"/>
      <c r="E453" s="49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4.25" customHeight="1" x14ac:dyDescent="0.2">
      <c r="A454" s="47"/>
      <c r="B454" s="48"/>
      <c r="C454" s="48"/>
      <c r="D454" s="49"/>
      <c r="E454" s="49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4.25" customHeight="1" x14ac:dyDescent="0.2">
      <c r="A455" s="47"/>
      <c r="B455" s="48"/>
      <c r="C455" s="48"/>
      <c r="D455" s="49"/>
      <c r="E455" s="49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4.25" customHeight="1" x14ac:dyDescent="0.2">
      <c r="A456" s="47"/>
      <c r="B456" s="48"/>
      <c r="C456" s="48"/>
      <c r="D456" s="49"/>
      <c r="E456" s="49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4.25" customHeight="1" x14ac:dyDescent="0.2">
      <c r="A457" s="47"/>
      <c r="B457" s="48"/>
      <c r="C457" s="48"/>
      <c r="D457" s="49"/>
      <c r="E457" s="49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4.25" customHeight="1" x14ac:dyDescent="0.2">
      <c r="A458" s="47"/>
      <c r="B458" s="48"/>
      <c r="C458" s="48"/>
      <c r="D458" s="49"/>
      <c r="E458" s="49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4.25" customHeight="1" x14ac:dyDescent="0.2">
      <c r="A459" s="47"/>
      <c r="B459" s="48"/>
      <c r="C459" s="48"/>
      <c r="D459" s="49"/>
      <c r="E459" s="49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4.25" customHeight="1" x14ac:dyDescent="0.2">
      <c r="A460" s="47"/>
      <c r="B460" s="48"/>
      <c r="C460" s="48"/>
      <c r="D460" s="49"/>
      <c r="E460" s="49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4.25" customHeight="1" x14ac:dyDescent="0.2">
      <c r="A461" s="47"/>
      <c r="B461" s="48"/>
      <c r="C461" s="48"/>
      <c r="D461" s="49"/>
      <c r="E461" s="49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4.25" customHeight="1" x14ac:dyDescent="0.2">
      <c r="A462" s="47"/>
      <c r="B462" s="48"/>
      <c r="C462" s="48"/>
      <c r="D462" s="49"/>
      <c r="E462" s="49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4.25" customHeight="1" x14ac:dyDescent="0.2">
      <c r="A463" s="47"/>
      <c r="B463" s="48"/>
      <c r="C463" s="48"/>
      <c r="D463" s="49"/>
      <c r="E463" s="49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4.25" customHeight="1" x14ac:dyDescent="0.2">
      <c r="A464" s="47"/>
      <c r="B464" s="48"/>
      <c r="C464" s="48"/>
      <c r="D464" s="49"/>
      <c r="E464" s="49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4.25" customHeight="1" x14ac:dyDescent="0.2">
      <c r="A465" s="47"/>
      <c r="B465" s="48"/>
      <c r="C465" s="48"/>
      <c r="D465" s="49"/>
      <c r="E465" s="49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4.25" customHeight="1" x14ac:dyDescent="0.2">
      <c r="A466" s="47"/>
      <c r="B466" s="48"/>
      <c r="C466" s="48"/>
      <c r="D466" s="49"/>
      <c r="E466" s="49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4.25" customHeight="1" x14ac:dyDescent="0.2">
      <c r="A467" s="47"/>
      <c r="B467" s="48"/>
      <c r="C467" s="48"/>
      <c r="D467" s="49"/>
      <c r="E467" s="49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4.25" customHeight="1" x14ac:dyDescent="0.2">
      <c r="A468" s="47"/>
      <c r="B468" s="48"/>
      <c r="C468" s="48"/>
      <c r="D468" s="49"/>
      <c r="E468" s="49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4.25" customHeight="1" x14ac:dyDescent="0.2">
      <c r="A469" s="47"/>
      <c r="B469" s="48"/>
      <c r="C469" s="48"/>
      <c r="D469" s="49"/>
      <c r="E469" s="49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4.25" customHeight="1" x14ac:dyDescent="0.2">
      <c r="A470" s="47"/>
      <c r="B470" s="48"/>
      <c r="C470" s="48"/>
      <c r="D470" s="49"/>
      <c r="E470" s="49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4.25" customHeight="1" x14ac:dyDescent="0.2">
      <c r="A471" s="47"/>
      <c r="B471" s="48"/>
      <c r="C471" s="48"/>
      <c r="D471" s="49"/>
      <c r="E471" s="49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4.25" customHeight="1" x14ac:dyDescent="0.2">
      <c r="A472" s="47"/>
      <c r="B472" s="48"/>
      <c r="C472" s="48"/>
      <c r="D472" s="49"/>
      <c r="E472" s="49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4.25" customHeight="1" x14ac:dyDescent="0.2">
      <c r="A473" s="47"/>
      <c r="B473" s="48"/>
      <c r="C473" s="48"/>
      <c r="D473" s="49"/>
      <c r="E473" s="49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4.25" customHeight="1" x14ac:dyDescent="0.2">
      <c r="A474" s="47"/>
      <c r="B474" s="48"/>
      <c r="C474" s="48"/>
      <c r="D474" s="49"/>
      <c r="E474" s="49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4.25" customHeight="1" x14ac:dyDescent="0.2">
      <c r="A475" s="47"/>
      <c r="B475" s="48"/>
      <c r="C475" s="48"/>
      <c r="D475" s="49"/>
      <c r="E475" s="49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4.25" customHeight="1" x14ac:dyDescent="0.2">
      <c r="A476" s="47"/>
      <c r="B476" s="48"/>
      <c r="C476" s="48"/>
      <c r="D476" s="49"/>
      <c r="E476" s="49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4.25" customHeight="1" x14ac:dyDescent="0.2">
      <c r="A477" s="47"/>
      <c r="B477" s="48"/>
      <c r="C477" s="48"/>
      <c r="D477" s="49"/>
      <c r="E477" s="49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4.25" customHeight="1" x14ac:dyDescent="0.2">
      <c r="A478" s="47"/>
      <c r="B478" s="48"/>
      <c r="C478" s="48"/>
      <c r="D478" s="49"/>
      <c r="E478" s="49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4.25" customHeight="1" x14ac:dyDescent="0.2">
      <c r="A479" s="47"/>
      <c r="B479" s="48"/>
      <c r="C479" s="48"/>
      <c r="D479" s="49"/>
      <c r="E479" s="49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4.25" customHeight="1" x14ac:dyDescent="0.2">
      <c r="A480" s="47"/>
      <c r="B480" s="48"/>
      <c r="C480" s="48"/>
      <c r="D480" s="49"/>
      <c r="E480" s="49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4.25" customHeight="1" x14ac:dyDescent="0.2">
      <c r="A481" s="47"/>
      <c r="B481" s="48"/>
      <c r="C481" s="48"/>
      <c r="D481" s="49"/>
      <c r="E481" s="49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4.25" customHeight="1" x14ac:dyDescent="0.2">
      <c r="A482" s="47"/>
      <c r="B482" s="48"/>
      <c r="C482" s="48"/>
      <c r="D482" s="49"/>
      <c r="E482" s="49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4.25" customHeight="1" x14ac:dyDescent="0.2">
      <c r="A483" s="47"/>
      <c r="B483" s="48"/>
      <c r="C483" s="48"/>
      <c r="D483" s="49"/>
      <c r="E483" s="49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4.25" customHeight="1" x14ac:dyDescent="0.2">
      <c r="A484" s="47"/>
      <c r="B484" s="48"/>
      <c r="C484" s="48"/>
      <c r="D484" s="49"/>
      <c r="E484" s="49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4.25" customHeight="1" x14ac:dyDescent="0.2">
      <c r="A485" s="47"/>
      <c r="B485" s="48"/>
      <c r="C485" s="48"/>
      <c r="D485" s="49"/>
      <c r="E485" s="49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4.25" customHeight="1" x14ac:dyDescent="0.2">
      <c r="A486" s="47"/>
      <c r="B486" s="48"/>
      <c r="C486" s="48"/>
      <c r="D486" s="49"/>
      <c r="E486" s="49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4.25" customHeight="1" x14ac:dyDescent="0.2">
      <c r="A487" s="47"/>
      <c r="B487" s="48"/>
      <c r="C487" s="48"/>
      <c r="D487" s="49"/>
      <c r="E487" s="49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4.25" customHeight="1" x14ac:dyDescent="0.2">
      <c r="A488" s="47"/>
      <c r="B488" s="48"/>
      <c r="C488" s="48"/>
      <c r="D488" s="49"/>
      <c r="E488" s="49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4.25" customHeight="1" x14ac:dyDescent="0.2">
      <c r="A489" s="47"/>
      <c r="B489" s="48"/>
      <c r="C489" s="48"/>
      <c r="D489" s="49"/>
      <c r="E489" s="49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4.25" customHeight="1" x14ac:dyDescent="0.2">
      <c r="A490" s="47"/>
      <c r="B490" s="48"/>
      <c r="C490" s="48"/>
      <c r="D490" s="49"/>
      <c r="E490" s="49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4.25" customHeight="1" x14ac:dyDescent="0.2">
      <c r="A491" s="47"/>
      <c r="B491" s="48"/>
      <c r="C491" s="48"/>
      <c r="D491" s="49"/>
      <c r="E491" s="49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4.25" customHeight="1" x14ac:dyDescent="0.2">
      <c r="A492" s="47"/>
      <c r="B492" s="48"/>
      <c r="C492" s="48"/>
      <c r="D492" s="49"/>
      <c r="E492" s="49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4.25" customHeight="1" x14ac:dyDescent="0.2">
      <c r="A493" s="47"/>
      <c r="B493" s="48"/>
      <c r="C493" s="48"/>
      <c r="D493" s="49"/>
      <c r="E493" s="49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4.25" customHeight="1" x14ac:dyDescent="0.2">
      <c r="A494" s="47"/>
      <c r="B494" s="48"/>
      <c r="C494" s="48"/>
      <c r="D494" s="49"/>
      <c r="E494" s="49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4.25" customHeight="1" x14ac:dyDescent="0.2">
      <c r="A495" s="47"/>
      <c r="B495" s="48"/>
      <c r="C495" s="48"/>
      <c r="D495" s="49"/>
      <c r="E495" s="49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4.25" customHeight="1" x14ac:dyDescent="0.2">
      <c r="A496" s="47"/>
      <c r="B496" s="48"/>
      <c r="C496" s="48"/>
      <c r="D496" s="49"/>
      <c r="E496" s="49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4.25" customHeight="1" x14ac:dyDescent="0.2">
      <c r="A497" s="47"/>
      <c r="B497" s="48"/>
      <c r="C497" s="48"/>
      <c r="D497" s="49"/>
      <c r="E497" s="49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4.25" customHeight="1" x14ac:dyDescent="0.2">
      <c r="A498" s="47"/>
      <c r="B498" s="48"/>
      <c r="C498" s="48"/>
      <c r="D498" s="49"/>
      <c r="E498" s="49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4.25" customHeight="1" x14ac:dyDescent="0.2">
      <c r="A499" s="47"/>
      <c r="B499" s="48"/>
      <c r="C499" s="48"/>
      <c r="D499" s="49"/>
      <c r="E499" s="49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4.25" customHeight="1" x14ac:dyDescent="0.2">
      <c r="A500" s="47"/>
      <c r="B500" s="48"/>
      <c r="C500" s="48"/>
      <c r="D500" s="49"/>
      <c r="E500" s="49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4.25" customHeight="1" x14ac:dyDescent="0.2">
      <c r="A501" s="47"/>
      <c r="B501" s="48"/>
      <c r="C501" s="48"/>
      <c r="D501" s="49"/>
      <c r="E501" s="49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4.25" customHeight="1" x14ac:dyDescent="0.2">
      <c r="A502" s="47"/>
      <c r="B502" s="48"/>
      <c r="C502" s="48"/>
      <c r="D502" s="49"/>
      <c r="E502" s="49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4.25" customHeight="1" x14ac:dyDescent="0.2">
      <c r="A503" s="47"/>
      <c r="B503" s="48"/>
      <c r="C503" s="48"/>
      <c r="D503" s="49"/>
      <c r="E503" s="49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4.25" customHeight="1" x14ac:dyDescent="0.2">
      <c r="A504" s="47"/>
      <c r="B504" s="48"/>
      <c r="C504" s="48"/>
      <c r="D504" s="49"/>
      <c r="E504" s="49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4.25" customHeight="1" x14ac:dyDescent="0.2">
      <c r="A505" s="47"/>
      <c r="B505" s="48"/>
      <c r="C505" s="48"/>
      <c r="D505" s="49"/>
      <c r="E505" s="49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4.25" customHeight="1" x14ac:dyDescent="0.2">
      <c r="A506" s="47"/>
      <c r="B506" s="48"/>
      <c r="C506" s="48"/>
      <c r="D506" s="49"/>
      <c r="E506" s="49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4.25" customHeight="1" x14ac:dyDescent="0.2">
      <c r="A507" s="47"/>
      <c r="B507" s="48"/>
      <c r="C507" s="48"/>
      <c r="D507" s="49"/>
      <c r="E507" s="49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4.25" customHeight="1" x14ac:dyDescent="0.2">
      <c r="A508" s="47"/>
      <c r="B508" s="48"/>
      <c r="C508" s="48"/>
      <c r="D508" s="49"/>
      <c r="E508" s="49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4.25" customHeight="1" x14ac:dyDescent="0.2">
      <c r="A509" s="47"/>
      <c r="B509" s="48"/>
      <c r="C509" s="48"/>
      <c r="D509" s="49"/>
      <c r="E509" s="49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4.25" customHeight="1" x14ac:dyDescent="0.2">
      <c r="A510" s="47"/>
      <c r="B510" s="48"/>
      <c r="C510" s="48"/>
      <c r="D510" s="49"/>
      <c r="E510" s="49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4.25" customHeight="1" x14ac:dyDescent="0.2">
      <c r="A511" s="47"/>
      <c r="B511" s="48"/>
      <c r="C511" s="48"/>
      <c r="D511" s="49"/>
      <c r="E511" s="49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4.25" customHeight="1" x14ac:dyDescent="0.2">
      <c r="A512" s="47"/>
      <c r="B512" s="48"/>
      <c r="C512" s="48"/>
      <c r="D512" s="49"/>
      <c r="E512" s="49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4.25" customHeight="1" x14ac:dyDescent="0.2">
      <c r="A513" s="47"/>
      <c r="B513" s="48"/>
      <c r="C513" s="48"/>
      <c r="D513" s="49"/>
      <c r="E513" s="49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4.25" customHeight="1" x14ac:dyDescent="0.2">
      <c r="A514" s="47"/>
      <c r="B514" s="48"/>
      <c r="C514" s="48"/>
      <c r="D514" s="49"/>
      <c r="E514" s="49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4.25" customHeight="1" x14ac:dyDescent="0.2">
      <c r="A515" s="47"/>
      <c r="B515" s="48"/>
      <c r="C515" s="48"/>
      <c r="D515" s="49"/>
      <c r="E515" s="49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4.25" customHeight="1" x14ac:dyDescent="0.2">
      <c r="A516" s="47"/>
      <c r="B516" s="48"/>
      <c r="C516" s="48"/>
      <c r="D516" s="49"/>
      <c r="E516" s="49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4.25" customHeight="1" x14ac:dyDescent="0.2">
      <c r="A517" s="47"/>
      <c r="B517" s="48"/>
      <c r="C517" s="48"/>
      <c r="D517" s="49"/>
      <c r="E517" s="49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4.25" customHeight="1" x14ac:dyDescent="0.2">
      <c r="A518" s="47"/>
      <c r="B518" s="48"/>
      <c r="C518" s="48"/>
      <c r="D518" s="49"/>
      <c r="E518" s="49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4.25" customHeight="1" x14ac:dyDescent="0.2">
      <c r="A519" s="47"/>
      <c r="B519" s="48"/>
      <c r="C519" s="48"/>
      <c r="D519" s="49"/>
      <c r="E519" s="49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4.25" customHeight="1" x14ac:dyDescent="0.2">
      <c r="A520" s="47"/>
      <c r="B520" s="48"/>
      <c r="C520" s="48"/>
      <c r="D520" s="49"/>
      <c r="E520" s="49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4.25" customHeight="1" x14ac:dyDescent="0.2">
      <c r="A521" s="47"/>
      <c r="B521" s="48"/>
      <c r="C521" s="48"/>
      <c r="D521" s="49"/>
      <c r="E521" s="49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4.25" customHeight="1" x14ac:dyDescent="0.2">
      <c r="A522" s="47"/>
      <c r="B522" s="48"/>
      <c r="C522" s="48"/>
      <c r="D522" s="49"/>
      <c r="E522" s="49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4.25" customHeight="1" x14ac:dyDescent="0.2">
      <c r="A523" s="47"/>
      <c r="B523" s="48"/>
      <c r="C523" s="48"/>
      <c r="D523" s="49"/>
      <c r="E523" s="49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4.25" customHeight="1" x14ac:dyDescent="0.2">
      <c r="A524" s="47"/>
      <c r="B524" s="48"/>
      <c r="C524" s="48"/>
      <c r="D524" s="49"/>
      <c r="E524" s="49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4.25" customHeight="1" x14ac:dyDescent="0.2">
      <c r="A525" s="47"/>
      <c r="B525" s="48"/>
      <c r="C525" s="48"/>
      <c r="D525" s="49"/>
      <c r="E525" s="49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4.25" customHeight="1" x14ac:dyDescent="0.2">
      <c r="A526" s="47"/>
      <c r="B526" s="48"/>
      <c r="C526" s="48"/>
      <c r="D526" s="49"/>
      <c r="E526" s="49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4.25" customHeight="1" x14ac:dyDescent="0.2">
      <c r="A527" s="47"/>
      <c r="B527" s="48"/>
      <c r="C527" s="48"/>
      <c r="D527" s="49"/>
      <c r="E527" s="49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4.25" customHeight="1" x14ac:dyDescent="0.2">
      <c r="A528" s="47"/>
      <c r="B528" s="48"/>
      <c r="C528" s="48"/>
      <c r="D528" s="49"/>
      <c r="E528" s="49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4.25" customHeight="1" x14ac:dyDescent="0.2">
      <c r="A529" s="47"/>
      <c r="B529" s="48"/>
      <c r="C529" s="48"/>
      <c r="D529" s="49"/>
      <c r="E529" s="49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4.25" customHeight="1" x14ac:dyDescent="0.2">
      <c r="A530" s="47"/>
      <c r="B530" s="48"/>
      <c r="C530" s="48"/>
      <c r="D530" s="49"/>
      <c r="E530" s="49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4.25" customHeight="1" x14ac:dyDescent="0.2">
      <c r="A531" s="47"/>
      <c r="B531" s="48"/>
      <c r="C531" s="48"/>
      <c r="D531" s="49"/>
      <c r="E531" s="49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4.25" customHeight="1" x14ac:dyDescent="0.2">
      <c r="A532" s="47"/>
      <c r="B532" s="48"/>
      <c r="C532" s="48"/>
      <c r="D532" s="49"/>
      <c r="E532" s="49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4.25" customHeight="1" x14ac:dyDescent="0.2">
      <c r="A533" s="47"/>
      <c r="B533" s="48"/>
      <c r="C533" s="48"/>
      <c r="D533" s="49"/>
      <c r="E533" s="49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4.25" customHeight="1" x14ac:dyDescent="0.2">
      <c r="A534" s="47"/>
      <c r="B534" s="48"/>
      <c r="C534" s="48"/>
      <c r="D534" s="49"/>
      <c r="E534" s="49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4.25" customHeight="1" x14ac:dyDescent="0.2">
      <c r="A535" s="47"/>
      <c r="B535" s="48"/>
      <c r="C535" s="48"/>
      <c r="D535" s="49"/>
      <c r="E535" s="49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4.25" customHeight="1" x14ac:dyDescent="0.2">
      <c r="A536" s="47"/>
      <c r="B536" s="48"/>
      <c r="C536" s="48"/>
      <c r="D536" s="49"/>
      <c r="E536" s="49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4.25" customHeight="1" x14ac:dyDescent="0.2">
      <c r="A537" s="47"/>
      <c r="B537" s="48"/>
      <c r="C537" s="48"/>
      <c r="D537" s="49"/>
      <c r="E537" s="49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4.25" customHeight="1" x14ac:dyDescent="0.2">
      <c r="A538" s="47"/>
      <c r="B538" s="48"/>
      <c r="C538" s="48"/>
      <c r="D538" s="49"/>
      <c r="E538" s="49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4.25" customHeight="1" x14ac:dyDescent="0.2">
      <c r="A539" s="47"/>
      <c r="B539" s="48"/>
      <c r="C539" s="48"/>
      <c r="D539" s="49"/>
      <c r="E539" s="49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4.25" customHeight="1" x14ac:dyDescent="0.2">
      <c r="A540" s="47"/>
      <c r="B540" s="48"/>
      <c r="C540" s="48"/>
      <c r="D540" s="49"/>
      <c r="E540" s="49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4.25" customHeight="1" x14ac:dyDescent="0.2">
      <c r="A541" s="47"/>
      <c r="B541" s="48"/>
      <c r="C541" s="48"/>
      <c r="D541" s="49"/>
      <c r="E541" s="49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4.25" customHeight="1" x14ac:dyDescent="0.2">
      <c r="A542" s="47"/>
      <c r="B542" s="48"/>
      <c r="C542" s="48"/>
      <c r="D542" s="49"/>
      <c r="E542" s="49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4.25" customHeight="1" x14ac:dyDescent="0.2">
      <c r="A543" s="47"/>
      <c r="B543" s="48"/>
      <c r="C543" s="48"/>
      <c r="D543" s="49"/>
      <c r="E543" s="49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4.25" customHeight="1" x14ac:dyDescent="0.2">
      <c r="A544" s="47"/>
      <c r="B544" s="48"/>
      <c r="C544" s="48"/>
      <c r="D544" s="49"/>
      <c r="E544" s="49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4.25" customHeight="1" x14ac:dyDescent="0.2">
      <c r="A545" s="47"/>
      <c r="B545" s="48"/>
      <c r="C545" s="48"/>
      <c r="D545" s="49"/>
      <c r="E545" s="49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4.25" customHeight="1" x14ac:dyDescent="0.2">
      <c r="A546" s="47"/>
      <c r="B546" s="48"/>
      <c r="C546" s="48"/>
      <c r="D546" s="49"/>
      <c r="E546" s="49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4.25" customHeight="1" x14ac:dyDescent="0.2">
      <c r="A547" s="47"/>
      <c r="B547" s="48"/>
      <c r="C547" s="48"/>
      <c r="D547" s="49"/>
      <c r="E547" s="49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4.25" customHeight="1" x14ac:dyDescent="0.2">
      <c r="A548" s="47"/>
      <c r="B548" s="48"/>
      <c r="C548" s="48"/>
      <c r="D548" s="49"/>
      <c r="E548" s="49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4.25" customHeight="1" x14ac:dyDescent="0.2">
      <c r="A549" s="47"/>
      <c r="B549" s="48"/>
      <c r="C549" s="48"/>
      <c r="D549" s="49"/>
      <c r="E549" s="49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4.25" customHeight="1" x14ac:dyDescent="0.2">
      <c r="A550" s="47"/>
      <c r="B550" s="48"/>
      <c r="C550" s="48"/>
      <c r="D550" s="49"/>
      <c r="E550" s="49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4.25" customHeight="1" x14ac:dyDescent="0.2">
      <c r="A551" s="47"/>
      <c r="B551" s="48"/>
      <c r="C551" s="48"/>
      <c r="D551" s="49"/>
      <c r="E551" s="49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4.25" customHeight="1" x14ac:dyDescent="0.2">
      <c r="A552" s="47"/>
      <c r="B552" s="48"/>
      <c r="C552" s="48"/>
      <c r="D552" s="49"/>
      <c r="E552" s="49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4.25" customHeight="1" x14ac:dyDescent="0.2">
      <c r="A553" s="47"/>
      <c r="B553" s="48"/>
      <c r="C553" s="48"/>
      <c r="D553" s="49"/>
      <c r="E553" s="49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4.25" customHeight="1" x14ac:dyDescent="0.2">
      <c r="A554" s="47"/>
      <c r="B554" s="48"/>
      <c r="C554" s="48"/>
      <c r="D554" s="49"/>
      <c r="E554" s="49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4.25" customHeight="1" x14ac:dyDescent="0.2">
      <c r="A555" s="47"/>
      <c r="B555" s="48"/>
      <c r="C555" s="48"/>
      <c r="D555" s="49"/>
      <c r="E555" s="49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4.25" customHeight="1" x14ac:dyDescent="0.2">
      <c r="A556" s="47"/>
      <c r="B556" s="48"/>
      <c r="C556" s="48"/>
      <c r="D556" s="49"/>
      <c r="E556" s="49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4.25" customHeight="1" x14ac:dyDescent="0.2">
      <c r="A557" s="47"/>
      <c r="B557" s="48"/>
      <c r="C557" s="48"/>
      <c r="D557" s="49"/>
      <c r="E557" s="49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4.25" customHeight="1" x14ac:dyDescent="0.2">
      <c r="A558" s="47"/>
      <c r="B558" s="48"/>
      <c r="C558" s="48"/>
      <c r="D558" s="49"/>
      <c r="E558" s="49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4.25" customHeight="1" x14ac:dyDescent="0.2">
      <c r="A559" s="47"/>
      <c r="B559" s="48"/>
      <c r="C559" s="48"/>
      <c r="D559" s="49"/>
      <c r="E559" s="49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4.25" customHeight="1" x14ac:dyDescent="0.2">
      <c r="A560" s="47"/>
      <c r="B560" s="48"/>
      <c r="C560" s="48"/>
      <c r="D560" s="49"/>
      <c r="E560" s="49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4.25" customHeight="1" x14ac:dyDescent="0.2">
      <c r="A561" s="47"/>
      <c r="B561" s="48"/>
      <c r="C561" s="48"/>
      <c r="D561" s="49"/>
      <c r="E561" s="49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4.25" customHeight="1" x14ac:dyDescent="0.2">
      <c r="A562" s="47"/>
      <c r="B562" s="48"/>
      <c r="C562" s="48"/>
      <c r="D562" s="49"/>
      <c r="E562" s="49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4.25" customHeight="1" x14ac:dyDescent="0.2">
      <c r="A563" s="47"/>
      <c r="B563" s="48"/>
      <c r="C563" s="48"/>
      <c r="D563" s="49"/>
      <c r="E563" s="49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4.25" customHeight="1" x14ac:dyDescent="0.2">
      <c r="A564" s="47"/>
      <c r="B564" s="48"/>
      <c r="C564" s="48"/>
      <c r="D564" s="49"/>
      <c r="E564" s="49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4.25" customHeight="1" x14ac:dyDescent="0.2">
      <c r="A565" s="47"/>
      <c r="B565" s="48"/>
      <c r="C565" s="48"/>
      <c r="D565" s="49"/>
      <c r="E565" s="49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4.25" customHeight="1" x14ac:dyDescent="0.2">
      <c r="A566" s="47"/>
      <c r="B566" s="48"/>
      <c r="C566" s="48"/>
      <c r="D566" s="49"/>
      <c r="E566" s="49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4.25" customHeight="1" x14ac:dyDescent="0.2">
      <c r="A567" s="47"/>
      <c r="B567" s="48"/>
      <c r="C567" s="48"/>
      <c r="D567" s="49"/>
      <c r="E567" s="49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4.25" customHeight="1" x14ac:dyDescent="0.2">
      <c r="A568" s="47"/>
      <c r="B568" s="48"/>
      <c r="C568" s="48"/>
      <c r="D568" s="49"/>
      <c r="E568" s="49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4.25" customHeight="1" x14ac:dyDescent="0.2">
      <c r="A569" s="47"/>
      <c r="B569" s="48"/>
      <c r="C569" s="48"/>
      <c r="D569" s="49"/>
      <c r="E569" s="49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4.25" customHeight="1" x14ac:dyDescent="0.2">
      <c r="A570" s="47"/>
      <c r="B570" s="48"/>
      <c r="C570" s="48"/>
      <c r="D570" s="49"/>
      <c r="E570" s="49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4.25" customHeight="1" x14ac:dyDescent="0.2">
      <c r="A571" s="47"/>
      <c r="B571" s="48"/>
      <c r="C571" s="48"/>
      <c r="D571" s="49"/>
      <c r="E571" s="49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4.25" customHeight="1" x14ac:dyDescent="0.2">
      <c r="A572" s="47"/>
      <c r="B572" s="48"/>
      <c r="C572" s="48"/>
      <c r="D572" s="49"/>
      <c r="E572" s="49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4.25" customHeight="1" x14ac:dyDescent="0.2">
      <c r="A573" s="47"/>
      <c r="B573" s="48"/>
      <c r="C573" s="48"/>
      <c r="D573" s="49"/>
      <c r="E573" s="49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4.25" customHeight="1" x14ac:dyDescent="0.2">
      <c r="A574" s="47"/>
      <c r="B574" s="48"/>
      <c r="C574" s="48"/>
      <c r="D574" s="49"/>
      <c r="E574" s="49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4.25" customHeight="1" x14ac:dyDescent="0.2">
      <c r="A575" s="47"/>
      <c r="B575" s="48"/>
      <c r="C575" s="48"/>
      <c r="D575" s="49"/>
      <c r="E575" s="49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4.25" customHeight="1" x14ac:dyDescent="0.2">
      <c r="A576" s="47"/>
      <c r="B576" s="48"/>
      <c r="C576" s="48"/>
      <c r="D576" s="49"/>
      <c r="E576" s="49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4.25" customHeight="1" x14ac:dyDescent="0.2">
      <c r="A577" s="47"/>
      <c r="B577" s="48"/>
      <c r="C577" s="48"/>
      <c r="D577" s="49"/>
      <c r="E577" s="49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4.25" customHeight="1" x14ac:dyDescent="0.2">
      <c r="A578" s="47"/>
      <c r="B578" s="48"/>
      <c r="C578" s="48"/>
      <c r="D578" s="49"/>
      <c r="E578" s="49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4.25" customHeight="1" x14ac:dyDescent="0.2">
      <c r="A579" s="47"/>
      <c r="B579" s="48"/>
      <c r="C579" s="48"/>
      <c r="D579" s="49"/>
      <c r="E579" s="49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4.25" customHeight="1" x14ac:dyDescent="0.2">
      <c r="A580" s="47"/>
      <c r="B580" s="48"/>
      <c r="C580" s="48"/>
      <c r="D580" s="49"/>
      <c r="E580" s="49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4.25" customHeight="1" x14ac:dyDescent="0.2">
      <c r="A581" s="47"/>
      <c r="B581" s="48"/>
      <c r="C581" s="48"/>
      <c r="D581" s="49"/>
      <c r="E581" s="49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4.25" customHeight="1" x14ac:dyDescent="0.2">
      <c r="A582" s="47"/>
      <c r="B582" s="48"/>
      <c r="C582" s="48"/>
      <c r="D582" s="49"/>
      <c r="E582" s="49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4.25" customHeight="1" x14ac:dyDescent="0.2">
      <c r="A583" s="47"/>
      <c r="B583" s="48"/>
      <c r="C583" s="48"/>
      <c r="D583" s="49"/>
      <c r="E583" s="49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4.25" customHeight="1" x14ac:dyDescent="0.2">
      <c r="A584" s="47"/>
      <c r="B584" s="48"/>
      <c r="C584" s="48"/>
      <c r="D584" s="49"/>
      <c r="E584" s="49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4.25" customHeight="1" x14ac:dyDescent="0.2">
      <c r="A585" s="47"/>
      <c r="B585" s="48"/>
      <c r="C585" s="48"/>
      <c r="D585" s="49"/>
      <c r="E585" s="49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4.25" customHeight="1" x14ac:dyDescent="0.2">
      <c r="A586" s="47"/>
      <c r="B586" s="48"/>
      <c r="C586" s="48"/>
      <c r="D586" s="49"/>
      <c r="E586" s="49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4.25" customHeight="1" x14ac:dyDescent="0.2">
      <c r="A587" s="47"/>
      <c r="B587" s="48"/>
      <c r="C587" s="48"/>
      <c r="D587" s="49"/>
      <c r="E587" s="49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4.25" customHeight="1" x14ac:dyDescent="0.2">
      <c r="A588" s="47"/>
      <c r="B588" s="48"/>
      <c r="C588" s="48"/>
      <c r="D588" s="49"/>
      <c r="E588" s="49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4.25" customHeight="1" x14ac:dyDescent="0.2">
      <c r="A589" s="47"/>
      <c r="B589" s="48"/>
      <c r="C589" s="48"/>
      <c r="D589" s="49"/>
      <c r="E589" s="49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4.25" customHeight="1" x14ac:dyDescent="0.2">
      <c r="A590" s="47"/>
      <c r="B590" s="48"/>
      <c r="C590" s="48"/>
      <c r="D590" s="49"/>
      <c r="E590" s="49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4.25" customHeight="1" x14ac:dyDescent="0.2">
      <c r="A591" s="47"/>
      <c r="B591" s="48"/>
      <c r="C591" s="48"/>
      <c r="D591" s="49"/>
      <c r="E591" s="49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4.25" customHeight="1" x14ac:dyDescent="0.2">
      <c r="A592" s="47"/>
      <c r="B592" s="48"/>
      <c r="C592" s="48"/>
      <c r="D592" s="49"/>
      <c r="E592" s="49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4.25" customHeight="1" x14ac:dyDescent="0.2">
      <c r="A593" s="47"/>
      <c r="B593" s="48"/>
      <c r="C593" s="48"/>
      <c r="D593" s="49"/>
      <c r="E593" s="49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4.25" customHeight="1" x14ac:dyDescent="0.2">
      <c r="A594" s="47"/>
      <c r="B594" s="48"/>
      <c r="C594" s="48"/>
      <c r="D594" s="49"/>
      <c r="E594" s="49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4.25" customHeight="1" x14ac:dyDescent="0.2">
      <c r="A595" s="47"/>
      <c r="B595" s="48"/>
      <c r="C595" s="48"/>
      <c r="D595" s="49"/>
      <c r="E595" s="49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4.25" customHeight="1" x14ac:dyDescent="0.2">
      <c r="A596" s="47"/>
      <c r="B596" s="48"/>
      <c r="C596" s="48"/>
      <c r="D596" s="49"/>
      <c r="E596" s="49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4.25" customHeight="1" x14ac:dyDescent="0.2">
      <c r="A597" s="47"/>
      <c r="B597" s="48"/>
      <c r="C597" s="48"/>
      <c r="D597" s="49"/>
      <c r="E597" s="49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4.25" customHeight="1" x14ac:dyDescent="0.2">
      <c r="A598" s="47"/>
      <c r="B598" s="48"/>
      <c r="C598" s="48"/>
      <c r="D598" s="49"/>
      <c r="E598" s="49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4.25" customHeight="1" x14ac:dyDescent="0.2">
      <c r="A599" s="47"/>
      <c r="B599" s="48"/>
      <c r="C599" s="48"/>
      <c r="D599" s="49"/>
      <c r="E599" s="49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4.25" customHeight="1" x14ac:dyDescent="0.2">
      <c r="A600" s="47"/>
      <c r="B600" s="48"/>
      <c r="C600" s="48"/>
      <c r="D600" s="49"/>
      <c r="E600" s="49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4.25" customHeight="1" x14ac:dyDescent="0.2">
      <c r="A601" s="47"/>
      <c r="B601" s="48"/>
      <c r="C601" s="48"/>
      <c r="D601" s="49"/>
      <c r="E601" s="49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4.25" customHeight="1" x14ac:dyDescent="0.2">
      <c r="A602" s="47"/>
      <c r="B602" s="48"/>
      <c r="C602" s="48"/>
      <c r="D602" s="49"/>
      <c r="E602" s="49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4.25" customHeight="1" x14ac:dyDescent="0.2">
      <c r="A603" s="47"/>
      <c r="B603" s="48"/>
      <c r="C603" s="48"/>
      <c r="D603" s="49"/>
      <c r="E603" s="49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4.25" customHeight="1" x14ac:dyDescent="0.2">
      <c r="A604" s="47"/>
      <c r="B604" s="48"/>
      <c r="C604" s="48"/>
      <c r="D604" s="49"/>
      <c r="E604" s="49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4.25" customHeight="1" x14ac:dyDescent="0.2">
      <c r="A605" s="47"/>
      <c r="B605" s="48"/>
      <c r="C605" s="48"/>
      <c r="D605" s="49"/>
      <c r="E605" s="49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4.25" customHeight="1" x14ac:dyDescent="0.2">
      <c r="A606" s="47"/>
      <c r="B606" s="48"/>
      <c r="C606" s="48"/>
      <c r="D606" s="49"/>
      <c r="E606" s="49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4.25" customHeight="1" x14ac:dyDescent="0.2">
      <c r="A607" s="47"/>
      <c r="B607" s="48"/>
      <c r="C607" s="48"/>
      <c r="D607" s="49"/>
      <c r="E607" s="49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4.25" customHeight="1" x14ac:dyDescent="0.2">
      <c r="A608" s="47"/>
      <c r="B608" s="48"/>
      <c r="C608" s="48"/>
      <c r="D608" s="49"/>
      <c r="E608" s="49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4.25" customHeight="1" x14ac:dyDescent="0.2">
      <c r="A609" s="47"/>
      <c r="B609" s="48"/>
      <c r="C609" s="48"/>
      <c r="D609" s="49"/>
      <c r="E609" s="49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4.25" customHeight="1" x14ac:dyDescent="0.2">
      <c r="A610" s="47"/>
      <c r="B610" s="48"/>
      <c r="C610" s="48"/>
      <c r="D610" s="49"/>
      <c r="E610" s="49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4.25" customHeight="1" x14ac:dyDescent="0.2">
      <c r="A611" s="47"/>
      <c r="B611" s="48"/>
      <c r="C611" s="48"/>
      <c r="D611" s="49"/>
      <c r="E611" s="49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4.25" customHeight="1" x14ac:dyDescent="0.2">
      <c r="A612" s="47"/>
      <c r="B612" s="48"/>
      <c r="C612" s="48"/>
      <c r="D612" s="49"/>
      <c r="E612" s="49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4.25" customHeight="1" x14ac:dyDescent="0.2">
      <c r="A613" s="47"/>
      <c r="B613" s="48"/>
      <c r="C613" s="48"/>
      <c r="D613" s="49"/>
      <c r="E613" s="49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4.25" customHeight="1" x14ac:dyDescent="0.2">
      <c r="A614" s="47"/>
      <c r="B614" s="48"/>
      <c r="C614" s="48"/>
      <c r="D614" s="49"/>
      <c r="E614" s="49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4.25" customHeight="1" x14ac:dyDescent="0.2">
      <c r="A615" s="47"/>
      <c r="B615" s="48"/>
      <c r="C615" s="48"/>
      <c r="D615" s="49"/>
      <c r="E615" s="49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4.25" customHeight="1" x14ac:dyDescent="0.2">
      <c r="A616" s="47"/>
      <c r="B616" s="48"/>
      <c r="C616" s="48"/>
      <c r="D616" s="49"/>
      <c r="E616" s="49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4.25" customHeight="1" x14ac:dyDescent="0.2">
      <c r="A617" s="47"/>
      <c r="B617" s="48"/>
      <c r="C617" s="48"/>
      <c r="D617" s="49"/>
      <c r="E617" s="49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4.25" customHeight="1" x14ac:dyDescent="0.2">
      <c r="A618" s="47"/>
      <c r="B618" s="48"/>
      <c r="C618" s="48"/>
      <c r="D618" s="49"/>
      <c r="E618" s="49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4.25" customHeight="1" x14ac:dyDescent="0.2">
      <c r="A619" s="47"/>
      <c r="B619" s="48"/>
      <c r="C619" s="48"/>
      <c r="D619" s="49"/>
      <c r="E619" s="49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4.25" customHeight="1" x14ac:dyDescent="0.2">
      <c r="A620" s="47"/>
      <c r="B620" s="48"/>
      <c r="C620" s="48"/>
      <c r="D620" s="49"/>
      <c r="E620" s="49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4.25" customHeight="1" x14ac:dyDescent="0.2">
      <c r="A621" s="47"/>
      <c r="B621" s="48"/>
      <c r="C621" s="48"/>
      <c r="D621" s="49"/>
      <c r="E621" s="49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4.25" customHeight="1" x14ac:dyDescent="0.2">
      <c r="A622" s="47"/>
      <c r="B622" s="48"/>
      <c r="C622" s="48"/>
      <c r="D622" s="49"/>
      <c r="E622" s="49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4.25" customHeight="1" x14ac:dyDescent="0.2">
      <c r="A623" s="47"/>
      <c r="B623" s="48"/>
      <c r="C623" s="48"/>
      <c r="D623" s="49"/>
      <c r="E623" s="49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4.25" customHeight="1" x14ac:dyDescent="0.2">
      <c r="A624" s="47"/>
      <c r="B624" s="48"/>
      <c r="C624" s="48"/>
      <c r="D624" s="49"/>
      <c r="E624" s="49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4.25" customHeight="1" x14ac:dyDescent="0.2">
      <c r="A625" s="47"/>
      <c r="B625" s="48"/>
      <c r="C625" s="48"/>
      <c r="D625" s="49"/>
      <c r="E625" s="49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4.25" customHeight="1" x14ac:dyDescent="0.2">
      <c r="A626" s="47"/>
      <c r="B626" s="48"/>
      <c r="C626" s="48"/>
      <c r="D626" s="49"/>
      <c r="E626" s="49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4.25" customHeight="1" x14ac:dyDescent="0.2">
      <c r="A627" s="47"/>
      <c r="B627" s="48"/>
      <c r="C627" s="48"/>
      <c r="D627" s="49"/>
      <c r="E627" s="49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4.25" customHeight="1" x14ac:dyDescent="0.2">
      <c r="A628" s="47"/>
      <c r="B628" s="48"/>
      <c r="C628" s="48"/>
      <c r="D628" s="49"/>
      <c r="E628" s="49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4.25" customHeight="1" x14ac:dyDescent="0.2">
      <c r="A629" s="47"/>
      <c r="B629" s="48"/>
      <c r="C629" s="48"/>
      <c r="D629" s="49"/>
      <c r="E629" s="49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4.25" customHeight="1" x14ac:dyDescent="0.2">
      <c r="A630" s="47"/>
      <c r="B630" s="48"/>
      <c r="C630" s="48"/>
      <c r="D630" s="49"/>
      <c r="E630" s="49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4.25" customHeight="1" x14ac:dyDescent="0.2">
      <c r="A631" s="47"/>
      <c r="B631" s="48"/>
      <c r="C631" s="48"/>
      <c r="D631" s="49"/>
      <c r="E631" s="49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4.25" customHeight="1" x14ac:dyDescent="0.2">
      <c r="A632" s="47"/>
      <c r="B632" s="48"/>
      <c r="C632" s="48"/>
      <c r="D632" s="49"/>
      <c r="E632" s="49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4.25" customHeight="1" x14ac:dyDescent="0.2">
      <c r="A633" s="47"/>
      <c r="B633" s="48"/>
      <c r="C633" s="48"/>
      <c r="D633" s="49"/>
      <c r="E633" s="49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4.25" customHeight="1" x14ac:dyDescent="0.2">
      <c r="A634" s="47"/>
      <c r="B634" s="48"/>
      <c r="C634" s="48"/>
      <c r="D634" s="49"/>
      <c r="E634" s="49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4.25" customHeight="1" x14ac:dyDescent="0.2">
      <c r="A635" s="47"/>
      <c r="B635" s="48"/>
      <c r="C635" s="48"/>
      <c r="D635" s="49"/>
      <c r="E635" s="49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4.25" customHeight="1" x14ac:dyDescent="0.2">
      <c r="A636" s="47"/>
      <c r="B636" s="48"/>
      <c r="C636" s="48"/>
      <c r="D636" s="49"/>
      <c r="E636" s="49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4.25" customHeight="1" x14ac:dyDescent="0.2">
      <c r="A637" s="47"/>
      <c r="B637" s="48"/>
      <c r="C637" s="48"/>
      <c r="D637" s="49"/>
      <c r="E637" s="49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4.25" customHeight="1" x14ac:dyDescent="0.2">
      <c r="A638" s="47"/>
      <c r="B638" s="48"/>
      <c r="C638" s="48"/>
      <c r="D638" s="49"/>
      <c r="E638" s="49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4.25" customHeight="1" x14ac:dyDescent="0.2">
      <c r="A639" s="47"/>
      <c r="B639" s="48"/>
      <c r="C639" s="48"/>
      <c r="D639" s="49"/>
      <c r="E639" s="49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4.25" customHeight="1" x14ac:dyDescent="0.2">
      <c r="A640" s="47"/>
      <c r="B640" s="48"/>
      <c r="C640" s="48"/>
      <c r="D640" s="49"/>
      <c r="E640" s="49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4.25" customHeight="1" x14ac:dyDescent="0.2">
      <c r="A641" s="47"/>
      <c r="B641" s="48"/>
      <c r="C641" s="48"/>
      <c r="D641" s="49"/>
      <c r="E641" s="49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4.25" customHeight="1" x14ac:dyDescent="0.2">
      <c r="A642" s="47"/>
      <c r="B642" s="48"/>
      <c r="C642" s="48"/>
      <c r="D642" s="49"/>
      <c r="E642" s="49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4.25" customHeight="1" x14ac:dyDescent="0.2">
      <c r="A643" s="47"/>
      <c r="B643" s="48"/>
      <c r="C643" s="48"/>
      <c r="D643" s="49"/>
      <c r="E643" s="49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4.25" customHeight="1" x14ac:dyDescent="0.2">
      <c r="A644" s="47"/>
      <c r="B644" s="48"/>
      <c r="C644" s="48"/>
      <c r="D644" s="49"/>
      <c r="E644" s="49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4.25" customHeight="1" x14ac:dyDescent="0.2">
      <c r="A645" s="47"/>
      <c r="B645" s="48"/>
      <c r="C645" s="48"/>
      <c r="D645" s="49"/>
      <c r="E645" s="49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4.25" customHeight="1" x14ac:dyDescent="0.2">
      <c r="A646" s="47"/>
      <c r="B646" s="48"/>
      <c r="C646" s="48"/>
      <c r="D646" s="49"/>
      <c r="E646" s="49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4.25" customHeight="1" x14ac:dyDescent="0.2">
      <c r="A647" s="47"/>
      <c r="B647" s="48"/>
      <c r="C647" s="48"/>
      <c r="D647" s="49"/>
      <c r="E647" s="49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4.25" customHeight="1" x14ac:dyDescent="0.2">
      <c r="A648" s="47"/>
      <c r="B648" s="48"/>
      <c r="C648" s="48"/>
      <c r="D648" s="49"/>
      <c r="E648" s="49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4.25" customHeight="1" x14ac:dyDescent="0.2">
      <c r="A649" s="47"/>
      <c r="B649" s="48"/>
      <c r="C649" s="48"/>
      <c r="D649" s="49"/>
      <c r="E649" s="49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4.25" customHeight="1" x14ac:dyDescent="0.2">
      <c r="A650" s="47"/>
      <c r="B650" s="48"/>
      <c r="C650" s="48"/>
      <c r="D650" s="49"/>
      <c r="E650" s="49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4.25" customHeight="1" x14ac:dyDescent="0.2">
      <c r="A651" s="47"/>
      <c r="B651" s="48"/>
      <c r="C651" s="48"/>
      <c r="D651" s="49"/>
      <c r="E651" s="49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4.25" customHeight="1" x14ac:dyDescent="0.2">
      <c r="A652" s="47"/>
      <c r="B652" s="48"/>
      <c r="C652" s="48"/>
      <c r="D652" s="49"/>
      <c r="E652" s="49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4.25" customHeight="1" x14ac:dyDescent="0.2">
      <c r="A653" s="47"/>
      <c r="B653" s="48"/>
      <c r="C653" s="48"/>
      <c r="D653" s="49"/>
      <c r="E653" s="49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4.25" customHeight="1" x14ac:dyDescent="0.2">
      <c r="A654" s="47"/>
      <c r="B654" s="48"/>
      <c r="C654" s="48"/>
      <c r="D654" s="49"/>
      <c r="E654" s="49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4.25" customHeight="1" x14ac:dyDescent="0.2">
      <c r="A655" s="47"/>
      <c r="B655" s="48"/>
      <c r="C655" s="48"/>
      <c r="D655" s="49"/>
      <c r="E655" s="49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4.25" customHeight="1" x14ac:dyDescent="0.2">
      <c r="A656" s="47"/>
      <c r="B656" s="48"/>
      <c r="C656" s="48"/>
      <c r="D656" s="49"/>
      <c r="E656" s="49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4.25" customHeight="1" x14ac:dyDescent="0.2">
      <c r="A657" s="47"/>
      <c r="B657" s="48"/>
      <c r="C657" s="48"/>
      <c r="D657" s="49"/>
      <c r="E657" s="49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4.25" customHeight="1" x14ac:dyDescent="0.2">
      <c r="A658" s="47"/>
      <c r="B658" s="48"/>
      <c r="C658" s="48"/>
      <c r="D658" s="49"/>
      <c r="E658" s="49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4.25" customHeight="1" x14ac:dyDescent="0.2">
      <c r="A659" s="47"/>
      <c r="B659" s="48"/>
      <c r="C659" s="48"/>
      <c r="D659" s="49"/>
      <c r="E659" s="49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4.25" customHeight="1" x14ac:dyDescent="0.2">
      <c r="A660" s="47"/>
      <c r="B660" s="48"/>
      <c r="C660" s="48"/>
      <c r="D660" s="49"/>
      <c r="E660" s="49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4.25" customHeight="1" x14ac:dyDescent="0.2">
      <c r="A661" s="47"/>
      <c r="B661" s="48"/>
      <c r="C661" s="48"/>
      <c r="D661" s="49"/>
      <c r="E661" s="49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4.25" customHeight="1" x14ac:dyDescent="0.2">
      <c r="A662" s="47"/>
      <c r="B662" s="48"/>
      <c r="C662" s="48"/>
      <c r="D662" s="49"/>
      <c r="E662" s="49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4.25" customHeight="1" x14ac:dyDescent="0.2">
      <c r="A663" s="47"/>
      <c r="B663" s="48"/>
      <c r="C663" s="48"/>
      <c r="D663" s="49"/>
      <c r="E663" s="49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4.25" customHeight="1" x14ac:dyDescent="0.2">
      <c r="A664" s="47"/>
      <c r="B664" s="48"/>
      <c r="C664" s="48"/>
      <c r="D664" s="49"/>
      <c r="E664" s="49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4.25" customHeight="1" x14ac:dyDescent="0.2">
      <c r="A665" s="47"/>
      <c r="B665" s="48"/>
      <c r="C665" s="48"/>
      <c r="D665" s="49"/>
      <c r="E665" s="49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4.25" customHeight="1" x14ac:dyDescent="0.2">
      <c r="A666" s="47"/>
      <c r="B666" s="48"/>
      <c r="C666" s="48"/>
      <c r="D666" s="49"/>
      <c r="E666" s="49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4.25" customHeight="1" x14ac:dyDescent="0.2">
      <c r="A667" s="47"/>
      <c r="B667" s="48"/>
      <c r="C667" s="48"/>
      <c r="D667" s="49"/>
      <c r="E667" s="49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4.25" customHeight="1" x14ac:dyDescent="0.2">
      <c r="A668" s="47"/>
      <c r="B668" s="48"/>
      <c r="C668" s="48"/>
      <c r="D668" s="49"/>
      <c r="E668" s="49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4.25" customHeight="1" x14ac:dyDescent="0.2">
      <c r="A669" s="47"/>
      <c r="B669" s="48"/>
      <c r="C669" s="48"/>
      <c r="D669" s="49"/>
      <c r="E669" s="49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4.25" customHeight="1" x14ac:dyDescent="0.2">
      <c r="A670" s="47"/>
      <c r="B670" s="48"/>
      <c r="C670" s="48"/>
      <c r="D670" s="49"/>
      <c r="E670" s="49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4.25" customHeight="1" x14ac:dyDescent="0.2">
      <c r="A671" s="47"/>
      <c r="B671" s="48"/>
      <c r="C671" s="48"/>
      <c r="D671" s="49"/>
      <c r="E671" s="49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4.25" customHeight="1" x14ac:dyDescent="0.2">
      <c r="A672" s="47"/>
      <c r="B672" s="48"/>
      <c r="C672" s="48"/>
      <c r="D672" s="49"/>
      <c r="E672" s="49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4.25" customHeight="1" x14ac:dyDescent="0.2">
      <c r="A673" s="47"/>
      <c r="B673" s="48"/>
      <c r="C673" s="48"/>
      <c r="D673" s="49"/>
      <c r="E673" s="49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4.25" customHeight="1" x14ac:dyDescent="0.2">
      <c r="A674" s="47"/>
      <c r="B674" s="48"/>
      <c r="C674" s="48"/>
      <c r="D674" s="49"/>
      <c r="E674" s="49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4.25" customHeight="1" x14ac:dyDescent="0.2">
      <c r="A675" s="47"/>
      <c r="B675" s="48"/>
      <c r="C675" s="48"/>
      <c r="D675" s="49"/>
      <c r="E675" s="49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4.25" customHeight="1" x14ac:dyDescent="0.2">
      <c r="A676" s="47"/>
      <c r="B676" s="48"/>
      <c r="C676" s="48"/>
      <c r="D676" s="49"/>
      <c r="E676" s="49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4.25" customHeight="1" x14ac:dyDescent="0.2">
      <c r="A677" s="47"/>
      <c r="B677" s="48"/>
      <c r="C677" s="48"/>
      <c r="D677" s="49"/>
      <c r="E677" s="49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4.25" customHeight="1" x14ac:dyDescent="0.2">
      <c r="A678" s="47"/>
      <c r="B678" s="48"/>
      <c r="C678" s="48"/>
      <c r="D678" s="49"/>
      <c r="E678" s="49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4.25" customHeight="1" x14ac:dyDescent="0.2">
      <c r="A679" s="47"/>
      <c r="B679" s="48"/>
      <c r="C679" s="48"/>
      <c r="D679" s="49"/>
      <c r="E679" s="49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4.25" customHeight="1" x14ac:dyDescent="0.2">
      <c r="A680" s="47"/>
      <c r="B680" s="48"/>
      <c r="C680" s="48"/>
      <c r="D680" s="49"/>
      <c r="E680" s="49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4.25" customHeight="1" x14ac:dyDescent="0.2">
      <c r="A681" s="47"/>
      <c r="B681" s="48"/>
      <c r="C681" s="48"/>
      <c r="D681" s="49"/>
      <c r="E681" s="49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4.25" customHeight="1" x14ac:dyDescent="0.2">
      <c r="A682" s="47"/>
      <c r="B682" s="48"/>
      <c r="C682" s="48"/>
      <c r="D682" s="49"/>
      <c r="E682" s="49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4.25" customHeight="1" x14ac:dyDescent="0.2">
      <c r="A683" s="47"/>
      <c r="B683" s="48"/>
      <c r="C683" s="48"/>
      <c r="D683" s="49"/>
      <c r="E683" s="49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4.25" customHeight="1" x14ac:dyDescent="0.2">
      <c r="A684" s="47"/>
      <c r="B684" s="48"/>
      <c r="C684" s="48"/>
      <c r="D684" s="49"/>
      <c r="E684" s="49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4.25" customHeight="1" x14ac:dyDescent="0.2">
      <c r="A685" s="47"/>
      <c r="B685" s="48"/>
      <c r="C685" s="48"/>
      <c r="D685" s="49"/>
      <c r="E685" s="49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4.25" customHeight="1" x14ac:dyDescent="0.2">
      <c r="A686" s="47"/>
      <c r="B686" s="48"/>
      <c r="C686" s="48"/>
      <c r="D686" s="49"/>
      <c r="E686" s="49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4.25" customHeight="1" x14ac:dyDescent="0.2">
      <c r="A687" s="47"/>
      <c r="B687" s="48"/>
      <c r="C687" s="48"/>
      <c r="D687" s="49"/>
      <c r="E687" s="49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4.25" customHeight="1" x14ac:dyDescent="0.2">
      <c r="A688" s="47"/>
      <c r="B688" s="48"/>
      <c r="C688" s="48"/>
      <c r="D688" s="49"/>
      <c r="E688" s="49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4.25" customHeight="1" x14ac:dyDescent="0.2">
      <c r="A689" s="47"/>
      <c r="B689" s="48"/>
      <c r="C689" s="48"/>
      <c r="D689" s="49"/>
      <c r="E689" s="49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4.25" customHeight="1" x14ac:dyDescent="0.2">
      <c r="A690" s="47"/>
      <c r="B690" s="48"/>
      <c r="C690" s="48"/>
      <c r="D690" s="49"/>
      <c r="E690" s="49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4.25" customHeight="1" x14ac:dyDescent="0.2">
      <c r="A691" s="47"/>
      <c r="B691" s="48"/>
      <c r="C691" s="48"/>
      <c r="D691" s="49"/>
      <c r="E691" s="49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4.25" customHeight="1" x14ac:dyDescent="0.2">
      <c r="A692" s="47"/>
      <c r="B692" s="48"/>
      <c r="C692" s="48"/>
      <c r="D692" s="49"/>
      <c r="E692" s="49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4.25" customHeight="1" x14ac:dyDescent="0.2">
      <c r="A693" s="47"/>
      <c r="B693" s="48"/>
      <c r="C693" s="48"/>
      <c r="D693" s="49"/>
      <c r="E693" s="49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4.25" customHeight="1" x14ac:dyDescent="0.2">
      <c r="A694" s="47"/>
      <c r="B694" s="48"/>
      <c r="C694" s="48"/>
      <c r="D694" s="49"/>
      <c r="E694" s="49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4.25" customHeight="1" x14ac:dyDescent="0.2">
      <c r="A695" s="47"/>
      <c r="B695" s="48"/>
      <c r="C695" s="48"/>
      <c r="D695" s="49"/>
      <c r="E695" s="49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4.25" customHeight="1" x14ac:dyDescent="0.2">
      <c r="A696" s="47"/>
      <c r="B696" s="48"/>
      <c r="C696" s="48"/>
      <c r="D696" s="49"/>
      <c r="E696" s="49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4.25" customHeight="1" x14ac:dyDescent="0.2">
      <c r="A697" s="47"/>
      <c r="B697" s="48"/>
      <c r="C697" s="48"/>
      <c r="D697" s="49"/>
      <c r="E697" s="49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4.25" customHeight="1" x14ac:dyDescent="0.2">
      <c r="A698" s="47"/>
      <c r="B698" s="48"/>
      <c r="C698" s="48"/>
      <c r="D698" s="49"/>
      <c r="E698" s="49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4.25" customHeight="1" x14ac:dyDescent="0.2">
      <c r="A699" s="47"/>
      <c r="B699" s="48"/>
      <c r="C699" s="48"/>
      <c r="D699" s="49"/>
      <c r="E699" s="49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4.25" customHeight="1" x14ac:dyDescent="0.2">
      <c r="A700" s="47"/>
      <c r="B700" s="48"/>
      <c r="C700" s="48"/>
      <c r="D700" s="49"/>
      <c r="E700" s="49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4.25" customHeight="1" x14ac:dyDescent="0.2">
      <c r="A701" s="47"/>
      <c r="B701" s="48"/>
      <c r="C701" s="48"/>
      <c r="D701" s="49"/>
      <c r="E701" s="49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4.25" customHeight="1" x14ac:dyDescent="0.2">
      <c r="A702" s="47"/>
      <c r="B702" s="48"/>
      <c r="C702" s="48"/>
      <c r="D702" s="49"/>
      <c r="E702" s="49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4.25" customHeight="1" x14ac:dyDescent="0.2">
      <c r="A703" s="47"/>
      <c r="B703" s="48"/>
      <c r="C703" s="48"/>
      <c r="D703" s="49"/>
      <c r="E703" s="49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4.25" customHeight="1" x14ac:dyDescent="0.2">
      <c r="A704" s="47"/>
      <c r="B704" s="48"/>
      <c r="C704" s="48"/>
      <c r="D704" s="49"/>
      <c r="E704" s="49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4.25" customHeight="1" x14ac:dyDescent="0.2">
      <c r="A705" s="47"/>
      <c r="B705" s="48"/>
      <c r="C705" s="48"/>
      <c r="D705" s="49"/>
      <c r="E705" s="49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4.25" customHeight="1" x14ac:dyDescent="0.2">
      <c r="A706" s="47"/>
      <c r="B706" s="48"/>
      <c r="C706" s="48"/>
      <c r="D706" s="49"/>
      <c r="E706" s="49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4.25" customHeight="1" x14ac:dyDescent="0.2">
      <c r="A707" s="47"/>
      <c r="B707" s="48"/>
      <c r="C707" s="48"/>
      <c r="D707" s="49"/>
      <c r="E707" s="49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4.25" customHeight="1" x14ac:dyDescent="0.2">
      <c r="A708" s="47"/>
      <c r="B708" s="48"/>
      <c r="C708" s="48"/>
      <c r="D708" s="49"/>
      <c r="E708" s="49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4.25" customHeight="1" x14ac:dyDescent="0.2">
      <c r="A709" s="47"/>
      <c r="B709" s="48"/>
      <c r="C709" s="48"/>
      <c r="D709" s="49"/>
      <c r="E709" s="49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4.25" customHeight="1" x14ac:dyDescent="0.2">
      <c r="A710" s="47"/>
      <c r="B710" s="48"/>
      <c r="C710" s="48"/>
      <c r="D710" s="49"/>
      <c r="E710" s="49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4.25" customHeight="1" x14ac:dyDescent="0.2">
      <c r="A711" s="47"/>
      <c r="B711" s="48"/>
      <c r="C711" s="48"/>
      <c r="D711" s="49"/>
      <c r="E711" s="49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4.25" customHeight="1" x14ac:dyDescent="0.2">
      <c r="A712" s="47"/>
      <c r="B712" s="48"/>
      <c r="C712" s="48"/>
      <c r="D712" s="49"/>
      <c r="E712" s="49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4.25" customHeight="1" x14ac:dyDescent="0.2">
      <c r="A713" s="47"/>
      <c r="B713" s="48"/>
      <c r="C713" s="48"/>
      <c r="D713" s="49"/>
      <c r="E713" s="49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4.25" customHeight="1" x14ac:dyDescent="0.2">
      <c r="A714" s="47"/>
      <c r="B714" s="48"/>
      <c r="C714" s="48"/>
      <c r="D714" s="49"/>
      <c r="E714" s="49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4.25" customHeight="1" x14ac:dyDescent="0.2">
      <c r="A715" s="47"/>
      <c r="B715" s="48"/>
      <c r="C715" s="48"/>
      <c r="D715" s="49"/>
      <c r="E715" s="49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4.25" customHeight="1" x14ac:dyDescent="0.2">
      <c r="A716" s="47"/>
      <c r="B716" s="48"/>
      <c r="C716" s="48"/>
      <c r="D716" s="49"/>
      <c r="E716" s="49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4.25" customHeight="1" x14ac:dyDescent="0.2">
      <c r="A717" s="47"/>
      <c r="B717" s="48"/>
      <c r="C717" s="48"/>
      <c r="D717" s="49"/>
      <c r="E717" s="49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4.25" customHeight="1" x14ac:dyDescent="0.2">
      <c r="A718" s="47"/>
      <c r="B718" s="48"/>
      <c r="C718" s="48"/>
      <c r="D718" s="49"/>
      <c r="E718" s="49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4.25" customHeight="1" x14ac:dyDescent="0.2">
      <c r="A719" s="47"/>
      <c r="B719" s="48"/>
      <c r="C719" s="48"/>
      <c r="D719" s="49"/>
      <c r="E719" s="49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4.25" customHeight="1" x14ac:dyDescent="0.2">
      <c r="A720" s="47"/>
      <c r="B720" s="48"/>
      <c r="C720" s="48"/>
      <c r="D720" s="49"/>
      <c r="E720" s="49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4.25" customHeight="1" x14ac:dyDescent="0.2">
      <c r="A721" s="47"/>
      <c r="B721" s="48"/>
      <c r="C721" s="48"/>
      <c r="D721" s="49"/>
      <c r="E721" s="49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4.25" customHeight="1" x14ac:dyDescent="0.2">
      <c r="A722" s="47"/>
      <c r="B722" s="48"/>
      <c r="C722" s="48"/>
      <c r="D722" s="49"/>
      <c r="E722" s="49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4.25" customHeight="1" x14ac:dyDescent="0.2">
      <c r="A723" s="47"/>
      <c r="B723" s="48"/>
      <c r="C723" s="48"/>
      <c r="D723" s="49"/>
      <c r="E723" s="49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4.25" customHeight="1" x14ac:dyDescent="0.2">
      <c r="A724" s="47"/>
      <c r="B724" s="48"/>
      <c r="C724" s="48"/>
      <c r="D724" s="49"/>
      <c r="E724" s="49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4.25" customHeight="1" x14ac:dyDescent="0.2">
      <c r="A725" s="47"/>
      <c r="B725" s="48"/>
      <c r="C725" s="48"/>
      <c r="D725" s="49"/>
      <c r="E725" s="49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4.25" customHeight="1" x14ac:dyDescent="0.2">
      <c r="A726" s="47"/>
      <c r="B726" s="48"/>
      <c r="C726" s="48"/>
      <c r="D726" s="49"/>
      <c r="E726" s="49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4.25" customHeight="1" x14ac:dyDescent="0.2">
      <c r="A727" s="47"/>
      <c r="B727" s="48"/>
      <c r="C727" s="48"/>
      <c r="D727" s="49"/>
      <c r="E727" s="49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4.25" customHeight="1" x14ac:dyDescent="0.2">
      <c r="A728" s="47"/>
      <c r="B728" s="48"/>
      <c r="C728" s="48"/>
      <c r="D728" s="49"/>
      <c r="E728" s="49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4.25" customHeight="1" x14ac:dyDescent="0.2">
      <c r="A729" s="47"/>
      <c r="B729" s="48"/>
      <c r="C729" s="48"/>
      <c r="D729" s="49"/>
      <c r="E729" s="49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4.25" customHeight="1" x14ac:dyDescent="0.2">
      <c r="A730" s="47"/>
      <c r="B730" s="48"/>
      <c r="C730" s="48"/>
      <c r="D730" s="49"/>
      <c r="E730" s="49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4.25" customHeight="1" x14ac:dyDescent="0.2">
      <c r="A731" s="47"/>
      <c r="B731" s="48"/>
      <c r="C731" s="48"/>
      <c r="D731" s="49"/>
      <c r="E731" s="49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4.25" customHeight="1" x14ac:dyDescent="0.2">
      <c r="A732" s="47"/>
      <c r="B732" s="48"/>
      <c r="C732" s="48"/>
      <c r="D732" s="49"/>
      <c r="E732" s="49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4.25" customHeight="1" x14ac:dyDescent="0.2">
      <c r="A733" s="47"/>
      <c r="B733" s="48"/>
      <c r="C733" s="48"/>
      <c r="D733" s="49"/>
      <c r="E733" s="49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4.25" customHeight="1" x14ac:dyDescent="0.2">
      <c r="A734" s="47"/>
      <c r="B734" s="48"/>
      <c r="C734" s="48"/>
      <c r="D734" s="49"/>
      <c r="E734" s="49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4.25" customHeight="1" x14ac:dyDescent="0.2">
      <c r="A735" s="47"/>
      <c r="B735" s="48"/>
      <c r="C735" s="48"/>
      <c r="D735" s="49"/>
      <c r="E735" s="49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4.25" customHeight="1" x14ac:dyDescent="0.2">
      <c r="A736" s="47"/>
      <c r="B736" s="48"/>
      <c r="C736" s="48"/>
      <c r="D736" s="49"/>
      <c r="E736" s="49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4.25" customHeight="1" x14ac:dyDescent="0.2">
      <c r="A737" s="47"/>
      <c r="B737" s="48"/>
      <c r="C737" s="48"/>
      <c r="D737" s="49"/>
      <c r="E737" s="49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4.25" customHeight="1" x14ac:dyDescent="0.2">
      <c r="A738" s="47"/>
      <c r="B738" s="48"/>
      <c r="C738" s="48"/>
      <c r="D738" s="49"/>
      <c r="E738" s="49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4.25" customHeight="1" x14ac:dyDescent="0.2">
      <c r="A739" s="47"/>
      <c r="B739" s="48"/>
      <c r="C739" s="48"/>
      <c r="D739" s="49"/>
      <c r="E739" s="49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4.25" customHeight="1" x14ac:dyDescent="0.2">
      <c r="A740" s="47"/>
      <c r="B740" s="48"/>
      <c r="C740" s="48"/>
      <c r="D740" s="49"/>
      <c r="E740" s="49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4.25" customHeight="1" x14ac:dyDescent="0.2">
      <c r="A741" s="47"/>
      <c r="B741" s="48"/>
      <c r="C741" s="48"/>
      <c r="D741" s="49"/>
      <c r="E741" s="49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4.25" customHeight="1" x14ac:dyDescent="0.2">
      <c r="A742" s="47"/>
      <c r="B742" s="48"/>
      <c r="C742" s="48"/>
      <c r="D742" s="49"/>
      <c r="E742" s="49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4.25" customHeight="1" x14ac:dyDescent="0.2">
      <c r="A743" s="47"/>
      <c r="B743" s="48"/>
      <c r="C743" s="48"/>
      <c r="D743" s="49"/>
      <c r="E743" s="49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4.25" customHeight="1" x14ac:dyDescent="0.2">
      <c r="A744" s="47"/>
      <c r="B744" s="48"/>
      <c r="C744" s="48"/>
      <c r="D744" s="49"/>
      <c r="E744" s="49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4.25" customHeight="1" x14ac:dyDescent="0.2">
      <c r="A745" s="47"/>
      <c r="B745" s="48"/>
      <c r="C745" s="48"/>
      <c r="D745" s="49"/>
      <c r="E745" s="49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4.25" customHeight="1" x14ac:dyDescent="0.2">
      <c r="A746" s="47"/>
      <c r="B746" s="48"/>
      <c r="C746" s="48"/>
      <c r="D746" s="49"/>
      <c r="E746" s="49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4.25" customHeight="1" x14ac:dyDescent="0.2">
      <c r="A747" s="47"/>
      <c r="B747" s="48"/>
      <c r="C747" s="48"/>
      <c r="D747" s="49"/>
      <c r="E747" s="49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4.25" customHeight="1" x14ac:dyDescent="0.2">
      <c r="A748" s="47"/>
      <c r="B748" s="48"/>
      <c r="C748" s="48"/>
      <c r="D748" s="49"/>
      <c r="E748" s="49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4.25" customHeight="1" x14ac:dyDescent="0.2">
      <c r="A749" s="47"/>
      <c r="B749" s="48"/>
      <c r="C749" s="48"/>
      <c r="D749" s="49"/>
      <c r="E749" s="49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4.25" customHeight="1" x14ac:dyDescent="0.2">
      <c r="A750" s="47"/>
      <c r="B750" s="48"/>
      <c r="C750" s="48"/>
      <c r="D750" s="49"/>
      <c r="E750" s="49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4.25" customHeight="1" x14ac:dyDescent="0.2">
      <c r="A751" s="47"/>
      <c r="B751" s="48"/>
      <c r="C751" s="48"/>
      <c r="D751" s="49"/>
      <c r="E751" s="49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4.25" customHeight="1" x14ac:dyDescent="0.2">
      <c r="A752" s="47"/>
      <c r="B752" s="48"/>
      <c r="C752" s="48"/>
      <c r="D752" s="49"/>
      <c r="E752" s="49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4.25" customHeight="1" x14ac:dyDescent="0.2">
      <c r="A753" s="47"/>
      <c r="B753" s="48"/>
      <c r="C753" s="48"/>
      <c r="D753" s="49"/>
      <c r="E753" s="49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4.25" customHeight="1" x14ac:dyDescent="0.2">
      <c r="A754" s="47"/>
      <c r="B754" s="48"/>
      <c r="C754" s="48"/>
      <c r="D754" s="49"/>
      <c r="E754" s="49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4.25" customHeight="1" x14ac:dyDescent="0.2">
      <c r="A755" s="47"/>
      <c r="B755" s="48"/>
      <c r="C755" s="48"/>
      <c r="D755" s="49"/>
      <c r="E755" s="49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4.25" customHeight="1" x14ac:dyDescent="0.2">
      <c r="A756" s="47"/>
      <c r="B756" s="48"/>
      <c r="C756" s="48"/>
      <c r="D756" s="49"/>
      <c r="E756" s="49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4.25" customHeight="1" x14ac:dyDescent="0.2">
      <c r="A757" s="47"/>
      <c r="B757" s="48"/>
      <c r="C757" s="48"/>
      <c r="D757" s="49"/>
      <c r="E757" s="49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4.25" customHeight="1" x14ac:dyDescent="0.2">
      <c r="A758" s="47"/>
      <c r="B758" s="48"/>
      <c r="C758" s="48"/>
      <c r="D758" s="49"/>
      <c r="E758" s="49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4.25" customHeight="1" x14ac:dyDescent="0.2">
      <c r="A759" s="47"/>
      <c r="B759" s="48"/>
      <c r="C759" s="48"/>
      <c r="D759" s="49"/>
      <c r="E759" s="49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4.25" customHeight="1" x14ac:dyDescent="0.2">
      <c r="A760" s="47"/>
      <c r="B760" s="48"/>
      <c r="C760" s="48"/>
      <c r="D760" s="49"/>
      <c r="E760" s="49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4.25" customHeight="1" x14ac:dyDescent="0.2">
      <c r="A761" s="47"/>
      <c r="B761" s="48"/>
      <c r="C761" s="48"/>
      <c r="D761" s="49"/>
      <c r="E761" s="49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4.25" customHeight="1" x14ac:dyDescent="0.2">
      <c r="A762" s="47"/>
      <c r="B762" s="48"/>
      <c r="C762" s="48"/>
      <c r="D762" s="49"/>
      <c r="E762" s="49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4.25" customHeight="1" x14ac:dyDescent="0.2">
      <c r="A763" s="47"/>
      <c r="B763" s="48"/>
      <c r="C763" s="48"/>
      <c r="D763" s="49"/>
      <c r="E763" s="49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4.25" customHeight="1" x14ac:dyDescent="0.2">
      <c r="A764" s="47"/>
      <c r="B764" s="48"/>
      <c r="C764" s="48"/>
      <c r="D764" s="49"/>
      <c r="E764" s="49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4.25" customHeight="1" x14ac:dyDescent="0.2">
      <c r="A765" s="47"/>
      <c r="B765" s="48"/>
      <c r="C765" s="48"/>
      <c r="D765" s="49"/>
      <c r="E765" s="49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4.25" customHeight="1" x14ac:dyDescent="0.2">
      <c r="A766" s="47"/>
      <c r="B766" s="48"/>
      <c r="C766" s="48"/>
      <c r="D766" s="49"/>
      <c r="E766" s="49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4.25" customHeight="1" x14ac:dyDescent="0.2">
      <c r="A767" s="47"/>
      <c r="B767" s="48"/>
      <c r="C767" s="48"/>
      <c r="D767" s="49"/>
      <c r="E767" s="49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4.25" customHeight="1" x14ac:dyDescent="0.2">
      <c r="A768" s="47"/>
      <c r="B768" s="48"/>
      <c r="C768" s="48"/>
      <c r="D768" s="49"/>
      <c r="E768" s="49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4.25" customHeight="1" x14ac:dyDescent="0.2">
      <c r="A769" s="47"/>
      <c r="B769" s="48"/>
      <c r="C769" s="48"/>
      <c r="D769" s="49"/>
      <c r="E769" s="49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4.25" customHeight="1" x14ac:dyDescent="0.2">
      <c r="A770" s="47"/>
      <c r="B770" s="48"/>
      <c r="C770" s="48"/>
      <c r="D770" s="49"/>
      <c r="E770" s="49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4.25" customHeight="1" x14ac:dyDescent="0.2">
      <c r="A771" s="47"/>
      <c r="B771" s="48"/>
      <c r="C771" s="48"/>
      <c r="D771" s="49"/>
      <c r="E771" s="49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4.25" customHeight="1" x14ac:dyDescent="0.2">
      <c r="A772" s="47"/>
      <c r="B772" s="48"/>
      <c r="C772" s="48"/>
      <c r="D772" s="49"/>
      <c r="E772" s="49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4.25" customHeight="1" x14ac:dyDescent="0.2">
      <c r="A773" s="47"/>
      <c r="B773" s="48"/>
      <c r="C773" s="48"/>
      <c r="D773" s="49"/>
      <c r="E773" s="49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4.25" customHeight="1" x14ac:dyDescent="0.2">
      <c r="A774" s="47"/>
      <c r="B774" s="48"/>
      <c r="C774" s="48"/>
      <c r="D774" s="49"/>
      <c r="E774" s="49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4.25" customHeight="1" x14ac:dyDescent="0.2">
      <c r="A775" s="47"/>
      <c r="B775" s="48"/>
      <c r="C775" s="48"/>
      <c r="D775" s="49"/>
      <c r="E775" s="49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4.25" customHeight="1" x14ac:dyDescent="0.2">
      <c r="A776" s="47"/>
      <c r="B776" s="48"/>
      <c r="C776" s="48"/>
      <c r="D776" s="49"/>
      <c r="E776" s="49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4.25" customHeight="1" x14ac:dyDescent="0.2">
      <c r="A777" s="47"/>
      <c r="B777" s="48"/>
      <c r="C777" s="48"/>
      <c r="D777" s="49"/>
      <c r="E777" s="49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4.25" customHeight="1" x14ac:dyDescent="0.2">
      <c r="A778" s="47"/>
      <c r="B778" s="48"/>
      <c r="C778" s="48"/>
      <c r="D778" s="49"/>
      <c r="E778" s="49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4.25" customHeight="1" x14ac:dyDescent="0.2">
      <c r="A779" s="47"/>
      <c r="B779" s="48"/>
      <c r="C779" s="48"/>
      <c r="D779" s="49"/>
      <c r="E779" s="49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4.25" customHeight="1" x14ac:dyDescent="0.2">
      <c r="A780" s="47"/>
      <c r="B780" s="48"/>
      <c r="C780" s="48"/>
      <c r="D780" s="49"/>
      <c r="E780" s="49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4.25" customHeight="1" x14ac:dyDescent="0.2">
      <c r="A781" s="47"/>
      <c r="B781" s="48"/>
      <c r="C781" s="48"/>
      <c r="D781" s="49"/>
      <c r="E781" s="49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4.25" customHeight="1" x14ac:dyDescent="0.2">
      <c r="A782" s="47"/>
      <c r="B782" s="48"/>
      <c r="C782" s="48"/>
      <c r="D782" s="49"/>
      <c r="E782" s="49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4.25" customHeight="1" x14ac:dyDescent="0.2">
      <c r="A783" s="47"/>
      <c r="B783" s="48"/>
      <c r="C783" s="48"/>
      <c r="D783" s="49"/>
      <c r="E783" s="49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4.25" customHeight="1" x14ac:dyDescent="0.2">
      <c r="A784" s="47"/>
      <c r="B784" s="48"/>
      <c r="C784" s="48"/>
      <c r="D784" s="49"/>
      <c r="E784" s="49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4.25" customHeight="1" x14ac:dyDescent="0.2">
      <c r="A785" s="47"/>
      <c r="B785" s="48"/>
      <c r="C785" s="48"/>
      <c r="D785" s="49"/>
      <c r="E785" s="49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4.25" customHeight="1" x14ac:dyDescent="0.2">
      <c r="A786" s="47"/>
      <c r="B786" s="48"/>
      <c r="C786" s="48"/>
      <c r="D786" s="49"/>
      <c r="E786" s="49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4.25" customHeight="1" x14ac:dyDescent="0.2">
      <c r="A787" s="47"/>
      <c r="B787" s="48"/>
      <c r="C787" s="48"/>
      <c r="D787" s="49"/>
      <c r="E787" s="49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4.25" customHeight="1" x14ac:dyDescent="0.2">
      <c r="A788" s="47"/>
      <c r="B788" s="48"/>
      <c r="C788" s="48"/>
      <c r="D788" s="49"/>
      <c r="E788" s="49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4.25" customHeight="1" x14ac:dyDescent="0.2">
      <c r="A789" s="47"/>
      <c r="B789" s="48"/>
      <c r="C789" s="48"/>
      <c r="D789" s="49"/>
      <c r="E789" s="49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4.25" customHeight="1" x14ac:dyDescent="0.2">
      <c r="A790" s="47"/>
      <c r="B790" s="48"/>
      <c r="C790" s="48"/>
      <c r="D790" s="49"/>
      <c r="E790" s="49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4.25" customHeight="1" x14ac:dyDescent="0.2">
      <c r="A791" s="47"/>
      <c r="B791" s="48"/>
      <c r="C791" s="48"/>
      <c r="D791" s="49"/>
      <c r="E791" s="49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4.25" customHeight="1" x14ac:dyDescent="0.2">
      <c r="A792" s="47"/>
      <c r="B792" s="48"/>
      <c r="C792" s="48"/>
      <c r="D792" s="49"/>
      <c r="E792" s="49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4.25" customHeight="1" x14ac:dyDescent="0.2">
      <c r="A793" s="47"/>
      <c r="B793" s="48"/>
      <c r="C793" s="48"/>
      <c r="D793" s="49"/>
      <c r="E793" s="49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4.25" customHeight="1" x14ac:dyDescent="0.2">
      <c r="A794" s="47"/>
      <c r="B794" s="48"/>
      <c r="C794" s="48"/>
      <c r="D794" s="49"/>
      <c r="E794" s="49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4.25" customHeight="1" x14ac:dyDescent="0.2">
      <c r="A795" s="47"/>
      <c r="B795" s="48"/>
      <c r="C795" s="48"/>
      <c r="D795" s="49"/>
      <c r="E795" s="49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4.25" customHeight="1" x14ac:dyDescent="0.2">
      <c r="A796" s="47"/>
      <c r="B796" s="48"/>
      <c r="C796" s="48"/>
      <c r="D796" s="49"/>
      <c r="E796" s="49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4.25" customHeight="1" x14ac:dyDescent="0.2">
      <c r="A797" s="47"/>
      <c r="B797" s="48"/>
      <c r="C797" s="48"/>
      <c r="D797" s="49"/>
      <c r="E797" s="49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4.25" customHeight="1" x14ac:dyDescent="0.2">
      <c r="A798" s="47"/>
      <c r="B798" s="48"/>
      <c r="C798" s="48"/>
      <c r="D798" s="49"/>
      <c r="E798" s="49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4.25" customHeight="1" x14ac:dyDescent="0.2">
      <c r="A799" s="47"/>
      <c r="B799" s="48"/>
      <c r="C799" s="48"/>
      <c r="D799" s="49"/>
      <c r="E799" s="49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4.25" customHeight="1" x14ac:dyDescent="0.2">
      <c r="A800" s="47"/>
      <c r="B800" s="48"/>
      <c r="C800" s="48"/>
      <c r="D800" s="49"/>
      <c r="E800" s="49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4.25" customHeight="1" x14ac:dyDescent="0.2">
      <c r="A801" s="47"/>
      <c r="B801" s="48"/>
      <c r="C801" s="48"/>
      <c r="D801" s="49"/>
      <c r="E801" s="49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4.25" customHeight="1" x14ac:dyDescent="0.2">
      <c r="A802" s="47"/>
      <c r="B802" s="48"/>
      <c r="C802" s="48"/>
      <c r="D802" s="49"/>
      <c r="E802" s="49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4.25" customHeight="1" x14ac:dyDescent="0.2">
      <c r="A803" s="47"/>
      <c r="B803" s="48"/>
      <c r="C803" s="48"/>
      <c r="D803" s="49"/>
      <c r="E803" s="49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4.25" customHeight="1" x14ac:dyDescent="0.2">
      <c r="A804" s="47"/>
      <c r="B804" s="48"/>
      <c r="C804" s="48"/>
      <c r="D804" s="49"/>
      <c r="E804" s="49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4.25" customHeight="1" x14ac:dyDescent="0.2">
      <c r="A805" s="47"/>
      <c r="B805" s="48"/>
      <c r="C805" s="48"/>
      <c r="D805" s="49"/>
      <c r="E805" s="49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4.25" customHeight="1" x14ac:dyDescent="0.2">
      <c r="A806" s="47"/>
      <c r="B806" s="48"/>
      <c r="C806" s="48"/>
      <c r="D806" s="49"/>
      <c r="E806" s="49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4.25" customHeight="1" x14ac:dyDescent="0.2">
      <c r="A807" s="47"/>
      <c r="B807" s="48"/>
      <c r="C807" s="48"/>
      <c r="D807" s="49"/>
      <c r="E807" s="49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4.25" customHeight="1" x14ac:dyDescent="0.2">
      <c r="A808" s="47"/>
      <c r="B808" s="48"/>
      <c r="C808" s="48"/>
      <c r="D808" s="49"/>
      <c r="E808" s="49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4.25" customHeight="1" x14ac:dyDescent="0.2">
      <c r="A809" s="47"/>
      <c r="B809" s="48"/>
      <c r="C809" s="48"/>
      <c r="D809" s="49"/>
      <c r="E809" s="49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4.25" customHeight="1" x14ac:dyDescent="0.2">
      <c r="A810" s="47"/>
      <c r="B810" s="48"/>
      <c r="C810" s="48"/>
      <c r="D810" s="49"/>
      <c r="E810" s="49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4.25" customHeight="1" x14ac:dyDescent="0.2">
      <c r="A811" s="47"/>
      <c r="B811" s="48"/>
      <c r="C811" s="48"/>
      <c r="D811" s="49"/>
      <c r="E811" s="49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4.25" customHeight="1" x14ac:dyDescent="0.2">
      <c r="A812" s="47"/>
      <c r="B812" s="48"/>
      <c r="C812" s="48"/>
      <c r="D812" s="49"/>
      <c r="E812" s="49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4.25" customHeight="1" x14ac:dyDescent="0.2">
      <c r="A813" s="47"/>
      <c r="B813" s="48"/>
      <c r="C813" s="48"/>
      <c r="D813" s="49"/>
      <c r="E813" s="49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4.25" customHeight="1" x14ac:dyDescent="0.2">
      <c r="A814" s="47"/>
      <c r="B814" s="48"/>
      <c r="C814" s="48"/>
      <c r="D814" s="49"/>
      <c r="E814" s="49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4.25" customHeight="1" x14ac:dyDescent="0.2">
      <c r="A815" s="47"/>
      <c r="B815" s="48"/>
      <c r="C815" s="48"/>
      <c r="D815" s="49"/>
      <c r="E815" s="49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4.25" customHeight="1" x14ac:dyDescent="0.2">
      <c r="A816" s="47"/>
      <c r="B816" s="48"/>
      <c r="C816" s="48"/>
      <c r="D816" s="49"/>
      <c r="E816" s="49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4.25" customHeight="1" x14ac:dyDescent="0.2">
      <c r="A817" s="47"/>
      <c r="B817" s="48"/>
      <c r="C817" s="48"/>
      <c r="D817" s="49"/>
      <c r="E817" s="49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4.25" customHeight="1" x14ac:dyDescent="0.2">
      <c r="A818" s="47"/>
      <c r="B818" s="48"/>
      <c r="C818" s="48"/>
      <c r="D818" s="49"/>
      <c r="E818" s="49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4.25" customHeight="1" x14ac:dyDescent="0.2">
      <c r="A819" s="47"/>
      <c r="B819" s="48"/>
      <c r="C819" s="48"/>
      <c r="D819" s="49"/>
      <c r="E819" s="49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4.25" customHeight="1" x14ac:dyDescent="0.2">
      <c r="A820" s="47"/>
      <c r="B820" s="48"/>
      <c r="C820" s="48"/>
      <c r="D820" s="49"/>
      <c r="E820" s="49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4.25" customHeight="1" x14ac:dyDescent="0.2">
      <c r="A821" s="47"/>
      <c r="B821" s="48"/>
      <c r="C821" s="48"/>
      <c r="D821" s="49"/>
      <c r="E821" s="49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4.25" customHeight="1" x14ac:dyDescent="0.2">
      <c r="A822" s="47"/>
      <c r="B822" s="48"/>
      <c r="C822" s="48"/>
      <c r="D822" s="49"/>
      <c r="E822" s="49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4.25" customHeight="1" x14ac:dyDescent="0.2">
      <c r="A823" s="47"/>
      <c r="B823" s="48"/>
      <c r="C823" s="48"/>
      <c r="D823" s="49"/>
      <c r="E823" s="49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4.25" customHeight="1" x14ac:dyDescent="0.2">
      <c r="A824" s="47"/>
      <c r="B824" s="48"/>
      <c r="C824" s="48"/>
      <c r="D824" s="49"/>
      <c r="E824" s="49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4.25" customHeight="1" x14ac:dyDescent="0.2">
      <c r="A825" s="47"/>
      <c r="B825" s="48"/>
      <c r="C825" s="48"/>
      <c r="D825" s="49"/>
      <c r="E825" s="49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4.25" customHeight="1" x14ac:dyDescent="0.2">
      <c r="A826" s="47"/>
      <c r="B826" s="48"/>
      <c r="C826" s="48"/>
      <c r="D826" s="49"/>
      <c r="E826" s="49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4.25" customHeight="1" x14ac:dyDescent="0.2">
      <c r="A827" s="47"/>
      <c r="B827" s="48"/>
      <c r="C827" s="48"/>
      <c r="D827" s="49"/>
      <c r="E827" s="49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4.25" customHeight="1" x14ac:dyDescent="0.2">
      <c r="A828" s="47"/>
      <c r="B828" s="48"/>
      <c r="C828" s="48"/>
      <c r="D828" s="49"/>
      <c r="E828" s="49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4.25" customHeight="1" x14ac:dyDescent="0.2">
      <c r="A829" s="47"/>
      <c r="B829" s="48"/>
      <c r="C829" s="48"/>
      <c r="D829" s="49"/>
      <c r="E829" s="49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4.25" customHeight="1" x14ac:dyDescent="0.2">
      <c r="A830" s="47"/>
      <c r="B830" s="48"/>
      <c r="C830" s="48"/>
      <c r="D830" s="49"/>
      <c r="E830" s="49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4.25" customHeight="1" x14ac:dyDescent="0.2">
      <c r="A831" s="47"/>
      <c r="B831" s="48"/>
      <c r="C831" s="48"/>
      <c r="D831" s="49"/>
      <c r="E831" s="49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4.25" customHeight="1" x14ac:dyDescent="0.2">
      <c r="A832" s="47"/>
      <c r="B832" s="48"/>
      <c r="C832" s="48"/>
      <c r="D832" s="49"/>
      <c r="E832" s="49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4.25" customHeight="1" x14ac:dyDescent="0.2">
      <c r="A833" s="47"/>
      <c r="B833" s="48"/>
      <c r="C833" s="48"/>
      <c r="D833" s="49"/>
      <c r="E833" s="49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4.25" customHeight="1" x14ac:dyDescent="0.2">
      <c r="A834" s="47"/>
      <c r="B834" s="48"/>
      <c r="C834" s="48"/>
      <c r="D834" s="49"/>
      <c r="E834" s="49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4.25" customHeight="1" x14ac:dyDescent="0.2">
      <c r="A835" s="47"/>
      <c r="B835" s="48"/>
      <c r="C835" s="48"/>
      <c r="D835" s="49"/>
      <c r="E835" s="49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4.25" customHeight="1" x14ac:dyDescent="0.2">
      <c r="A836" s="47"/>
      <c r="B836" s="48"/>
      <c r="C836" s="48"/>
      <c r="D836" s="49"/>
      <c r="E836" s="49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4.25" customHeight="1" x14ac:dyDescent="0.2">
      <c r="A837" s="47"/>
      <c r="B837" s="48"/>
      <c r="C837" s="48"/>
      <c r="D837" s="49"/>
      <c r="E837" s="49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4.25" customHeight="1" x14ac:dyDescent="0.2">
      <c r="A838" s="47"/>
      <c r="B838" s="48"/>
      <c r="C838" s="48"/>
      <c r="D838" s="49"/>
      <c r="E838" s="49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4.25" customHeight="1" x14ac:dyDescent="0.2">
      <c r="A839" s="47"/>
      <c r="B839" s="48"/>
      <c r="C839" s="48"/>
      <c r="D839" s="49"/>
      <c r="E839" s="49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4.25" customHeight="1" x14ac:dyDescent="0.2">
      <c r="A840" s="47"/>
      <c r="B840" s="48"/>
      <c r="C840" s="48"/>
      <c r="D840" s="49"/>
      <c r="E840" s="49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4.25" customHeight="1" x14ac:dyDescent="0.2">
      <c r="A841" s="47"/>
      <c r="B841" s="48"/>
      <c r="C841" s="48"/>
      <c r="D841" s="49"/>
      <c r="E841" s="49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4.25" customHeight="1" x14ac:dyDescent="0.2">
      <c r="A842" s="47"/>
      <c r="B842" s="48"/>
      <c r="C842" s="48"/>
      <c r="D842" s="49"/>
      <c r="E842" s="49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4.25" customHeight="1" x14ac:dyDescent="0.2">
      <c r="A843" s="47"/>
      <c r="B843" s="48"/>
      <c r="C843" s="48"/>
      <c r="D843" s="49"/>
      <c r="E843" s="49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4.25" customHeight="1" x14ac:dyDescent="0.2">
      <c r="A844" s="47"/>
      <c r="B844" s="48"/>
      <c r="C844" s="48"/>
      <c r="D844" s="49"/>
      <c r="E844" s="49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4.25" customHeight="1" x14ac:dyDescent="0.2">
      <c r="A845" s="47"/>
      <c r="B845" s="48"/>
      <c r="C845" s="48"/>
      <c r="D845" s="49"/>
      <c r="E845" s="49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4.25" customHeight="1" x14ac:dyDescent="0.2">
      <c r="A846" s="47"/>
      <c r="B846" s="48"/>
      <c r="C846" s="48"/>
      <c r="D846" s="49"/>
      <c r="E846" s="49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4.25" customHeight="1" x14ac:dyDescent="0.2">
      <c r="A847" s="47"/>
      <c r="B847" s="48"/>
      <c r="C847" s="48"/>
      <c r="D847" s="49"/>
      <c r="E847" s="49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4.25" customHeight="1" x14ac:dyDescent="0.2">
      <c r="A848" s="47"/>
      <c r="B848" s="48"/>
      <c r="C848" s="48"/>
      <c r="D848" s="49"/>
      <c r="E848" s="49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4.25" customHeight="1" x14ac:dyDescent="0.2">
      <c r="A849" s="47"/>
      <c r="B849" s="48"/>
      <c r="C849" s="48"/>
      <c r="D849" s="49"/>
      <c r="E849" s="49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4.25" customHeight="1" x14ac:dyDescent="0.2">
      <c r="A850" s="47"/>
      <c r="B850" s="48"/>
      <c r="C850" s="48"/>
      <c r="D850" s="49"/>
      <c r="E850" s="49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4.25" customHeight="1" x14ac:dyDescent="0.2">
      <c r="A851" s="47"/>
      <c r="B851" s="48"/>
      <c r="C851" s="48"/>
      <c r="D851" s="49"/>
      <c r="E851" s="49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4.25" customHeight="1" x14ac:dyDescent="0.2">
      <c r="A852" s="47"/>
      <c r="B852" s="48"/>
      <c r="C852" s="48"/>
      <c r="D852" s="49"/>
      <c r="E852" s="49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4.25" customHeight="1" x14ac:dyDescent="0.2">
      <c r="A853" s="47"/>
      <c r="B853" s="48"/>
      <c r="C853" s="48"/>
      <c r="D853" s="49"/>
      <c r="E853" s="49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4.25" customHeight="1" x14ac:dyDescent="0.2">
      <c r="A854" s="47"/>
      <c r="B854" s="48"/>
      <c r="C854" s="48"/>
      <c r="D854" s="49"/>
      <c r="E854" s="49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4.25" customHeight="1" x14ac:dyDescent="0.2">
      <c r="A855" s="47"/>
      <c r="B855" s="48"/>
      <c r="C855" s="48"/>
      <c r="D855" s="49"/>
      <c r="E855" s="49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4.25" customHeight="1" x14ac:dyDescent="0.2">
      <c r="A856" s="47"/>
      <c r="B856" s="48"/>
      <c r="C856" s="48"/>
      <c r="D856" s="49"/>
      <c r="E856" s="49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4.25" customHeight="1" x14ac:dyDescent="0.2">
      <c r="A857" s="47"/>
      <c r="B857" s="48"/>
      <c r="C857" s="48"/>
      <c r="D857" s="49"/>
      <c r="E857" s="49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4.25" customHeight="1" x14ac:dyDescent="0.2">
      <c r="A858" s="47"/>
      <c r="B858" s="48"/>
      <c r="C858" s="48"/>
      <c r="D858" s="49"/>
      <c r="E858" s="49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4.25" customHeight="1" x14ac:dyDescent="0.2">
      <c r="A859" s="47"/>
      <c r="B859" s="48"/>
      <c r="C859" s="48"/>
      <c r="D859" s="49"/>
      <c r="E859" s="49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4.25" customHeight="1" x14ac:dyDescent="0.2">
      <c r="A860" s="47"/>
      <c r="B860" s="48"/>
      <c r="C860" s="48"/>
      <c r="D860" s="49"/>
      <c r="E860" s="49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4.25" customHeight="1" x14ac:dyDescent="0.2">
      <c r="A861" s="47"/>
      <c r="B861" s="48"/>
      <c r="C861" s="48"/>
      <c r="D861" s="49"/>
      <c r="E861" s="49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4.25" customHeight="1" x14ac:dyDescent="0.2">
      <c r="A862" s="47"/>
      <c r="B862" s="48"/>
      <c r="C862" s="48"/>
      <c r="D862" s="49"/>
      <c r="E862" s="49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4.25" customHeight="1" x14ac:dyDescent="0.2">
      <c r="A863" s="47"/>
      <c r="B863" s="48"/>
      <c r="C863" s="48"/>
      <c r="D863" s="49"/>
      <c r="E863" s="49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4.25" customHeight="1" x14ac:dyDescent="0.2">
      <c r="A864" s="47"/>
      <c r="B864" s="48"/>
      <c r="C864" s="48"/>
      <c r="D864" s="49"/>
      <c r="E864" s="49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4.25" customHeight="1" x14ac:dyDescent="0.2">
      <c r="A865" s="47"/>
      <c r="B865" s="48"/>
      <c r="C865" s="48"/>
      <c r="D865" s="49"/>
      <c r="E865" s="49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4.25" customHeight="1" x14ac:dyDescent="0.2">
      <c r="A866" s="47"/>
      <c r="B866" s="48"/>
      <c r="C866" s="48"/>
      <c r="D866" s="49"/>
      <c r="E866" s="49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4.25" customHeight="1" x14ac:dyDescent="0.2">
      <c r="A867" s="47"/>
      <c r="B867" s="48"/>
      <c r="C867" s="48"/>
      <c r="D867" s="49"/>
      <c r="E867" s="49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4.25" customHeight="1" x14ac:dyDescent="0.2">
      <c r="A868" s="47"/>
      <c r="B868" s="48"/>
      <c r="C868" s="48"/>
      <c r="D868" s="49"/>
      <c r="E868" s="49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4.25" customHeight="1" x14ac:dyDescent="0.2">
      <c r="A869" s="47"/>
      <c r="B869" s="48"/>
      <c r="C869" s="48"/>
      <c r="D869" s="49"/>
      <c r="E869" s="49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4.25" customHeight="1" x14ac:dyDescent="0.2">
      <c r="A870" s="47"/>
      <c r="B870" s="48"/>
      <c r="C870" s="48"/>
      <c r="D870" s="49"/>
      <c r="E870" s="49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4.25" customHeight="1" x14ac:dyDescent="0.2">
      <c r="A871" s="47"/>
      <c r="B871" s="48"/>
      <c r="C871" s="48"/>
      <c r="D871" s="49"/>
      <c r="E871" s="49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4.25" customHeight="1" x14ac:dyDescent="0.2">
      <c r="A872" s="47"/>
      <c r="B872" s="48"/>
      <c r="C872" s="48"/>
      <c r="D872" s="49"/>
      <c r="E872" s="49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4.25" customHeight="1" x14ac:dyDescent="0.2">
      <c r="A873" s="47"/>
      <c r="B873" s="48"/>
      <c r="C873" s="48"/>
      <c r="D873" s="49"/>
      <c r="E873" s="49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4.25" customHeight="1" x14ac:dyDescent="0.2">
      <c r="A874" s="47"/>
      <c r="B874" s="48"/>
      <c r="C874" s="48"/>
      <c r="D874" s="49"/>
      <c r="E874" s="49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4.25" customHeight="1" x14ac:dyDescent="0.2">
      <c r="A875" s="47"/>
      <c r="B875" s="48"/>
      <c r="C875" s="48"/>
      <c r="D875" s="49"/>
      <c r="E875" s="49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4.25" customHeight="1" x14ac:dyDescent="0.2">
      <c r="A876" s="47"/>
      <c r="B876" s="48"/>
      <c r="C876" s="48"/>
      <c r="D876" s="49"/>
      <c r="E876" s="49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4.25" customHeight="1" x14ac:dyDescent="0.2">
      <c r="A877" s="47"/>
      <c r="B877" s="48"/>
      <c r="C877" s="48"/>
      <c r="D877" s="49"/>
      <c r="E877" s="49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4.25" customHeight="1" x14ac:dyDescent="0.2">
      <c r="A878" s="47"/>
      <c r="B878" s="48"/>
      <c r="C878" s="48"/>
      <c r="D878" s="49"/>
      <c r="E878" s="49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4.25" customHeight="1" x14ac:dyDescent="0.2">
      <c r="A879" s="47"/>
      <c r="B879" s="48"/>
      <c r="C879" s="48"/>
      <c r="D879" s="49"/>
      <c r="E879" s="49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4.25" customHeight="1" x14ac:dyDescent="0.2">
      <c r="A880" s="47"/>
      <c r="B880" s="48"/>
      <c r="C880" s="48"/>
      <c r="D880" s="49"/>
      <c r="E880" s="49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4.25" customHeight="1" x14ac:dyDescent="0.2">
      <c r="A881" s="47"/>
      <c r="B881" s="48"/>
      <c r="C881" s="48"/>
      <c r="D881" s="49"/>
      <c r="E881" s="49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4.25" customHeight="1" x14ac:dyDescent="0.2">
      <c r="A882" s="47"/>
      <c r="B882" s="48"/>
      <c r="C882" s="48"/>
      <c r="D882" s="49"/>
      <c r="E882" s="49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4.25" customHeight="1" x14ac:dyDescent="0.2">
      <c r="A883" s="47"/>
      <c r="B883" s="48"/>
      <c r="C883" s="48"/>
      <c r="D883" s="49"/>
      <c r="E883" s="49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4.25" customHeight="1" x14ac:dyDescent="0.2">
      <c r="A884" s="47"/>
      <c r="B884" s="48"/>
      <c r="C884" s="48"/>
      <c r="D884" s="49"/>
      <c r="E884" s="49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4.25" customHeight="1" x14ac:dyDescent="0.2">
      <c r="A885" s="47"/>
      <c r="B885" s="48"/>
      <c r="C885" s="48"/>
      <c r="D885" s="49"/>
      <c r="E885" s="49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4.25" customHeight="1" x14ac:dyDescent="0.2">
      <c r="A886" s="47"/>
      <c r="B886" s="48"/>
      <c r="C886" s="48"/>
      <c r="D886" s="49"/>
      <c r="E886" s="49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4.25" customHeight="1" x14ac:dyDescent="0.2">
      <c r="A887" s="47"/>
      <c r="B887" s="48"/>
      <c r="C887" s="48"/>
      <c r="D887" s="49"/>
      <c r="E887" s="49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4.25" customHeight="1" x14ac:dyDescent="0.2">
      <c r="A888" s="47"/>
      <c r="B888" s="48"/>
      <c r="C888" s="48"/>
      <c r="D888" s="49"/>
      <c r="E888" s="49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4.25" customHeight="1" x14ac:dyDescent="0.2">
      <c r="A889" s="47"/>
      <c r="B889" s="48"/>
      <c r="C889" s="48"/>
      <c r="D889" s="49"/>
      <c r="E889" s="49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4.25" customHeight="1" x14ac:dyDescent="0.2">
      <c r="A890" s="47"/>
      <c r="B890" s="48"/>
      <c r="C890" s="48"/>
      <c r="D890" s="49"/>
      <c r="E890" s="49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4.25" customHeight="1" x14ac:dyDescent="0.2">
      <c r="A891" s="47"/>
      <c r="B891" s="48"/>
      <c r="C891" s="48"/>
      <c r="D891" s="49"/>
      <c r="E891" s="49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4.25" customHeight="1" x14ac:dyDescent="0.2">
      <c r="A892" s="47"/>
      <c r="B892" s="48"/>
      <c r="C892" s="48"/>
      <c r="D892" s="49"/>
      <c r="E892" s="49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4.25" customHeight="1" x14ac:dyDescent="0.2">
      <c r="A893" s="47"/>
      <c r="B893" s="48"/>
      <c r="C893" s="48"/>
      <c r="D893" s="49"/>
      <c r="E893" s="49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4.25" customHeight="1" x14ac:dyDescent="0.2">
      <c r="A894" s="47"/>
      <c r="B894" s="48"/>
      <c r="C894" s="48"/>
      <c r="D894" s="49"/>
      <c r="E894" s="49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4.25" customHeight="1" x14ac:dyDescent="0.2">
      <c r="A895" s="47"/>
      <c r="B895" s="48"/>
      <c r="C895" s="48"/>
      <c r="D895" s="49"/>
      <c r="E895" s="49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4.25" customHeight="1" x14ac:dyDescent="0.2">
      <c r="A896" s="47"/>
      <c r="B896" s="48"/>
      <c r="C896" s="48"/>
      <c r="D896" s="49"/>
      <c r="E896" s="49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4.25" customHeight="1" x14ac:dyDescent="0.2">
      <c r="A897" s="47"/>
      <c r="B897" s="48"/>
      <c r="C897" s="48"/>
      <c r="D897" s="49"/>
      <c r="E897" s="49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4.25" customHeight="1" x14ac:dyDescent="0.2">
      <c r="A898" s="47"/>
      <c r="B898" s="48"/>
      <c r="C898" s="48"/>
      <c r="D898" s="49"/>
      <c r="E898" s="49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4.25" customHeight="1" x14ac:dyDescent="0.2">
      <c r="A899" s="47"/>
      <c r="B899" s="48"/>
      <c r="C899" s="48"/>
      <c r="D899" s="49"/>
      <c r="E899" s="49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4.25" customHeight="1" x14ac:dyDescent="0.2">
      <c r="A900" s="47"/>
      <c r="B900" s="48"/>
      <c r="C900" s="48"/>
      <c r="D900" s="49"/>
      <c r="E900" s="49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4.25" customHeight="1" x14ac:dyDescent="0.2">
      <c r="A901" s="47"/>
      <c r="B901" s="48"/>
      <c r="C901" s="48"/>
      <c r="D901" s="49"/>
      <c r="E901" s="49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4.25" customHeight="1" x14ac:dyDescent="0.2">
      <c r="A902" s="47"/>
      <c r="B902" s="48"/>
      <c r="C902" s="48"/>
      <c r="D902" s="49"/>
      <c r="E902" s="49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4.25" customHeight="1" x14ac:dyDescent="0.2">
      <c r="A903" s="47"/>
      <c r="B903" s="48"/>
      <c r="C903" s="48"/>
      <c r="D903" s="49"/>
      <c r="E903" s="49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4.25" customHeight="1" x14ac:dyDescent="0.2">
      <c r="A904" s="47"/>
      <c r="B904" s="48"/>
      <c r="C904" s="48"/>
      <c r="D904" s="49"/>
      <c r="E904" s="49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4.25" customHeight="1" x14ac:dyDescent="0.2">
      <c r="A905" s="47"/>
      <c r="B905" s="48"/>
      <c r="C905" s="48"/>
      <c r="D905" s="49"/>
      <c r="E905" s="49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4.25" customHeight="1" x14ac:dyDescent="0.2">
      <c r="A906" s="47"/>
      <c r="B906" s="48"/>
      <c r="C906" s="48"/>
      <c r="D906" s="49"/>
      <c r="E906" s="49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4.25" customHeight="1" x14ac:dyDescent="0.2">
      <c r="A907" s="47"/>
      <c r="B907" s="48"/>
      <c r="C907" s="48"/>
      <c r="D907" s="49"/>
      <c r="E907" s="49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4.25" customHeight="1" x14ac:dyDescent="0.2">
      <c r="A908" s="47"/>
      <c r="B908" s="48"/>
      <c r="C908" s="48"/>
      <c r="D908" s="49"/>
      <c r="E908" s="49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4.25" customHeight="1" x14ac:dyDescent="0.2">
      <c r="A909" s="47"/>
      <c r="B909" s="48"/>
      <c r="C909" s="48"/>
      <c r="D909" s="49"/>
      <c r="E909" s="49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4.25" customHeight="1" x14ac:dyDescent="0.2">
      <c r="A910" s="47"/>
      <c r="B910" s="48"/>
      <c r="C910" s="48"/>
      <c r="D910" s="49"/>
      <c r="E910" s="49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4.25" customHeight="1" x14ac:dyDescent="0.2">
      <c r="A911" s="47"/>
      <c r="B911" s="48"/>
      <c r="C911" s="48"/>
      <c r="D911" s="49"/>
      <c r="E911" s="49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4.25" customHeight="1" x14ac:dyDescent="0.2">
      <c r="A912" s="47"/>
      <c r="B912" s="48"/>
      <c r="C912" s="48"/>
      <c r="D912" s="49"/>
      <c r="E912" s="49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4.25" customHeight="1" x14ac:dyDescent="0.2">
      <c r="A913" s="47"/>
      <c r="B913" s="48"/>
      <c r="C913" s="48"/>
      <c r="D913" s="49"/>
      <c r="E913" s="49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4.25" customHeight="1" x14ac:dyDescent="0.2">
      <c r="A914" s="47"/>
      <c r="B914" s="48"/>
      <c r="C914" s="48"/>
      <c r="D914" s="49"/>
      <c r="E914" s="49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4.25" customHeight="1" x14ac:dyDescent="0.2">
      <c r="A915" s="47"/>
      <c r="B915" s="48"/>
      <c r="C915" s="48"/>
      <c r="D915" s="49"/>
      <c r="E915" s="49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4.25" customHeight="1" x14ac:dyDescent="0.2">
      <c r="A916" s="47"/>
      <c r="B916" s="48"/>
      <c r="C916" s="48"/>
      <c r="D916" s="49"/>
      <c r="E916" s="49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4.25" customHeight="1" x14ac:dyDescent="0.2">
      <c r="A917" s="47"/>
      <c r="B917" s="48"/>
      <c r="C917" s="48"/>
      <c r="D917" s="49"/>
      <c r="E917" s="49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4.25" customHeight="1" x14ac:dyDescent="0.2">
      <c r="A918" s="47"/>
      <c r="B918" s="48"/>
      <c r="C918" s="48"/>
      <c r="D918" s="49"/>
      <c r="E918" s="49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4.25" customHeight="1" x14ac:dyDescent="0.2">
      <c r="A919" s="47"/>
      <c r="B919" s="48"/>
      <c r="C919" s="48"/>
      <c r="D919" s="49"/>
      <c r="E919" s="49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4.25" customHeight="1" x14ac:dyDescent="0.2">
      <c r="A920" s="47"/>
      <c r="B920" s="48"/>
      <c r="C920" s="48"/>
      <c r="D920" s="49"/>
      <c r="E920" s="49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4.25" customHeight="1" x14ac:dyDescent="0.2">
      <c r="A921" s="47"/>
      <c r="B921" s="48"/>
      <c r="C921" s="48"/>
      <c r="D921" s="49"/>
      <c r="E921" s="49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4.25" customHeight="1" x14ac:dyDescent="0.2">
      <c r="A922" s="47"/>
      <c r="B922" s="48"/>
      <c r="C922" s="48"/>
      <c r="D922" s="49"/>
      <c r="E922" s="49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4.25" customHeight="1" x14ac:dyDescent="0.2">
      <c r="A923" s="47"/>
      <c r="B923" s="48"/>
      <c r="C923" s="48"/>
      <c r="D923" s="49"/>
      <c r="E923" s="49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4.25" customHeight="1" x14ac:dyDescent="0.2">
      <c r="A924" s="47"/>
      <c r="B924" s="48"/>
      <c r="C924" s="48"/>
      <c r="D924" s="49"/>
      <c r="E924" s="49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4.25" customHeight="1" x14ac:dyDescent="0.2">
      <c r="A925" s="47"/>
      <c r="B925" s="48"/>
      <c r="C925" s="48"/>
      <c r="D925" s="49"/>
      <c r="E925" s="49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4.25" customHeight="1" x14ac:dyDescent="0.2">
      <c r="A926" s="47"/>
      <c r="B926" s="48"/>
      <c r="C926" s="48"/>
      <c r="D926" s="49"/>
      <c r="E926" s="49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4.25" customHeight="1" x14ac:dyDescent="0.2">
      <c r="A927" s="47"/>
      <c r="B927" s="48"/>
      <c r="C927" s="48"/>
      <c r="D927" s="49"/>
      <c r="E927" s="49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4.25" customHeight="1" x14ac:dyDescent="0.2">
      <c r="A928" s="47"/>
      <c r="B928" s="48"/>
      <c r="C928" s="48"/>
      <c r="D928" s="49"/>
      <c r="E928" s="49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4.25" customHeight="1" x14ac:dyDescent="0.2">
      <c r="A929" s="47"/>
      <c r="B929" s="48"/>
      <c r="C929" s="48"/>
      <c r="D929" s="49"/>
      <c r="E929" s="49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4.25" customHeight="1" x14ac:dyDescent="0.2">
      <c r="A930" s="47"/>
      <c r="B930" s="48"/>
      <c r="C930" s="48"/>
      <c r="D930" s="49"/>
      <c r="E930" s="49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4.25" customHeight="1" x14ac:dyDescent="0.2">
      <c r="A931" s="47"/>
      <c r="B931" s="48"/>
      <c r="C931" s="48"/>
      <c r="D931" s="49"/>
      <c r="E931" s="49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4.25" customHeight="1" x14ac:dyDescent="0.2">
      <c r="A932" s="47"/>
      <c r="B932" s="48"/>
      <c r="C932" s="48"/>
      <c r="D932" s="49"/>
      <c r="E932" s="49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4.25" customHeight="1" x14ac:dyDescent="0.2">
      <c r="A933" s="47"/>
      <c r="B933" s="48"/>
      <c r="C933" s="48"/>
      <c r="D933" s="49"/>
      <c r="E933" s="49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4.25" customHeight="1" x14ac:dyDescent="0.2">
      <c r="A934" s="47"/>
      <c r="B934" s="48"/>
      <c r="C934" s="48"/>
      <c r="D934" s="49"/>
      <c r="E934" s="49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4.25" customHeight="1" x14ac:dyDescent="0.2">
      <c r="A935" s="47"/>
      <c r="B935" s="48"/>
      <c r="C935" s="48"/>
      <c r="D935" s="49"/>
      <c r="E935" s="49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4.25" customHeight="1" x14ac:dyDescent="0.2">
      <c r="A936" s="47"/>
      <c r="B936" s="48"/>
      <c r="C936" s="48"/>
      <c r="D936" s="49"/>
      <c r="E936" s="49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4.25" customHeight="1" x14ac:dyDescent="0.2">
      <c r="A937" s="47"/>
      <c r="B937" s="48"/>
      <c r="C937" s="48"/>
      <c r="D937" s="49"/>
      <c r="E937" s="49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4.25" customHeight="1" x14ac:dyDescent="0.2">
      <c r="A938" s="47"/>
      <c r="B938" s="48"/>
      <c r="C938" s="48"/>
      <c r="D938" s="49"/>
      <c r="E938" s="49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4.25" customHeight="1" x14ac:dyDescent="0.2">
      <c r="A939" s="47"/>
      <c r="B939" s="48"/>
      <c r="C939" s="48"/>
      <c r="D939" s="49"/>
      <c r="E939" s="49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4.25" customHeight="1" x14ac:dyDescent="0.2">
      <c r="A940" s="47"/>
      <c r="B940" s="48"/>
      <c r="C940" s="48"/>
      <c r="D940" s="49"/>
      <c r="E940" s="49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4.25" customHeight="1" x14ac:dyDescent="0.2">
      <c r="A941" s="47"/>
      <c r="B941" s="48"/>
      <c r="C941" s="48"/>
      <c r="D941" s="49"/>
      <c r="E941" s="49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4.25" customHeight="1" x14ac:dyDescent="0.2">
      <c r="A942" s="47"/>
      <c r="B942" s="48"/>
      <c r="C942" s="48"/>
      <c r="D942" s="49"/>
      <c r="E942" s="49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4.25" customHeight="1" x14ac:dyDescent="0.2">
      <c r="A943" s="47"/>
      <c r="B943" s="48"/>
      <c r="C943" s="48"/>
      <c r="D943" s="49"/>
      <c r="E943" s="49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4.25" customHeight="1" x14ac:dyDescent="0.2">
      <c r="A944" s="47"/>
      <c r="B944" s="48"/>
      <c r="C944" s="48"/>
      <c r="D944" s="49"/>
      <c r="E944" s="49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4.25" customHeight="1" x14ac:dyDescent="0.2">
      <c r="A945" s="47"/>
      <c r="B945" s="48"/>
      <c r="C945" s="48"/>
      <c r="D945" s="49"/>
      <c r="E945" s="49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4.25" customHeight="1" x14ac:dyDescent="0.2">
      <c r="A946" s="47"/>
      <c r="B946" s="48"/>
      <c r="C946" s="48"/>
      <c r="D946" s="49"/>
      <c r="E946" s="49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4.25" customHeight="1" x14ac:dyDescent="0.2">
      <c r="A947" s="47"/>
      <c r="B947" s="48"/>
      <c r="C947" s="48"/>
      <c r="D947" s="49"/>
      <c r="E947" s="49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4.25" customHeight="1" x14ac:dyDescent="0.2">
      <c r="A948" s="47"/>
      <c r="B948" s="48"/>
      <c r="C948" s="48"/>
      <c r="D948" s="49"/>
      <c r="E948" s="49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4.25" customHeight="1" x14ac:dyDescent="0.2">
      <c r="A949" s="47"/>
      <c r="B949" s="48"/>
      <c r="C949" s="48"/>
      <c r="D949" s="49"/>
      <c r="E949" s="49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4.25" customHeight="1" x14ac:dyDescent="0.2">
      <c r="A950" s="47"/>
      <c r="B950" s="48"/>
      <c r="C950" s="48"/>
      <c r="D950" s="49"/>
      <c r="E950" s="49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4.25" customHeight="1" x14ac:dyDescent="0.2">
      <c r="A951" s="47"/>
      <c r="B951" s="48"/>
      <c r="C951" s="48"/>
      <c r="D951" s="49"/>
      <c r="E951" s="49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4.25" customHeight="1" x14ac:dyDescent="0.2">
      <c r="A952" s="47"/>
      <c r="B952" s="48"/>
      <c r="C952" s="48"/>
      <c r="D952" s="49"/>
      <c r="E952" s="49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4.25" customHeight="1" x14ac:dyDescent="0.2">
      <c r="A953" s="47"/>
      <c r="B953" s="48"/>
      <c r="C953" s="48"/>
      <c r="D953" s="49"/>
      <c r="E953" s="49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4.25" customHeight="1" x14ac:dyDescent="0.2">
      <c r="A954" s="47"/>
      <c r="B954" s="48"/>
      <c r="C954" s="48"/>
      <c r="D954" s="49"/>
      <c r="E954" s="49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4.25" customHeight="1" x14ac:dyDescent="0.2">
      <c r="A955" s="47"/>
      <c r="B955" s="48"/>
      <c r="C955" s="48"/>
      <c r="D955" s="49"/>
      <c r="E955" s="49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4.25" customHeight="1" x14ac:dyDescent="0.2">
      <c r="A956" s="47"/>
      <c r="B956" s="48"/>
      <c r="C956" s="48"/>
      <c r="D956" s="49"/>
      <c r="E956" s="49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4.25" customHeight="1" x14ac:dyDescent="0.2">
      <c r="A957" s="47"/>
      <c r="B957" s="48"/>
      <c r="C957" s="48"/>
      <c r="D957" s="49"/>
      <c r="E957" s="49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4.25" customHeight="1" x14ac:dyDescent="0.2">
      <c r="A958" s="47"/>
      <c r="B958" s="48"/>
      <c r="C958" s="48"/>
      <c r="D958" s="49"/>
      <c r="E958" s="49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4.25" customHeight="1" x14ac:dyDescent="0.2">
      <c r="A959" s="47"/>
      <c r="B959" s="48"/>
      <c r="C959" s="48"/>
      <c r="D959" s="49"/>
      <c r="E959" s="49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4.25" customHeight="1" x14ac:dyDescent="0.2">
      <c r="A960" s="47"/>
      <c r="B960" s="48"/>
      <c r="C960" s="48"/>
      <c r="D960" s="49"/>
      <c r="E960" s="49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4.25" customHeight="1" x14ac:dyDescent="0.2">
      <c r="A961" s="47"/>
      <c r="B961" s="48"/>
      <c r="C961" s="48"/>
      <c r="D961" s="49"/>
      <c r="E961" s="49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4.25" customHeight="1" x14ac:dyDescent="0.2">
      <c r="A962" s="47"/>
      <c r="B962" s="48"/>
      <c r="C962" s="48"/>
      <c r="D962" s="49"/>
      <c r="E962" s="49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4.25" customHeight="1" x14ac:dyDescent="0.2">
      <c r="A963" s="47"/>
      <c r="B963" s="48"/>
      <c r="C963" s="48"/>
      <c r="D963" s="49"/>
      <c r="E963" s="49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4.25" customHeight="1" x14ac:dyDescent="0.2">
      <c r="A964" s="47"/>
      <c r="B964" s="48"/>
      <c r="C964" s="48"/>
      <c r="D964" s="49"/>
      <c r="E964" s="49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4.25" customHeight="1" x14ac:dyDescent="0.2">
      <c r="A965" s="47"/>
      <c r="B965" s="48"/>
      <c r="C965" s="48"/>
      <c r="D965" s="49"/>
      <c r="E965" s="49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4.25" customHeight="1" x14ac:dyDescent="0.2">
      <c r="A966" s="47"/>
      <c r="B966" s="48"/>
      <c r="C966" s="48"/>
      <c r="D966" s="49"/>
      <c r="E966" s="49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4.25" customHeight="1" x14ac:dyDescent="0.2">
      <c r="A967" s="47"/>
      <c r="B967" s="48"/>
      <c r="C967" s="48"/>
      <c r="D967" s="49"/>
      <c r="E967" s="49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4.25" customHeight="1" x14ac:dyDescent="0.2">
      <c r="A968" s="47"/>
      <c r="B968" s="48"/>
      <c r="C968" s="48"/>
      <c r="D968" s="49"/>
      <c r="E968" s="49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4.25" customHeight="1" x14ac:dyDescent="0.2">
      <c r="A969" s="47"/>
      <c r="B969" s="48"/>
      <c r="C969" s="48"/>
      <c r="D969" s="49"/>
      <c r="E969" s="49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4.25" customHeight="1" x14ac:dyDescent="0.2">
      <c r="A970" s="47"/>
      <c r="B970" s="48"/>
      <c r="C970" s="48"/>
      <c r="D970" s="49"/>
      <c r="E970" s="49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4.25" customHeight="1" x14ac:dyDescent="0.2">
      <c r="A971" s="47"/>
      <c r="B971" s="48"/>
      <c r="C971" s="48"/>
      <c r="D971" s="49"/>
      <c r="E971" s="49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4.25" customHeight="1" x14ac:dyDescent="0.2">
      <c r="A972" s="47"/>
      <c r="B972" s="48"/>
      <c r="C972" s="48"/>
      <c r="D972" s="49"/>
      <c r="E972" s="49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4.25" customHeight="1" x14ac:dyDescent="0.2">
      <c r="A973" s="47"/>
      <c r="B973" s="48"/>
      <c r="C973" s="48"/>
      <c r="D973" s="49"/>
      <c r="E973" s="49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4.25" customHeight="1" x14ac:dyDescent="0.2">
      <c r="A974" s="47"/>
      <c r="B974" s="48"/>
      <c r="C974" s="48"/>
      <c r="D974" s="49"/>
      <c r="E974" s="49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4.25" customHeight="1" x14ac:dyDescent="0.2">
      <c r="A975" s="47"/>
      <c r="B975" s="48"/>
      <c r="C975" s="48"/>
      <c r="D975" s="49"/>
      <c r="E975" s="49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4.25" customHeight="1" x14ac:dyDescent="0.2">
      <c r="A976" s="47"/>
      <c r="B976" s="48"/>
      <c r="C976" s="48"/>
      <c r="D976" s="49"/>
      <c r="E976" s="49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4.25" customHeight="1" x14ac:dyDescent="0.2">
      <c r="A977" s="47"/>
      <c r="B977" s="48"/>
      <c r="C977" s="48"/>
      <c r="D977" s="49"/>
      <c r="E977" s="49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4.25" customHeight="1" x14ac:dyDescent="0.2">
      <c r="A978" s="47"/>
      <c r="B978" s="48"/>
      <c r="C978" s="48"/>
      <c r="D978" s="49"/>
      <c r="E978" s="49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4.25" customHeight="1" x14ac:dyDescent="0.2">
      <c r="A979" s="47"/>
      <c r="B979" s="48"/>
      <c r="C979" s="48"/>
      <c r="D979" s="49"/>
      <c r="E979" s="49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4.25" customHeight="1" x14ac:dyDescent="0.2">
      <c r="A980" s="47"/>
      <c r="B980" s="48"/>
      <c r="C980" s="48"/>
      <c r="D980" s="49"/>
      <c r="E980" s="49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4.25" customHeight="1" x14ac:dyDescent="0.2">
      <c r="A981" s="47"/>
      <c r="B981" s="48"/>
      <c r="C981" s="48"/>
      <c r="D981" s="49"/>
      <c r="E981" s="49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4.25" customHeight="1" x14ac:dyDescent="0.2">
      <c r="A982" s="47"/>
      <c r="B982" s="48"/>
      <c r="C982" s="48"/>
      <c r="D982" s="49"/>
      <c r="E982" s="49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4.25" customHeight="1" x14ac:dyDescent="0.2">
      <c r="A983" s="47"/>
      <c r="B983" s="48"/>
      <c r="C983" s="48"/>
      <c r="D983" s="49"/>
      <c r="E983" s="49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4.25" customHeight="1" x14ac:dyDescent="0.2">
      <c r="A984" s="47"/>
      <c r="B984" s="48"/>
      <c r="C984" s="48"/>
      <c r="D984" s="49"/>
      <c r="E984" s="49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4.25" customHeight="1" x14ac:dyDescent="0.2">
      <c r="A985" s="47"/>
      <c r="B985" s="48"/>
      <c r="C985" s="48"/>
      <c r="D985" s="49"/>
      <c r="E985" s="49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4.25" customHeight="1" x14ac:dyDescent="0.2">
      <c r="A986" s="47"/>
      <c r="B986" s="48"/>
      <c r="C986" s="48"/>
      <c r="D986" s="49"/>
      <c r="E986" s="49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4.25" customHeight="1" x14ac:dyDescent="0.2">
      <c r="A987" s="47"/>
      <c r="B987" s="48"/>
      <c r="C987" s="48"/>
      <c r="D987" s="49"/>
      <c r="E987" s="49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4.25" customHeight="1" x14ac:dyDescent="0.2">
      <c r="A988" s="47"/>
      <c r="B988" s="48"/>
      <c r="C988" s="48"/>
      <c r="D988" s="49"/>
      <c r="E988" s="49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4.25" customHeight="1" x14ac:dyDescent="0.2">
      <c r="A989" s="47"/>
      <c r="B989" s="48"/>
      <c r="C989" s="48"/>
      <c r="D989" s="49"/>
      <c r="E989" s="49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4.25" customHeight="1" x14ac:dyDescent="0.2">
      <c r="A990" s="47"/>
      <c r="B990" s="48"/>
      <c r="C990" s="48"/>
      <c r="D990" s="49"/>
      <c r="E990" s="49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4.25" customHeight="1" x14ac:dyDescent="0.2">
      <c r="A991" s="47"/>
      <c r="B991" s="48"/>
      <c r="C991" s="48"/>
      <c r="D991" s="49"/>
      <c r="E991" s="49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4.25" customHeight="1" x14ac:dyDescent="0.2">
      <c r="A992" s="47"/>
      <c r="B992" s="48"/>
      <c r="C992" s="48"/>
      <c r="D992" s="49"/>
      <c r="E992" s="49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4.25" customHeight="1" x14ac:dyDescent="0.2">
      <c r="A993" s="47"/>
      <c r="B993" s="48"/>
      <c r="C993" s="48"/>
      <c r="D993" s="49"/>
      <c r="E993" s="49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4.25" customHeight="1" x14ac:dyDescent="0.2">
      <c r="A994" s="47"/>
      <c r="B994" s="48"/>
      <c r="C994" s="48"/>
      <c r="D994" s="49"/>
      <c r="E994" s="49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4.25" customHeight="1" x14ac:dyDescent="0.2">
      <c r="A995" s="47"/>
      <c r="B995" s="48"/>
      <c r="C995" s="48"/>
      <c r="D995" s="49"/>
      <c r="E995" s="49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4.25" customHeight="1" x14ac:dyDescent="0.2">
      <c r="A996" s="47"/>
      <c r="B996" s="48"/>
      <c r="C996" s="48"/>
      <c r="D996" s="49"/>
      <c r="E996" s="49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4.25" customHeight="1" x14ac:dyDescent="0.2">
      <c r="A997" s="47"/>
      <c r="B997" s="48"/>
      <c r="C997" s="48"/>
      <c r="D997" s="49"/>
      <c r="E997" s="49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4.25" customHeight="1" x14ac:dyDescent="0.2">
      <c r="A998" s="47"/>
      <c r="B998" s="48"/>
      <c r="C998" s="48"/>
      <c r="D998" s="49"/>
      <c r="E998" s="49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4.25" customHeight="1" x14ac:dyDescent="0.2">
      <c r="A999" s="47"/>
      <c r="B999" s="48"/>
      <c r="C999" s="48"/>
      <c r="D999" s="49"/>
      <c r="E999" s="49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4.25" customHeight="1" x14ac:dyDescent="0.2">
      <c r="A1000" s="47"/>
      <c r="B1000" s="48"/>
      <c r="C1000" s="48"/>
      <c r="D1000" s="49"/>
      <c r="E1000" s="49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B2A1C7"/>
  </sheetPr>
  <dimension ref="A1:Z1000"/>
  <sheetViews>
    <sheetView workbookViewId="0">
      <selection activeCell="B12" sqref="B12"/>
    </sheetView>
  </sheetViews>
  <sheetFormatPr baseColWidth="10" defaultColWidth="11.1640625" defaultRowHeight="15" customHeight="1" x14ac:dyDescent="0.2"/>
  <cols>
    <col min="1" max="1" width="15.5" customWidth="1"/>
    <col min="2" max="2" width="10.1640625" bestFit="1" customWidth="1"/>
    <col min="3" max="3" width="6.6640625" customWidth="1"/>
    <col min="4" max="5" width="1.1640625" customWidth="1"/>
    <col min="6" max="11" width="7" customWidth="1"/>
    <col min="12" max="12" width="17.1640625" customWidth="1"/>
    <col min="13" max="13" width="7" customWidth="1"/>
    <col min="14" max="26" width="6.83203125" customWidth="1"/>
  </cols>
  <sheetData>
    <row r="1" spans="1:26" ht="12" customHeight="1" x14ac:dyDescent="0.2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2" customHeight="1" x14ac:dyDescent="0.2">
      <c r="A2" s="51" t="s">
        <v>67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2" customHeight="1" x14ac:dyDescent="0.2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2" customHeight="1" x14ac:dyDescent="0.2">
      <c r="A4" s="52" t="s">
        <v>68</v>
      </c>
      <c r="B4" s="53" t="s">
        <v>66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2" customHeight="1" x14ac:dyDescent="0.2">
      <c r="A5" s="52" t="s">
        <v>58</v>
      </c>
      <c r="B5" s="54">
        <v>38848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2" customHeight="1" x14ac:dyDescent="0.2">
      <c r="A6" s="52" t="s">
        <v>69</v>
      </c>
      <c r="B6" s="55">
        <f t="array" ref="B6">INDEX($B$11:$B$70,MATCH($B$4&amp;$B$5,$C$11:$C$70&amp;$A$11:$A$70,0))</f>
        <v>27.035900000000002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2" customHeight="1" x14ac:dyDescent="0.2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2" customHeight="1" x14ac:dyDescent="0.2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2" customHeight="1" x14ac:dyDescent="0.2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2" customHeight="1" x14ac:dyDescent="0.2">
      <c r="A10" s="52" t="s">
        <v>58</v>
      </c>
      <c r="B10" s="52" t="s">
        <v>69</v>
      </c>
      <c r="C10" s="52" t="s">
        <v>68</v>
      </c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ht="12" customHeight="1" x14ac:dyDescent="0.2">
      <c r="A11" s="56">
        <v>38838</v>
      </c>
      <c r="B11" s="57">
        <v>27.273900000000001</v>
      </c>
      <c r="C11" s="58" t="s">
        <v>66</v>
      </c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12" customHeight="1" x14ac:dyDescent="0.2">
      <c r="A12" s="56">
        <v>38839</v>
      </c>
      <c r="B12" s="57">
        <v>27.273900000000001</v>
      </c>
      <c r="C12" s="58" t="s">
        <v>66</v>
      </c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2" customHeight="1" x14ac:dyDescent="0.2">
      <c r="A13" s="56">
        <v>38840</v>
      </c>
      <c r="B13" s="57">
        <v>27.2424</v>
      </c>
      <c r="C13" s="58" t="s">
        <v>66</v>
      </c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12" customHeight="1" x14ac:dyDescent="0.2">
      <c r="A14" s="56">
        <v>38841</v>
      </c>
      <c r="B14" s="57">
        <v>27.158999999999999</v>
      </c>
      <c r="C14" s="58" t="s">
        <v>66</v>
      </c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ht="12" customHeight="1" x14ac:dyDescent="0.2">
      <c r="A15" s="56">
        <v>38842</v>
      </c>
      <c r="B15" s="57">
        <v>27.208500000000001</v>
      </c>
      <c r="C15" s="58" t="s">
        <v>66</v>
      </c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12" customHeight="1" x14ac:dyDescent="0.2">
      <c r="A16" s="56">
        <v>38843</v>
      </c>
      <c r="B16" s="57">
        <v>27.125800000000002</v>
      </c>
      <c r="C16" s="58" t="s">
        <v>66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12" customHeight="1" x14ac:dyDescent="0.2">
      <c r="A17" s="56">
        <v>38844</v>
      </c>
      <c r="B17" s="57">
        <v>27.080100000000002</v>
      </c>
      <c r="C17" s="58" t="s">
        <v>66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12" customHeight="1" x14ac:dyDescent="0.2">
      <c r="A18" s="56">
        <v>38845</v>
      </c>
      <c r="B18" s="57">
        <v>27.080100000000002</v>
      </c>
      <c r="C18" s="58" t="s">
        <v>66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12" customHeight="1" x14ac:dyDescent="0.2">
      <c r="A19" s="56">
        <v>38846</v>
      </c>
      <c r="B19" s="57">
        <v>27.080100000000002</v>
      </c>
      <c r="C19" s="58" t="s">
        <v>66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12" customHeight="1" x14ac:dyDescent="0.2">
      <c r="A20" s="56">
        <v>38847</v>
      </c>
      <c r="B20" s="57">
        <v>27.080100000000002</v>
      </c>
      <c r="C20" s="58" t="s">
        <v>66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2" customHeight="1" x14ac:dyDescent="0.2">
      <c r="A21" s="56">
        <v>38848</v>
      </c>
      <c r="B21" s="57">
        <v>27.035900000000002</v>
      </c>
      <c r="C21" s="58" t="s">
        <v>66</v>
      </c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2" customHeight="1" x14ac:dyDescent="0.2">
      <c r="A22" s="56">
        <v>38849</v>
      </c>
      <c r="B22" s="57">
        <v>27.075500000000002</v>
      </c>
      <c r="C22" s="58" t="s">
        <v>66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12" customHeight="1" x14ac:dyDescent="0.2">
      <c r="A23" s="56">
        <v>38850</v>
      </c>
      <c r="B23" s="57">
        <v>26.9481</v>
      </c>
      <c r="C23" s="58" t="s">
        <v>66</v>
      </c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2" customHeight="1" x14ac:dyDescent="0.2">
      <c r="A24" s="56">
        <v>38851</v>
      </c>
      <c r="B24" s="57">
        <v>26.9481</v>
      </c>
      <c r="C24" s="58" t="s">
        <v>66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12" customHeight="1" x14ac:dyDescent="0.2">
      <c r="A25" s="56">
        <v>38852</v>
      </c>
      <c r="B25" s="57">
        <v>26.9481</v>
      </c>
      <c r="C25" s="58" t="s">
        <v>66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2" customHeight="1" x14ac:dyDescent="0.2">
      <c r="A26" s="56">
        <v>38853</v>
      </c>
      <c r="B26" s="57">
        <v>26.918700000000001</v>
      </c>
      <c r="C26" s="58" t="s">
        <v>66</v>
      </c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2" customHeight="1" x14ac:dyDescent="0.2">
      <c r="A27" s="56">
        <v>38854</v>
      </c>
      <c r="B27" s="57">
        <v>27.020900000000001</v>
      </c>
      <c r="C27" s="58" t="s">
        <v>66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12" customHeight="1" x14ac:dyDescent="0.2">
      <c r="A28" s="56">
        <v>38855</v>
      </c>
      <c r="B28" s="57">
        <v>26.956900000000001</v>
      </c>
      <c r="C28" s="58" t="s">
        <v>66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12" customHeight="1" x14ac:dyDescent="0.2">
      <c r="A29" s="56">
        <v>38856</v>
      </c>
      <c r="B29" s="57">
        <v>27.066299999999998</v>
      </c>
      <c r="C29" s="58" t="s">
        <v>66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2" customHeight="1" x14ac:dyDescent="0.2">
      <c r="A30" s="56">
        <v>38857</v>
      </c>
      <c r="B30" s="57">
        <v>26.998699999999999</v>
      </c>
      <c r="C30" s="58" t="s">
        <v>66</v>
      </c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2" customHeight="1" x14ac:dyDescent="0.2">
      <c r="A31" s="56">
        <v>38858</v>
      </c>
      <c r="B31" s="57">
        <v>26.998699999999999</v>
      </c>
      <c r="C31" s="58" t="s">
        <v>66</v>
      </c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2" customHeight="1" x14ac:dyDescent="0.2">
      <c r="A32" s="56">
        <v>38859</v>
      </c>
      <c r="B32" s="57">
        <v>26.998699999999999</v>
      </c>
      <c r="C32" s="58" t="s">
        <v>66</v>
      </c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ht="12" customHeight="1" x14ac:dyDescent="0.2">
      <c r="A33" s="56">
        <v>38860</v>
      </c>
      <c r="B33" s="57">
        <v>27.096499999999999</v>
      </c>
      <c r="C33" s="58" t="s">
        <v>66</v>
      </c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ht="12" customHeight="1" x14ac:dyDescent="0.2">
      <c r="A34" s="56">
        <v>38861</v>
      </c>
      <c r="B34" s="57">
        <v>26.9876</v>
      </c>
      <c r="C34" s="58" t="s">
        <v>66</v>
      </c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t="12" customHeight="1" x14ac:dyDescent="0.2">
      <c r="A35" s="56">
        <v>38862</v>
      </c>
      <c r="B35" s="57">
        <v>27.0168</v>
      </c>
      <c r="C35" s="58" t="s">
        <v>66</v>
      </c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12" customHeight="1" x14ac:dyDescent="0.2">
      <c r="A36" s="56">
        <v>38863</v>
      </c>
      <c r="B36" s="57">
        <v>27.0381</v>
      </c>
      <c r="C36" s="58" t="s">
        <v>66</v>
      </c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12" customHeight="1" x14ac:dyDescent="0.2">
      <c r="A37" s="56">
        <v>38864</v>
      </c>
      <c r="B37" s="57">
        <v>27.0349</v>
      </c>
      <c r="C37" s="58" t="s">
        <v>66</v>
      </c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t="12" customHeight="1" x14ac:dyDescent="0.2">
      <c r="A38" s="56">
        <v>38865</v>
      </c>
      <c r="B38" s="57">
        <v>27.0349</v>
      </c>
      <c r="C38" s="58" t="s">
        <v>66</v>
      </c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t="12" customHeight="1" x14ac:dyDescent="0.2">
      <c r="A39" s="56">
        <v>38866</v>
      </c>
      <c r="B39" s="57">
        <v>27.0349</v>
      </c>
      <c r="C39" s="58" t="s">
        <v>66</v>
      </c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ht="12" customHeight="1" x14ac:dyDescent="0.2">
      <c r="A40" s="56">
        <v>38867</v>
      </c>
      <c r="B40" s="57">
        <v>27.065200000000001</v>
      </c>
      <c r="C40" s="58" t="s">
        <v>66</v>
      </c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ht="12" customHeight="1" x14ac:dyDescent="0.2">
      <c r="A41" s="56">
        <v>38838</v>
      </c>
      <c r="B41" s="57">
        <v>34.190600000000003</v>
      </c>
      <c r="C41" s="58" t="s">
        <v>70</v>
      </c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ht="12" customHeight="1" x14ac:dyDescent="0.2">
      <c r="A42" s="56">
        <v>38839</v>
      </c>
      <c r="B42" s="57">
        <v>34.190600000000003</v>
      </c>
      <c r="C42" s="58" t="s">
        <v>70</v>
      </c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ht="12" customHeight="1" x14ac:dyDescent="0.2">
      <c r="A43" s="56">
        <v>38840</v>
      </c>
      <c r="B43" s="57">
        <v>34.254600000000003</v>
      </c>
      <c r="C43" s="58" t="s">
        <v>70</v>
      </c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ht="12" customHeight="1" x14ac:dyDescent="0.2">
      <c r="A44" s="56">
        <v>38841</v>
      </c>
      <c r="B44" s="57">
        <v>34.366999999999997</v>
      </c>
      <c r="C44" s="58" t="s">
        <v>70</v>
      </c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ht="12" customHeight="1" x14ac:dyDescent="0.2">
      <c r="A45" s="56">
        <v>38842</v>
      </c>
      <c r="B45" s="57">
        <v>34.288200000000003</v>
      </c>
      <c r="C45" s="58" t="s">
        <v>70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ht="12" customHeight="1" x14ac:dyDescent="0.2">
      <c r="A46" s="56">
        <v>38843</v>
      </c>
      <c r="B46" s="57">
        <v>34.409100000000002</v>
      </c>
      <c r="C46" s="58" t="s">
        <v>70</v>
      </c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ht="12" customHeight="1" x14ac:dyDescent="0.2">
      <c r="A47" s="56">
        <v>38844</v>
      </c>
      <c r="B47" s="57">
        <v>34.470300000000002</v>
      </c>
      <c r="C47" s="58" t="s">
        <v>70</v>
      </c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12" customHeight="1" x14ac:dyDescent="0.2">
      <c r="A48" s="56">
        <v>38845</v>
      </c>
      <c r="B48" s="57">
        <v>34.470300000000002</v>
      </c>
      <c r="C48" s="58" t="s">
        <v>70</v>
      </c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ht="12" customHeight="1" x14ac:dyDescent="0.2">
      <c r="A49" s="56">
        <v>38846</v>
      </c>
      <c r="B49" s="57">
        <v>34.470300000000002</v>
      </c>
      <c r="C49" s="58" t="s">
        <v>70</v>
      </c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ht="12" customHeight="1" x14ac:dyDescent="0.2">
      <c r="A50" s="56">
        <v>38847</v>
      </c>
      <c r="B50" s="57">
        <v>34.470300000000002</v>
      </c>
      <c r="C50" s="58" t="s">
        <v>70</v>
      </c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ht="12" customHeight="1" x14ac:dyDescent="0.2">
      <c r="A51" s="56">
        <v>38848</v>
      </c>
      <c r="B51" s="57">
        <v>34.543799999999997</v>
      </c>
      <c r="C51" s="58" t="s">
        <v>70</v>
      </c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2" customHeight="1" x14ac:dyDescent="0.2">
      <c r="A52" s="56">
        <v>38849</v>
      </c>
      <c r="B52" s="57">
        <v>34.477899999999998</v>
      </c>
      <c r="C52" s="58" t="s">
        <v>70</v>
      </c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ht="12" customHeight="1" x14ac:dyDescent="0.2">
      <c r="A53" s="56">
        <v>38850</v>
      </c>
      <c r="B53" s="57">
        <v>34.6892</v>
      </c>
      <c r="C53" s="58" t="s">
        <v>70</v>
      </c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ht="12" customHeight="1" x14ac:dyDescent="0.2">
      <c r="A54" s="56">
        <v>38851</v>
      </c>
      <c r="B54" s="57">
        <v>34.6892</v>
      </c>
      <c r="C54" s="58" t="s">
        <v>70</v>
      </c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ht="12" customHeight="1" x14ac:dyDescent="0.2">
      <c r="A55" s="56">
        <v>38852</v>
      </c>
      <c r="B55" s="57">
        <v>34.6892</v>
      </c>
      <c r="C55" s="58" t="s">
        <v>70</v>
      </c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ht="12" customHeight="1" x14ac:dyDescent="0.2">
      <c r="A56" s="56">
        <v>38853</v>
      </c>
      <c r="B56" s="57">
        <v>34.735900000000001</v>
      </c>
      <c r="C56" s="58" t="s">
        <v>70</v>
      </c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ht="12" customHeight="1" x14ac:dyDescent="0.2">
      <c r="A57" s="56">
        <v>38854</v>
      </c>
      <c r="B57" s="57">
        <v>34.616500000000002</v>
      </c>
      <c r="C57" s="58" t="s">
        <v>70</v>
      </c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ht="12" customHeight="1" x14ac:dyDescent="0.2">
      <c r="A58" s="56">
        <v>38855</v>
      </c>
      <c r="B58" s="57">
        <v>34.701599999999999</v>
      </c>
      <c r="C58" s="58" t="s">
        <v>70</v>
      </c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ht="12" customHeight="1" x14ac:dyDescent="0.2">
      <c r="A59" s="56">
        <v>38856</v>
      </c>
      <c r="B59" s="57">
        <v>34.509500000000003</v>
      </c>
      <c r="C59" s="58" t="s">
        <v>70</v>
      </c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ht="12" customHeight="1" x14ac:dyDescent="0.2">
      <c r="A60" s="56">
        <v>38857</v>
      </c>
      <c r="B60" s="57">
        <v>34.598799999999997</v>
      </c>
      <c r="C60" s="58" t="s">
        <v>70</v>
      </c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ht="12" customHeight="1" x14ac:dyDescent="0.2">
      <c r="A61" s="56">
        <v>38858</v>
      </c>
      <c r="B61" s="57">
        <v>34.598799999999997</v>
      </c>
      <c r="C61" s="58" t="s">
        <v>70</v>
      </c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ht="12" customHeight="1" x14ac:dyDescent="0.2">
      <c r="A62" s="56">
        <v>38859</v>
      </c>
      <c r="B62" s="57">
        <v>34.598799999999997</v>
      </c>
      <c r="C62" s="58" t="s">
        <v>70</v>
      </c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12" customHeight="1" x14ac:dyDescent="0.2">
      <c r="A63" s="56">
        <v>38860</v>
      </c>
      <c r="B63" s="57">
        <v>34.453200000000002</v>
      </c>
      <c r="C63" s="58" t="s">
        <v>70</v>
      </c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12" customHeight="1" x14ac:dyDescent="0.2">
      <c r="A64" s="56">
        <v>38861</v>
      </c>
      <c r="B64" s="57">
        <v>34.676400000000001</v>
      </c>
      <c r="C64" s="58" t="s">
        <v>70</v>
      </c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t="12" customHeight="1" x14ac:dyDescent="0.2">
      <c r="A65" s="56">
        <v>38862</v>
      </c>
      <c r="B65" s="57">
        <v>34.581499999999998</v>
      </c>
      <c r="C65" s="58" t="s">
        <v>70</v>
      </c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t="12" customHeight="1" x14ac:dyDescent="0.2">
      <c r="A66" s="56">
        <v>38863</v>
      </c>
      <c r="B66" s="57">
        <v>34.538499999999999</v>
      </c>
      <c r="C66" s="58" t="s">
        <v>70</v>
      </c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t="12" customHeight="1" x14ac:dyDescent="0.2">
      <c r="A67" s="56">
        <v>38864</v>
      </c>
      <c r="B67" s="57">
        <v>34.547899999999998</v>
      </c>
      <c r="C67" s="58" t="s">
        <v>70</v>
      </c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t="12" customHeight="1" x14ac:dyDescent="0.2">
      <c r="A68" s="56">
        <v>38865</v>
      </c>
      <c r="B68" s="57">
        <v>34.547899999999998</v>
      </c>
      <c r="C68" s="58" t="s">
        <v>70</v>
      </c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t="12" customHeight="1" x14ac:dyDescent="0.2">
      <c r="A69" s="56">
        <v>38866</v>
      </c>
      <c r="B69" s="57">
        <v>34.547899999999998</v>
      </c>
      <c r="C69" s="58" t="s">
        <v>70</v>
      </c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t="12" customHeight="1" x14ac:dyDescent="0.2">
      <c r="A70" s="56">
        <v>38867</v>
      </c>
      <c r="B70" s="57">
        <v>34.497300000000003</v>
      </c>
      <c r="C70" s="58" t="s">
        <v>70</v>
      </c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ht="12" customHeight="1" x14ac:dyDescent="0.2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ht="12" customHeight="1" x14ac:dyDescent="0.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ht="12" customHeight="1" x14ac:dyDescent="0.2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ht="12" customHeight="1" x14ac:dyDescent="0.2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ht="12" customHeight="1" x14ac:dyDescent="0.2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ht="12" customHeight="1" x14ac:dyDescent="0.2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ht="12" customHeight="1" x14ac:dyDescent="0.2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ht="12" customHeight="1" x14ac:dyDescent="0.2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ht="12" customHeight="1" x14ac:dyDescent="0.2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ht="12" customHeight="1" x14ac:dyDescent="0.2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12" customHeight="1" x14ac:dyDescent="0.2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ht="12" customHeight="1" x14ac:dyDescent="0.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ht="12" customHeight="1" x14ac:dyDescent="0.2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ht="12" customHeight="1" x14ac:dyDescent="0.2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ht="12" customHeight="1" x14ac:dyDescent="0.2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ht="12" customHeight="1" x14ac:dyDescent="0.2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ht="12" customHeight="1" x14ac:dyDescent="0.2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ht="12" customHeight="1" x14ac:dyDescent="0.2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ht="12" customHeight="1" x14ac:dyDescent="0.2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ht="12" customHeight="1" x14ac:dyDescent="0.2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ht="12" customHeight="1" x14ac:dyDescent="0.2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ht="12" customHeight="1" x14ac:dyDescent="0.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ht="12" customHeight="1" x14ac:dyDescent="0.2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ht="12" customHeight="1" x14ac:dyDescent="0.2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ht="12" customHeight="1" x14ac:dyDescent="0.2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ht="12" customHeight="1" x14ac:dyDescent="0.2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ht="12" customHeight="1" x14ac:dyDescent="0.2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ht="12" customHeight="1" x14ac:dyDescent="0.2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ht="12" customHeight="1" x14ac:dyDescent="0.2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 ht="12" customHeight="1" x14ac:dyDescent="0.2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ht="12" customHeight="1" x14ac:dyDescent="0.2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ht="12" customHeight="1" x14ac:dyDescent="0.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 ht="12" customHeight="1" x14ac:dyDescent="0.2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 ht="12" customHeight="1" x14ac:dyDescent="0.2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ht="12" customHeight="1" x14ac:dyDescent="0.2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ht="12" customHeight="1" x14ac:dyDescent="0.2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ht="12" customHeight="1" x14ac:dyDescent="0.2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ht="12" customHeight="1" x14ac:dyDescent="0.2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ht="12" customHeight="1" x14ac:dyDescent="0.2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ht="12" customHeight="1" x14ac:dyDescent="0.2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ht="12" customHeight="1" x14ac:dyDescent="0.2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 ht="12" customHeight="1" x14ac:dyDescent="0.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ht="12" customHeight="1" x14ac:dyDescent="0.2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 ht="12" customHeight="1" x14ac:dyDescent="0.2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ht="12" customHeight="1" x14ac:dyDescent="0.2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 ht="12" customHeight="1" x14ac:dyDescent="0.2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ht="12" customHeight="1" x14ac:dyDescent="0.2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 ht="12" customHeight="1" x14ac:dyDescent="0.2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ht="12" customHeight="1" x14ac:dyDescent="0.2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 ht="12" customHeight="1" x14ac:dyDescent="0.2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ht="12" customHeight="1" x14ac:dyDescent="0.2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ht="12" customHeight="1" x14ac:dyDescent="0.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 ht="12" customHeight="1" x14ac:dyDescent="0.2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ht="12" customHeight="1" x14ac:dyDescent="0.2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ht="12" customHeight="1" x14ac:dyDescent="0.2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 ht="12" customHeight="1" x14ac:dyDescent="0.2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 ht="12" customHeight="1" x14ac:dyDescent="0.2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 ht="12" customHeight="1" x14ac:dyDescent="0.2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ht="12" customHeight="1" x14ac:dyDescent="0.2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ht="12" customHeight="1" x14ac:dyDescent="0.2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 ht="12" customHeight="1" x14ac:dyDescent="0.2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 ht="12" customHeight="1" x14ac:dyDescent="0.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 ht="12" customHeight="1" x14ac:dyDescent="0.2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ht="12" customHeight="1" x14ac:dyDescent="0.2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 ht="12" customHeight="1" x14ac:dyDescent="0.2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ht="12" customHeight="1" x14ac:dyDescent="0.2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 ht="12" customHeight="1" x14ac:dyDescent="0.2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 ht="12" customHeight="1" x14ac:dyDescent="0.2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 ht="12" customHeight="1" x14ac:dyDescent="0.2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 ht="12" customHeight="1" x14ac:dyDescent="0.2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 ht="12" customHeight="1" x14ac:dyDescent="0.2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 ht="12" customHeight="1" x14ac:dyDescent="0.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 ht="12" customHeight="1" x14ac:dyDescent="0.2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 ht="12" customHeight="1" x14ac:dyDescent="0.2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 ht="12" customHeight="1" x14ac:dyDescent="0.2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 ht="12" customHeight="1" x14ac:dyDescent="0.2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 ht="12" customHeight="1" x14ac:dyDescent="0.2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 ht="12" customHeight="1" x14ac:dyDescent="0.2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 ht="12" customHeight="1" x14ac:dyDescent="0.2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 ht="12" customHeight="1" x14ac:dyDescent="0.2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 ht="12" customHeight="1" x14ac:dyDescent="0.2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 ht="12" customHeight="1" x14ac:dyDescent="0.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 ht="12" customHeight="1" x14ac:dyDescent="0.2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 ht="12" customHeight="1" x14ac:dyDescent="0.2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 ht="12" customHeight="1" x14ac:dyDescent="0.2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 ht="12" customHeight="1" x14ac:dyDescent="0.2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spans="1:26" ht="12" customHeight="1" x14ac:dyDescent="0.2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 ht="12" customHeight="1" x14ac:dyDescent="0.2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 ht="12" customHeight="1" x14ac:dyDescent="0.2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 ht="12" customHeight="1" x14ac:dyDescent="0.2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 ht="12" customHeight="1" x14ac:dyDescent="0.2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 ht="12" customHeight="1" x14ac:dyDescent="0.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 ht="12" customHeight="1" x14ac:dyDescent="0.2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 ht="12" customHeight="1" x14ac:dyDescent="0.2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 ht="12" customHeight="1" x14ac:dyDescent="0.2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 ht="12" customHeight="1" x14ac:dyDescent="0.2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 ht="12" customHeight="1" x14ac:dyDescent="0.2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 ht="12" customHeight="1" x14ac:dyDescent="0.2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 ht="12" customHeight="1" x14ac:dyDescent="0.2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 ht="12" customHeight="1" x14ac:dyDescent="0.2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 ht="12" customHeight="1" x14ac:dyDescent="0.2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ht="12" customHeight="1" x14ac:dyDescent="0.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 ht="12" customHeight="1" x14ac:dyDescent="0.2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 ht="12" customHeight="1" x14ac:dyDescent="0.2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 ht="12" customHeight="1" x14ac:dyDescent="0.2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 ht="12" customHeight="1" x14ac:dyDescent="0.2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 ht="12" customHeight="1" x14ac:dyDescent="0.2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 ht="12" customHeight="1" x14ac:dyDescent="0.2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 ht="12" customHeight="1" x14ac:dyDescent="0.2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 ht="12" customHeight="1" x14ac:dyDescent="0.2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 ht="12" customHeight="1" x14ac:dyDescent="0.2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 ht="12" customHeight="1" x14ac:dyDescent="0.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ht="12" customHeight="1" x14ac:dyDescent="0.2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 ht="12" customHeight="1" x14ac:dyDescent="0.2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 ht="12" customHeight="1" x14ac:dyDescent="0.2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 ht="12" customHeight="1" x14ac:dyDescent="0.2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 ht="12" customHeight="1" x14ac:dyDescent="0.2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 ht="12" customHeight="1" x14ac:dyDescent="0.2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 ht="12" customHeight="1" x14ac:dyDescent="0.2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 ht="12" customHeight="1" x14ac:dyDescent="0.2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 ht="12" customHeight="1" x14ac:dyDescent="0.2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 ht="12" customHeight="1" x14ac:dyDescent="0.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 ht="12" customHeight="1" x14ac:dyDescent="0.2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 ht="12" customHeight="1" x14ac:dyDescent="0.2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 ht="12" customHeight="1" x14ac:dyDescent="0.2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 ht="12" customHeight="1" x14ac:dyDescent="0.2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spans="1:26" ht="12" customHeight="1" x14ac:dyDescent="0.2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spans="1:26" ht="12" customHeight="1" x14ac:dyDescent="0.2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spans="1:26" ht="12" customHeight="1" x14ac:dyDescent="0.2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spans="1:26" ht="12" customHeight="1" x14ac:dyDescent="0.2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spans="1:26" ht="12" customHeight="1" x14ac:dyDescent="0.2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spans="1:26" ht="12" customHeight="1" x14ac:dyDescent="0.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spans="1:26" ht="12" customHeight="1" x14ac:dyDescent="0.2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spans="1:26" ht="12" customHeight="1" x14ac:dyDescent="0.2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spans="1:26" ht="12" customHeight="1" x14ac:dyDescent="0.2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spans="1:26" ht="12" customHeight="1" x14ac:dyDescent="0.2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spans="1:26" ht="12" customHeight="1" x14ac:dyDescent="0.2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spans="1:26" ht="12" customHeight="1" x14ac:dyDescent="0.2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spans="1:26" ht="12" customHeight="1" x14ac:dyDescent="0.2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spans="1:26" ht="12" customHeight="1" x14ac:dyDescent="0.2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spans="1:26" ht="12" customHeight="1" x14ac:dyDescent="0.2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spans="1:26" ht="12" customHeight="1" x14ac:dyDescent="0.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ht="12" customHeight="1" x14ac:dyDescent="0.2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spans="1:26" ht="12" customHeight="1" x14ac:dyDescent="0.2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spans="1:26" ht="12" customHeight="1" x14ac:dyDescent="0.2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ht="12" customHeight="1" x14ac:dyDescent="0.2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spans="1:26" ht="12" customHeight="1" x14ac:dyDescent="0.2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spans="1:26" ht="12" customHeight="1" x14ac:dyDescent="0.2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spans="1:26" ht="12" customHeight="1" x14ac:dyDescent="0.2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spans="1:26" ht="12" customHeight="1" x14ac:dyDescent="0.2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spans="1:26" ht="12" customHeight="1" x14ac:dyDescent="0.2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spans="1:26" ht="12" customHeight="1" x14ac:dyDescent="0.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spans="1:26" ht="12" customHeight="1" x14ac:dyDescent="0.2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spans="1:26" ht="12" customHeight="1" x14ac:dyDescent="0.2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spans="1:26" ht="12" customHeight="1" x14ac:dyDescent="0.2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spans="1:26" ht="12" customHeight="1" x14ac:dyDescent="0.2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spans="1:26" ht="12" customHeight="1" x14ac:dyDescent="0.2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spans="1:26" ht="12" customHeight="1" x14ac:dyDescent="0.2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spans="1:26" ht="12" customHeight="1" x14ac:dyDescent="0.2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spans="1:26" ht="12" customHeight="1" x14ac:dyDescent="0.2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spans="1:26" ht="12" customHeight="1" x14ac:dyDescent="0.2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spans="1:26" ht="12" customHeight="1" x14ac:dyDescent="0.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spans="1:26" ht="12" customHeight="1" x14ac:dyDescent="0.2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spans="1:26" ht="12" customHeight="1" x14ac:dyDescent="0.2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spans="1:26" ht="12" customHeight="1" x14ac:dyDescent="0.2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spans="1:26" ht="12" customHeight="1" x14ac:dyDescent="0.2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spans="1:26" ht="12" customHeight="1" x14ac:dyDescent="0.2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spans="1:26" ht="12" customHeight="1" x14ac:dyDescent="0.2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spans="1:26" ht="12" customHeight="1" x14ac:dyDescent="0.2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spans="1:26" ht="12" customHeight="1" x14ac:dyDescent="0.2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spans="1:26" ht="12" customHeight="1" x14ac:dyDescent="0.2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spans="1:26" ht="12" customHeight="1" x14ac:dyDescent="0.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spans="1:26" ht="12" customHeight="1" x14ac:dyDescent="0.2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spans="1:26" ht="12" customHeight="1" x14ac:dyDescent="0.2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spans="1:26" ht="12" customHeight="1" x14ac:dyDescent="0.2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spans="1:26" ht="12" customHeight="1" x14ac:dyDescent="0.2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spans="1:26" ht="12" customHeight="1" x14ac:dyDescent="0.2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spans="1:26" ht="12" customHeight="1" x14ac:dyDescent="0.2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spans="1:26" ht="12" customHeight="1" x14ac:dyDescent="0.2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spans="1:26" ht="12" customHeight="1" x14ac:dyDescent="0.2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spans="1:26" ht="12" customHeight="1" x14ac:dyDescent="0.2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spans="1:26" ht="12" customHeight="1" x14ac:dyDescent="0.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spans="1:26" ht="12" customHeight="1" x14ac:dyDescent="0.2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spans="1:26" ht="12" customHeight="1" x14ac:dyDescent="0.2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spans="1:26" ht="12" customHeight="1" x14ac:dyDescent="0.2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spans="1:26" ht="12" customHeight="1" x14ac:dyDescent="0.2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spans="1:26" ht="12" customHeight="1" x14ac:dyDescent="0.2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spans="1:26" ht="12" customHeight="1" x14ac:dyDescent="0.2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spans="1:26" ht="12" customHeight="1" x14ac:dyDescent="0.2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spans="1:26" ht="12" customHeight="1" x14ac:dyDescent="0.2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spans="1:26" ht="12" customHeight="1" x14ac:dyDescent="0.2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spans="1:26" ht="12" customHeight="1" x14ac:dyDescent="0.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spans="1:26" ht="12" customHeight="1" x14ac:dyDescent="0.2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spans="1:26" ht="12" customHeight="1" x14ac:dyDescent="0.2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spans="1:26" ht="12" customHeight="1" x14ac:dyDescent="0.2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spans="1:26" ht="12" customHeight="1" x14ac:dyDescent="0.2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spans="1:26" ht="12" customHeight="1" x14ac:dyDescent="0.2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spans="1:26" ht="12" customHeight="1" x14ac:dyDescent="0.2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spans="1:26" ht="12" customHeight="1" x14ac:dyDescent="0.2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spans="1:26" ht="12" customHeight="1" x14ac:dyDescent="0.2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spans="1:26" ht="12" customHeight="1" x14ac:dyDescent="0.2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spans="1:26" ht="12" customHeight="1" x14ac:dyDescent="0.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spans="1:26" ht="12" customHeight="1" x14ac:dyDescent="0.2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spans="1:26" ht="12" customHeight="1" x14ac:dyDescent="0.2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spans="1:26" ht="12" customHeight="1" x14ac:dyDescent="0.2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spans="1:26" ht="12" customHeight="1" x14ac:dyDescent="0.2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spans="1:26" ht="12" customHeight="1" x14ac:dyDescent="0.2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spans="1:26" ht="12" customHeight="1" x14ac:dyDescent="0.2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spans="1:26" ht="12" customHeight="1" x14ac:dyDescent="0.2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spans="1:26" ht="12" customHeight="1" x14ac:dyDescent="0.2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spans="1:26" ht="12" customHeight="1" x14ac:dyDescent="0.2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spans="1:26" ht="12" customHeight="1" x14ac:dyDescent="0.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spans="1:26" ht="12" customHeight="1" x14ac:dyDescent="0.2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spans="1:26" ht="12" customHeight="1" x14ac:dyDescent="0.2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spans="1:26" ht="12" customHeight="1" x14ac:dyDescent="0.2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spans="1:26" ht="12" customHeight="1" x14ac:dyDescent="0.2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spans="1:26" ht="12" customHeight="1" x14ac:dyDescent="0.2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spans="1:26" ht="12" customHeight="1" x14ac:dyDescent="0.2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spans="1:26" ht="12" customHeight="1" x14ac:dyDescent="0.2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spans="1:26" ht="12" customHeight="1" x14ac:dyDescent="0.2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spans="1:26" ht="12" customHeight="1" x14ac:dyDescent="0.2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spans="1:26" ht="12" customHeight="1" x14ac:dyDescent="0.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spans="1:26" ht="12" customHeight="1" x14ac:dyDescent="0.2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spans="1:26" ht="12" customHeight="1" x14ac:dyDescent="0.2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spans="1:26" ht="12" customHeight="1" x14ac:dyDescent="0.2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spans="1:26" ht="12" customHeight="1" x14ac:dyDescent="0.2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spans="1:26" ht="12" customHeight="1" x14ac:dyDescent="0.2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spans="1:26" ht="12" customHeight="1" x14ac:dyDescent="0.2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spans="1:26" ht="12" customHeight="1" x14ac:dyDescent="0.2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spans="1:26" ht="12" customHeight="1" x14ac:dyDescent="0.2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spans="1:26" ht="12" customHeight="1" x14ac:dyDescent="0.2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spans="1:26" ht="12" customHeight="1" x14ac:dyDescent="0.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spans="1:26" ht="12" customHeight="1" x14ac:dyDescent="0.2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spans="1:26" ht="12" customHeight="1" x14ac:dyDescent="0.2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spans="1:26" ht="12" customHeight="1" x14ac:dyDescent="0.2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spans="1:26" ht="12" customHeight="1" x14ac:dyDescent="0.2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spans="1:26" ht="12" customHeight="1" x14ac:dyDescent="0.2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spans="1:26" ht="12" customHeight="1" x14ac:dyDescent="0.2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spans="1:26" ht="12" customHeight="1" x14ac:dyDescent="0.2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spans="1:26" ht="12" customHeight="1" x14ac:dyDescent="0.2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spans="1:26" ht="12" customHeight="1" x14ac:dyDescent="0.2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spans="1:26" ht="12" customHeight="1" x14ac:dyDescent="0.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spans="1:26" ht="12" customHeight="1" x14ac:dyDescent="0.2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spans="1:26" ht="12" customHeight="1" x14ac:dyDescent="0.2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spans="1:26" ht="12" customHeight="1" x14ac:dyDescent="0.2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spans="1:26" ht="12" customHeight="1" x14ac:dyDescent="0.2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spans="1:26" ht="12" customHeight="1" x14ac:dyDescent="0.2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spans="1:26" ht="12" customHeight="1" x14ac:dyDescent="0.2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spans="1:26" ht="12" customHeight="1" x14ac:dyDescent="0.2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spans="1:26" ht="12" customHeight="1" x14ac:dyDescent="0.2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spans="1:26" ht="12" customHeight="1" x14ac:dyDescent="0.2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spans="1:26" ht="12" customHeight="1" x14ac:dyDescent="0.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spans="1:26" ht="12" customHeight="1" x14ac:dyDescent="0.2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spans="1:26" ht="12" customHeight="1" x14ac:dyDescent="0.2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spans="1:26" ht="12" customHeight="1" x14ac:dyDescent="0.2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spans="1:26" ht="12" customHeight="1" x14ac:dyDescent="0.2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spans="1:26" ht="12" customHeight="1" x14ac:dyDescent="0.2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spans="1:26" ht="12" customHeight="1" x14ac:dyDescent="0.2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spans="1:26" ht="12" customHeight="1" x14ac:dyDescent="0.2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spans="1:26" ht="12" customHeight="1" x14ac:dyDescent="0.2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spans="1:26" ht="12" customHeight="1" x14ac:dyDescent="0.2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spans="1:26" ht="12" customHeight="1" x14ac:dyDescent="0.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spans="1:26" ht="12" customHeight="1" x14ac:dyDescent="0.2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spans="1:26" ht="12" customHeight="1" x14ac:dyDescent="0.2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spans="1:26" ht="12" customHeight="1" x14ac:dyDescent="0.2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spans="1:26" ht="12" customHeight="1" x14ac:dyDescent="0.2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spans="1:26" ht="12" customHeight="1" x14ac:dyDescent="0.2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spans="1:26" ht="12" customHeight="1" x14ac:dyDescent="0.2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spans="1:26" ht="12" customHeight="1" x14ac:dyDescent="0.2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spans="1:26" ht="12" customHeight="1" x14ac:dyDescent="0.2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spans="1:26" ht="12" customHeight="1" x14ac:dyDescent="0.2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spans="1:26" ht="12" customHeight="1" x14ac:dyDescent="0.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spans="1:26" ht="12" customHeight="1" x14ac:dyDescent="0.2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spans="1:26" ht="12" customHeight="1" x14ac:dyDescent="0.2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spans="1:26" ht="12" customHeight="1" x14ac:dyDescent="0.2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spans="1:26" ht="12" customHeight="1" x14ac:dyDescent="0.2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spans="1:26" ht="12" customHeight="1" x14ac:dyDescent="0.2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spans="1:26" ht="12" customHeight="1" x14ac:dyDescent="0.2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spans="1:26" ht="12" customHeight="1" x14ac:dyDescent="0.2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spans="1:26" ht="12" customHeight="1" x14ac:dyDescent="0.2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spans="1:26" ht="12" customHeight="1" x14ac:dyDescent="0.2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spans="1:26" ht="12" customHeight="1" x14ac:dyDescent="0.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spans="1:26" ht="12" customHeight="1" x14ac:dyDescent="0.2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spans="1:26" ht="12" customHeight="1" x14ac:dyDescent="0.2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spans="1:26" ht="12" customHeight="1" x14ac:dyDescent="0.2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spans="1:26" ht="12" customHeight="1" x14ac:dyDescent="0.2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spans="1:26" ht="12" customHeight="1" x14ac:dyDescent="0.2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spans="1:26" ht="12" customHeight="1" x14ac:dyDescent="0.2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spans="1:26" ht="12" customHeight="1" x14ac:dyDescent="0.2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spans="1:26" ht="12" customHeight="1" x14ac:dyDescent="0.2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spans="1:26" ht="12" customHeight="1" x14ac:dyDescent="0.2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spans="1:26" ht="12" customHeight="1" x14ac:dyDescent="0.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spans="1:26" ht="12" customHeight="1" x14ac:dyDescent="0.2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spans="1:26" ht="12" customHeight="1" x14ac:dyDescent="0.2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spans="1:26" ht="12" customHeight="1" x14ac:dyDescent="0.2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spans="1:26" ht="12" customHeight="1" x14ac:dyDescent="0.2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spans="1:26" ht="12" customHeight="1" x14ac:dyDescent="0.2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spans="1:26" ht="12" customHeight="1" x14ac:dyDescent="0.2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spans="1:26" ht="12" customHeight="1" x14ac:dyDescent="0.2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spans="1:26" ht="12" customHeight="1" x14ac:dyDescent="0.2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spans="1:26" ht="12" customHeight="1" x14ac:dyDescent="0.2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spans="1:26" ht="12" customHeight="1" x14ac:dyDescent="0.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spans="1:26" ht="12" customHeight="1" x14ac:dyDescent="0.2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spans="1:26" ht="12" customHeight="1" x14ac:dyDescent="0.2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spans="1:26" ht="12" customHeight="1" x14ac:dyDescent="0.2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spans="1:26" ht="12" customHeight="1" x14ac:dyDescent="0.2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spans="1:26" ht="12" customHeight="1" x14ac:dyDescent="0.2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spans="1:26" ht="12" customHeight="1" x14ac:dyDescent="0.2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spans="1:26" ht="12" customHeight="1" x14ac:dyDescent="0.2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spans="1:26" ht="12" customHeight="1" x14ac:dyDescent="0.2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spans="1:26" ht="12" customHeight="1" x14ac:dyDescent="0.2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spans="1:26" ht="12" customHeight="1" x14ac:dyDescent="0.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spans="1:26" ht="12" customHeight="1" x14ac:dyDescent="0.2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spans="1:26" ht="12" customHeight="1" x14ac:dyDescent="0.2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spans="1:26" ht="12" customHeight="1" x14ac:dyDescent="0.2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spans="1:26" ht="12" customHeight="1" x14ac:dyDescent="0.2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spans="1:26" ht="12" customHeight="1" x14ac:dyDescent="0.2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spans="1:26" ht="12" customHeight="1" x14ac:dyDescent="0.2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spans="1:26" ht="12" customHeight="1" x14ac:dyDescent="0.2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spans="1:26" ht="12" customHeight="1" x14ac:dyDescent="0.2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spans="1:26" ht="12" customHeight="1" x14ac:dyDescent="0.2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spans="1:26" ht="12" customHeight="1" x14ac:dyDescent="0.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spans="1:26" ht="12" customHeight="1" x14ac:dyDescent="0.2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spans="1:26" ht="12" customHeight="1" x14ac:dyDescent="0.2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spans="1:26" ht="12" customHeight="1" x14ac:dyDescent="0.2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spans="1:26" ht="12" customHeight="1" x14ac:dyDescent="0.2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spans="1:26" ht="12" customHeight="1" x14ac:dyDescent="0.2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spans="1:26" ht="12" customHeight="1" x14ac:dyDescent="0.2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spans="1:26" ht="12" customHeight="1" x14ac:dyDescent="0.2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spans="1:26" ht="12" customHeight="1" x14ac:dyDescent="0.2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spans="1:26" ht="12" customHeight="1" x14ac:dyDescent="0.2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spans="1:26" ht="12" customHeight="1" x14ac:dyDescent="0.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spans="1:26" ht="12" customHeight="1" x14ac:dyDescent="0.2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spans="1:26" ht="12" customHeight="1" x14ac:dyDescent="0.2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spans="1:26" ht="12" customHeight="1" x14ac:dyDescent="0.2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spans="1:26" ht="12" customHeight="1" x14ac:dyDescent="0.2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spans="1:26" ht="12" customHeight="1" x14ac:dyDescent="0.2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spans="1:26" ht="12" customHeight="1" x14ac:dyDescent="0.2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ht="12" customHeight="1" x14ac:dyDescent="0.2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spans="1:26" ht="12" customHeight="1" x14ac:dyDescent="0.2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spans="1:26" ht="12" customHeight="1" x14ac:dyDescent="0.2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spans="1:26" ht="12" customHeight="1" x14ac:dyDescent="0.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ht="12" customHeight="1" x14ac:dyDescent="0.2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spans="1:26" ht="12" customHeight="1" x14ac:dyDescent="0.2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spans="1:26" ht="12" customHeight="1" x14ac:dyDescent="0.2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spans="1:26" ht="12" customHeight="1" x14ac:dyDescent="0.2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spans="1:26" ht="12" customHeight="1" x14ac:dyDescent="0.2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spans="1:26" ht="12" customHeight="1" x14ac:dyDescent="0.2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spans="1:26" ht="12" customHeight="1" x14ac:dyDescent="0.2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spans="1:26" ht="12" customHeight="1" x14ac:dyDescent="0.2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spans="1:26" ht="12" customHeight="1" x14ac:dyDescent="0.2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spans="1:26" ht="12" customHeight="1" x14ac:dyDescent="0.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spans="1:26" ht="12" customHeight="1" x14ac:dyDescent="0.2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spans="1:26" ht="12" customHeight="1" x14ac:dyDescent="0.2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spans="1:26" ht="12" customHeight="1" x14ac:dyDescent="0.2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spans="1:26" ht="12" customHeight="1" x14ac:dyDescent="0.2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spans="1:26" ht="12" customHeight="1" x14ac:dyDescent="0.2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spans="1:26" ht="12" customHeight="1" x14ac:dyDescent="0.2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spans="1:26" ht="12" customHeight="1" x14ac:dyDescent="0.2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spans="1:26" ht="12" customHeight="1" x14ac:dyDescent="0.2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spans="1:26" ht="12" customHeight="1" x14ac:dyDescent="0.2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spans="1:26" ht="12" customHeight="1" x14ac:dyDescent="0.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spans="1:26" ht="12" customHeight="1" x14ac:dyDescent="0.2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spans="1:26" ht="12" customHeight="1" x14ac:dyDescent="0.2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spans="1:26" ht="12" customHeight="1" x14ac:dyDescent="0.2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spans="1:26" ht="12" customHeight="1" x14ac:dyDescent="0.2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spans="1:26" ht="12" customHeight="1" x14ac:dyDescent="0.2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spans="1:26" ht="12" customHeight="1" x14ac:dyDescent="0.2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spans="1:26" ht="12" customHeight="1" x14ac:dyDescent="0.2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spans="1:26" ht="12" customHeight="1" x14ac:dyDescent="0.2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spans="1:26" ht="12" customHeight="1" x14ac:dyDescent="0.2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spans="1:26" ht="12" customHeight="1" x14ac:dyDescent="0.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spans="1:26" ht="12" customHeight="1" x14ac:dyDescent="0.2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spans="1:26" ht="12" customHeight="1" x14ac:dyDescent="0.2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spans="1:26" ht="12" customHeight="1" x14ac:dyDescent="0.2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spans="1:26" ht="12" customHeight="1" x14ac:dyDescent="0.2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spans="1:26" ht="12" customHeight="1" x14ac:dyDescent="0.2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spans="1:26" ht="12" customHeight="1" x14ac:dyDescent="0.2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spans="1:26" ht="12" customHeight="1" x14ac:dyDescent="0.2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spans="1:26" ht="12" customHeight="1" x14ac:dyDescent="0.2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spans="1:26" ht="12" customHeight="1" x14ac:dyDescent="0.2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spans="1:26" ht="12" customHeight="1" x14ac:dyDescent="0.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spans="1:26" ht="12" customHeight="1" x14ac:dyDescent="0.2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spans="1:26" ht="12" customHeight="1" x14ac:dyDescent="0.2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spans="1:26" ht="12" customHeight="1" x14ac:dyDescent="0.2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spans="1:26" ht="12" customHeight="1" x14ac:dyDescent="0.2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spans="1:26" ht="12" customHeight="1" x14ac:dyDescent="0.2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spans="1:26" ht="12" customHeight="1" x14ac:dyDescent="0.2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spans="1:26" ht="12" customHeight="1" x14ac:dyDescent="0.2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spans="1:26" ht="12" customHeight="1" x14ac:dyDescent="0.2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spans="1:26" ht="12" customHeight="1" x14ac:dyDescent="0.2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spans="1:26" ht="12" customHeight="1" x14ac:dyDescent="0.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spans="1:26" ht="12" customHeight="1" x14ac:dyDescent="0.2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spans="1:26" ht="12" customHeight="1" x14ac:dyDescent="0.2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spans="1:26" ht="12" customHeight="1" x14ac:dyDescent="0.2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spans="1:26" ht="12" customHeight="1" x14ac:dyDescent="0.2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spans="1:26" ht="12" customHeight="1" x14ac:dyDescent="0.2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spans="1:26" ht="12" customHeight="1" x14ac:dyDescent="0.2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spans="1:26" ht="12" customHeight="1" x14ac:dyDescent="0.2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spans="1:26" ht="12" customHeight="1" x14ac:dyDescent="0.2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spans="1:26" ht="12" customHeight="1" x14ac:dyDescent="0.2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spans="1:26" ht="12" customHeight="1" x14ac:dyDescent="0.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spans="1:26" ht="12" customHeight="1" x14ac:dyDescent="0.2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spans="1:26" ht="12" customHeight="1" x14ac:dyDescent="0.2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spans="1:26" ht="12" customHeight="1" x14ac:dyDescent="0.2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spans="1:26" ht="12" customHeight="1" x14ac:dyDescent="0.2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spans="1:26" ht="12" customHeight="1" x14ac:dyDescent="0.2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spans="1:26" ht="12" customHeight="1" x14ac:dyDescent="0.2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spans="1:26" ht="12" customHeight="1" x14ac:dyDescent="0.2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spans="1:26" ht="12" customHeight="1" x14ac:dyDescent="0.2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spans="1:26" ht="12" customHeight="1" x14ac:dyDescent="0.2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spans="1:26" ht="12" customHeight="1" x14ac:dyDescent="0.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spans="1:26" ht="12" customHeight="1" x14ac:dyDescent="0.2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spans="1:26" ht="12" customHeight="1" x14ac:dyDescent="0.2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spans="1:26" ht="12" customHeight="1" x14ac:dyDescent="0.2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spans="1:26" ht="12" customHeight="1" x14ac:dyDescent="0.2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spans="1:26" ht="12" customHeight="1" x14ac:dyDescent="0.2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spans="1:26" ht="12" customHeight="1" x14ac:dyDescent="0.2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spans="1:26" ht="12" customHeight="1" x14ac:dyDescent="0.2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spans="1:26" ht="12" customHeight="1" x14ac:dyDescent="0.2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spans="1:26" ht="12" customHeight="1" x14ac:dyDescent="0.2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spans="1:26" ht="12" customHeight="1" x14ac:dyDescent="0.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spans="1:26" ht="12" customHeight="1" x14ac:dyDescent="0.2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spans="1:26" ht="12" customHeight="1" x14ac:dyDescent="0.2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spans="1:26" ht="12" customHeight="1" x14ac:dyDescent="0.2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spans="1:26" ht="12" customHeight="1" x14ac:dyDescent="0.2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spans="1:26" ht="12" customHeight="1" x14ac:dyDescent="0.2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spans="1:26" ht="12" customHeight="1" x14ac:dyDescent="0.2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spans="1:26" ht="12" customHeight="1" x14ac:dyDescent="0.2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spans="1:26" ht="12" customHeight="1" x14ac:dyDescent="0.2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spans="1:26" ht="12" customHeight="1" x14ac:dyDescent="0.2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spans="1:26" ht="12" customHeight="1" x14ac:dyDescent="0.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spans="1:26" ht="12" customHeight="1" x14ac:dyDescent="0.2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spans="1:26" ht="12" customHeight="1" x14ac:dyDescent="0.2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spans="1:26" ht="12" customHeight="1" x14ac:dyDescent="0.2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spans="1:26" ht="12" customHeight="1" x14ac:dyDescent="0.2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spans="1:26" ht="12" customHeight="1" x14ac:dyDescent="0.2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spans="1:26" ht="12" customHeight="1" x14ac:dyDescent="0.2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spans="1:26" ht="12" customHeight="1" x14ac:dyDescent="0.2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spans="1:26" ht="12" customHeight="1" x14ac:dyDescent="0.2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spans="1:26" ht="12" customHeight="1" x14ac:dyDescent="0.2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spans="1:26" ht="12" customHeight="1" x14ac:dyDescent="0.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spans="1:26" ht="12" customHeight="1" x14ac:dyDescent="0.2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spans="1:26" ht="12" customHeight="1" x14ac:dyDescent="0.2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spans="1:26" ht="12" customHeight="1" x14ac:dyDescent="0.2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spans="1:26" ht="12" customHeight="1" x14ac:dyDescent="0.2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spans="1:26" ht="12" customHeight="1" x14ac:dyDescent="0.2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spans="1:26" ht="12" customHeight="1" x14ac:dyDescent="0.2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spans="1:26" ht="12" customHeight="1" x14ac:dyDescent="0.2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spans="1:26" ht="12" customHeight="1" x14ac:dyDescent="0.2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spans="1:26" ht="12" customHeight="1" x14ac:dyDescent="0.2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spans="1:26" ht="12" customHeight="1" x14ac:dyDescent="0.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spans="1:26" ht="12" customHeight="1" x14ac:dyDescent="0.2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spans="1:26" ht="12" customHeight="1" x14ac:dyDescent="0.2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spans="1:26" ht="12" customHeight="1" x14ac:dyDescent="0.2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spans="1:26" ht="12" customHeight="1" x14ac:dyDescent="0.2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spans="1:26" ht="12" customHeight="1" x14ac:dyDescent="0.2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spans="1:26" ht="12" customHeight="1" x14ac:dyDescent="0.2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spans="1:26" ht="12" customHeight="1" x14ac:dyDescent="0.2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spans="1:26" ht="12" customHeight="1" x14ac:dyDescent="0.2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spans="1:26" ht="12" customHeight="1" x14ac:dyDescent="0.2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spans="1:26" ht="12" customHeight="1" x14ac:dyDescent="0.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spans="1:26" ht="12" customHeight="1" x14ac:dyDescent="0.2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spans="1:26" ht="12" customHeight="1" x14ac:dyDescent="0.2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spans="1:26" ht="12" customHeight="1" x14ac:dyDescent="0.2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spans="1:26" ht="12" customHeight="1" x14ac:dyDescent="0.2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spans="1:26" ht="12" customHeight="1" x14ac:dyDescent="0.2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spans="1:26" ht="12" customHeight="1" x14ac:dyDescent="0.2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spans="1:26" ht="12" customHeight="1" x14ac:dyDescent="0.2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spans="1:26" ht="12" customHeight="1" x14ac:dyDescent="0.2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spans="1:26" ht="12" customHeight="1" x14ac:dyDescent="0.2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spans="1:26" ht="12" customHeight="1" x14ac:dyDescent="0.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spans="1:26" ht="12" customHeight="1" x14ac:dyDescent="0.2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spans="1:26" ht="12" customHeight="1" x14ac:dyDescent="0.2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spans="1:26" ht="12" customHeight="1" x14ac:dyDescent="0.2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spans="1:26" ht="12" customHeight="1" x14ac:dyDescent="0.2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spans="1:26" ht="12" customHeight="1" x14ac:dyDescent="0.2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spans="1:26" ht="12" customHeight="1" x14ac:dyDescent="0.2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spans="1:26" ht="12" customHeight="1" x14ac:dyDescent="0.2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spans="1:26" ht="12" customHeight="1" x14ac:dyDescent="0.2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spans="1:26" ht="12" customHeight="1" x14ac:dyDescent="0.2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spans="1:26" ht="12" customHeight="1" x14ac:dyDescent="0.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spans="1:26" ht="12" customHeight="1" x14ac:dyDescent="0.2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spans="1:26" ht="12" customHeight="1" x14ac:dyDescent="0.2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spans="1:26" ht="12" customHeight="1" x14ac:dyDescent="0.2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spans="1:26" ht="12" customHeight="1" x14ac:dyDescent="0.2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spans="1:26" ht="12" customHeight="1" x14ac:dyDescent="0.2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spans="1:26" ht="12" customHeight="1" x14ac:dyDescent="0.2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spans="1:26" ht="12" customHeight="1" x14ac:dyDescent="0.2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spans="1:26" ht="12" customHeight="1" x14ac:dyDescent="0.2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spans="1:26" ht="12" customHeight="1" x14ac:dyDescent="0.2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spans="1:26" ht="12" customHeight="1" x14ac:dyDescent="0.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spans="1:26" ht="12" customHeight="1" x14ac:dyDescent="0.2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spans="1:26" ht="12" customHeight="1" x14ac:dyDescent="0.2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spans="1:26" ht="12" customHeight="1" x14ac:dyDescent="0.2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spans="1:26" ht="12" customHeight="1" x14ac:dyDescent="0.2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spans="1:26" ht="12" customHeight="1" x14ac:dyDescent="0.2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spans="1:26" ht="12" customHeight="1" x14ac:dyDescent="0.2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spans="1:26" ht="12" customHeight="1" x14ac:dyDescent="0.2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spans="1:26" ht="12" customHeight="1" x14ac:dyDescent="0.2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spans="1:26" ht="12" customHeight="1" x14ac:dyDescent="0.2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spans="1:26" ht="12" customHeight="1" x14ac:dyDescent="0.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spans="1:26" ht="12" customHeight="1" x14ac:dyDescent="0.2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spans="1:26" ht="12" customHeight="1" x14ac:dyDescent="0.2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spans="1:26" ht="12" customHeight="1" x14ac:dyDescent="0.2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spans="1:26" ht="12" customHeight="1" x14ac:dyDescent="0.2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spans="1:26" ht="12" customHeight="1" x14ac:dyDescent="0.2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spans="1:26" ht="12" customHeight="1" x14ac:dyDescent="0.2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spans="1:26" ht="12" customHeight="1" x14ac:dyDescent="0.2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spans="1:26" ht="12" customHeight="1" x14ac:dyDescent="0.2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spans="1:26" ht="12" customHeight="1" x14ac:dyDescent="0.2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spans="1:26" ht="12" customHeight="1" x14ac:dyDescent="0.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spans="1:26" ht="12" customHeight="1" x14ac:dyDescent="0.2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spans="1:26" ht="12" customHeight="1" x14ac:dyDescent="0.2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spans="1:26" ht="12" customHeight="1" x14ac:dyDescent="0.2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spans="1:26" ht="12" customHeight="1" x14ac:dyDescent="0.2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spans="1:26" ht="12" customHeight="1" x14ac:dyDescent="0.2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spans="1:26" ht="12" customHeight="1" x14ac:dyDescent="0.2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spans="1:26" ht="12" customHeight="1" x14ac:dyDescent="0.2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spans="1:26" ht="12" customHeight="1" x14ac:dyDescent="0.2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spans="1:26" ht="12" customHeight="1" x14ac:dyDescent="0.2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spans="1:26" ht="12" customHeight="1" x14ac:dyDescent="0.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spans="1:26" ht="12" customHeight="1" x14ac:dyDescent="0.2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spans="1:26" ht="12" customHeight="1" x14ac:dyDescent="0.2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spans="1:26" ht="12" customHeight="1" x14ac:dyDescent="0.2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spans="1:26" ht="12" customHeight="1" x14ac:dyDescent="0.2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spans="1:26" ht="12" customHeight="1" x14ac:dyDescent="0.2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spans="1:26" ht="12" customHeight="1" x14ac:dyDescent="0.2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spans="1:26" ht="12" customHeight="1" x14ac:dyDescent="0.2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spans="1:26" ht="12" customHeight="1" x14ac:dyDescent="0.2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spans="1:26" ht="12" customHeight="1" x14ac:dyDescent="0.2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spans="1:26" ht="12" customHeight="1" x14ac:dyDescent="0.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spans="1:26" ht="12" customHeight="1" x14ac:dyDescent="0.2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spans="1:26" ht="12" customHeight="1" x14ac:dyDescent="0.2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spans="1:26" ht="12" customHeight="1" x14ac:dyDescent="0.2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spans="1:26" ht="12" customHeight="1" x14ac:dyDescent="0.2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spans="1:26" ht="12" customHeight="1" x14ac:dyDescent="0.2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spans="1:26" ht="12" customHeight="1" x14ac:dyDescent="0.2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spans="1:26" ht="12" customHeight="1" x14ac:dyDescent="0.2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spans="1:26" ht="12" customHeight="1" x14ac:dyDescent="0.2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spans="1:26" ht="12" customHeight="1" x14ac:dyDescent="0.2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spans="1:26" ht="12" customHeight="1" x14ac:dyDescent="0.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spans="1:26" ht="12" customHeight="1" x14ac:dyDescent="0.2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spans="1:26" ht="12" customHeight="1" x14ac:dyDescent="0.2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spans="1:26" ht="12" customHeight="1" x14ac:dyDescent="0.2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spans="1:26" ht="12" customHeight="1" x14ac:dyDescent="0.2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spans="1:26" ht="12" customHeight="1" x14ac:dyDescent="0.2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spans="1:26" ht="12" customHeight="1" x14ac:dyDescent="0.2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spans="1:26" ht="12" customHeight="1" x14ac:dyDescent="0.2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spans="1:26" ht="12" customHeight="1" x14ac:dyDescent="0.2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spans="1:26" ht="12" customHeight="1" x14ac:dyDescent="0.2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spans="1:26" ht="12" customHeight="1" x14ac:dyDescent="0.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spans="1:26" ht="12" customHeight="1" x14ac:dyDescent="0.2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spans="1:26" ht="12" customHeight="1" x14ac:dyDescent="0.2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spans="1:26" ht="12" customHeight="1" x14ac:dyDescent="0.2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spans="1:26" ht="12" customHeight="1" x14ac:dyDescent="0.2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spans="1:26" ht="12" customHeight="1" x14ac:dyDescent="0.2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spans="1:26" ht="12" customHeight="1" x14ac:dyDescent="0.2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spans="1:26" ht="12" customHeight="1" x14ac:dyDescent="0.2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spans="1:26" ht="12" customHeight="1" x14ac:dyDescent="0.2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spans="1:26" ht="12" customHeight="1" x14ac:dyDescent="0.2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spans="1:26" ht="12" customHeight="1" x14ac:dyDescent="0.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spans="1:26" ht="12" customHeight="1" x14ac:dyDescent="0.2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spans="1:26" ht="12" customHeight="1" x14ac:dyDescent="0.2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spans="1:26" ht="12" customHeight="1" x14ac:dyDescent="0.2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spans="1:26" ht="12" customHeight="1" x14ac:dyDescent="0.2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spans="1:26" ht="12" customHeight="1" x14ac:dyDescent="0.2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spans="1:26" ht="12" customHeight="1" x14ac:dyDescent="0.2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spans="1:26" ht="12" customHeight="1" x14ac:dyDescent="0.2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spans="1:26" ht="12" customHeight="1" x14ac:dyDescent="0.2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spans="1:26" ht="12" customHeight="1" x14ac:dyDescent="0.2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spans="1:26" ht="12" customHeight="1" x14ac:dyDescent="0.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spans="1:26" ht="12" customHeight="1" x14ac:dyDescent="0.2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spans="1:26" ht="12" customHeight="1" x14ac:dyDescent="0.2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spans="1:26" ht="12" customHeight="1" x14ac:dyDescent="0.2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spans="1:26" ht="12" customHeight="1" x14ac:dyDescent="0.2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spans="1:26" ht="12" customHeight="1" x14ac:dyDescent="0.2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spans="1:26" ht="12" customHeight="1" x14ac:dyDescent="0.2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spans="1:26" ht="12" customHeight="1" x14ac:dyDescent="0.2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spans="1:26" ht="12" customHeight="1" x14ac:dyDescent="0.2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spans="1:26" ht="12" customHeight="1" x14ac:dyDescent="0.2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spans="1:26" ht="12" customHeight="1" x14ac:dyDescent="0.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spans="1:26" ht="12" customHeight="1" x14ac:dyDescent="0.2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spans="1:26" ht="12" customHeight="1" x14ac:dyDescent="0.2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spans="1:26" ht="12" customHeight="1" x14ac:dyDescent="0.2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spans="1:26" ht="12" customHeight="1" x14ac:dyDescent="0.2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spans="1:26" ht="12" customHeight="1" x14ac:dyDescent="0.2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spans="1:26" ht="12" customHeight="1" x14ac:dyDescent="0.2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spans="1:26" ht="12" customHeight="1" x14ac:dyDescent="0.2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spans="1:26" ht="12" customHeight="1" x14ac:dyDescent="0.2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spans="1:26" ht="12" customHeight="1" x14ac:dyDescent="0.2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spans="1:26" ht="12" customHeight="1" x14ac:dyDescent="0.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spans="1:26" ht="12" customHeight="1" x14ac:dyDescent="0.2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spans="1:26" ht="12" customHeight="1" x14ac:dyDescent="0.2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spans="1:26" ht="12" customHeight="1" x14ac:dyDescent="0.2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spans="1:26" ht="12" customHeight="1" x14ac:dyDescent="0.2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spans="1:26" ht="12" customHeight="1" x14ac:dyDescent="0.2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spans="1:26" ht="12" customHeight="1" x14ac:dyDescent="0.2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spans="1:26" ht="12" customHeight="1" x14ac:dyDescent="0.2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spans="1:26" ht="12" customHeight="1" x14ac:dyDescent="0.2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spans="1:26" ht="12" customHeight="1" x14ac:dyDescent="0.2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spans="1:26" ht="12" customHeight="1" x14ac:dyDescent="0.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spans="1:26" ht="12" customHeight="1" x14ac:dyDescent="0.2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spans="1:26" ht="12" customHeight="1" x14ac:dyDescent="0.2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spans="1:26" ht="12" customHeight="1" x14ac:dyDescent="0.2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spans="1:26" ht="12" customHeight="1" x14ac:dyDescent="0.2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spans="1:26" ht="12" customHeight="1" x14ac:dyDescent="0.2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spans="1:26" ht="12" customHeight="1" x14ac:dyDescent="0.2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spans="1:26" ht="12" customHeight="1" x14ac:dyDescent="0.2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spans="1:26" ht="12" customHeight="1" x14ac:dyDescent="0.2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spans="1:26" ht="12" customHeight="1" x14ac:dyDescent="0.2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spans="1:26" ht="12" customHeight="1" x14ac:dyDescent="0.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spans="1:26" ht="12" customHeight="1" x14ac:dyDescent="0.2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spans="1:26" ht="12" customHeight="1" x14ac:dyDescent="0.2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spans="1:26" ht="12" customHeight="1" x14ac:dyDescent="0.2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spans="1:26" ht="12" customHeight="1" x14ac:dyDescent="0.2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spans="1:26" ht="12" customHeight="1" x14ac:dyDescent="0.2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spans="1:26" ht="12" customHeight="1" x14ac:dyDescent="0.2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spans="1:26" ht="12" customHeight="1" x14ac:dyDescent="0.2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spans="1:26" ht="12" customHeight="1" x14ac:dyDescent="0.2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spans="1:26" ht="12" customHeight="1" x14ac:dyDescent="0.2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spans="1:26" ht="12" customHeight="1" x14ac:dyDescent="0.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spans="1:26" ht="12" customHeight="1" x14ac:dyDescent="0.2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spans="1:26" ht="12" customHeight="1" x14ac:dyDescent="0.2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spans="1:26" ht="12" customHeight="1" x14ac:dyDescent="0.2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spans="1:26" ht="12" customHeight="1" x14ac:dyDescent="0.2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spans="1:26" ht="12" customHeight="1" x14ac:dyDescent="0.2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spans="1:26" ht="12" customHeight="1" x14ac:dyDescent="0.2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spans="1:26" ht="12" customHeight="1" x14ac:dyDescent="0.2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spans="1:26" ht="12" customHeight="1" x14ac:dyDescent="0.2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spans="1:26" ht="12" customHeight="1" x14ac:dyDescent="0.2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spans="1:26" ht="12" customHeight="1" x14ac:dyDescent="0.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spans="1:26" ht="12" customHeight="1" x14ac:dyDescent="0.2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spans="1:26" ht="12" customHeight="1" x14ac:dyDescent="0.2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spans="1:26" ht="12" customHeight="1" x14ac:dyDescent="0.2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spans="1:26" ht="12" customHeight="1" x14ac:dyDescent="0.2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spans="1:26" ht="12" customHeight="1" x14ac:dyDescent="0.2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spans="1:26" ht="12" customHeight="1" x14ac:dyDescent="0.2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spans="1:26" ht="12" customHeight="1" x14ac:dyDescent="0.2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spans="1:26" ht="12" customHeight="1" x14ac:dyDescent="0.2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spans="1:26" ht="12" customHeight="1" x14ac:dyDescent="0.2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spans="1:26" ht="12" customHeight="1" x14ac:dyDescent="0.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spans="1:26" ht="12" customHeight="1" x14ac:dyDescent="0.2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spans="1:26" ht="12" customHeight="1" x14ac:dyDescent="0.2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spans="1:26" ht="12" customHeight="1" x14ac:dyDescent="0.2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spans="1:26" ht="12" customHeight="1" x14ac:dyDescent="0.2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spans="1:26" ht="12" customHeight="1" x14ac:dyDescent="0.2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spans="1:26" ht="12" customHeight="1" x14ac:dyDescent="0.2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spans="1:26" ht="12" customHeight="1" x14ac:dyDescent="0.2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spans="1:26" ht="12" customHeight="1" x14ac:dyDescent="0.2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spans="1:26" ht="12" customHeight="1" x14ac:dyDescent="0.2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spans="1:26" ht="12" customHeight="1" x14ac:dyDescent="0.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spans="1:26" ht="12" customHeight="1" x14ac:dyDescent="0.2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spans="1:26" ht="12" customHeight="1" x14ac:dyDescent="0.2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spans="1:26" ht="12" customHeight="1" x14ac:dyDescent="0.2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spans="1:26" ht="12" customHeight="1" x14ac:dyDescent="0.2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spans="1:26" ht="12" customHeight="1" x14ac:dyDescent="0.2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spans="1:26" ht="12" customHeight="1" x14ac:dyDescent="0.2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spans="1:26" ht="12" customHeight="1" x14ac:dyDescent="0.2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spans="1:26" ht="12" customHeight="1" x14ac:dyDescent="0.2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spans="1:26" ht="12" customHeight="1" x14ac:dyDescent="0.2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spans="1:26" ht="12" customHeight="1" x14ac:dyDescent="0.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spans="1:26" ht="12" customHeight="1" x14ac:dyDescent="0.2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spans="1:26" ht="12" customHeight="1" x14ac:dyDescent="0.2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spans="1:26" ht="12" customHeight="1" x14ac:dyDescent="0.2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spans="1:26" ht="12" customHeight="1" x14ac:dyDescent="0.2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spans="1:26" ht="12" customHeight="1" x14ac:dyDescent="0.2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spans="1:26" ht="12" customHeight="1" x14ac:dyDescent="0.2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spans="1:26" ht="12" customHeight="1" x14ac:dyDescent="0.2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spans="1:26" ht="12" customHeight="1" x14ac:dyDescent="0.2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spans="1:26" ht="12" customHeight="1" x14ac:dyDescent="0.2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spans="1:26" ht="12" customHeight="1" x14ac:dyDescent="0.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spans="1:26" ht="12" customHeight="1" x14ac:dyDescent="0.2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spans="1:26" ht="12" customHeight="1" x14ac:dyDescent="0.2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spans="1:26" ht="12" customHeight="1" x14ac:dyDescent="0.2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spans="1:26" ht="12" customHeight="1" x14ac:dyDescent="0.2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spans="1:26" ht="12" customHeight="1" x14ac:dyDescent="0.2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spans="1:26" ht="12" customHeight="1" x14ac:dyDescent="0.2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spans="1:26" ht="12" customHeight="1" x14ac:dyDescent="0.2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spans="1:26" ht="12" customHeight="1" x14ac:dyDescent="0.2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spans="1:26" ht="12" customHeight="1" x14ac:dyDescent="0.2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spans="1:26" ht="12" customHeight="1" x14ac:dyDescent="0.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spans="1:26" ht="12" customHeight="1" x14ac:dyDescent="0.2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spans="1:26" ht="12" customHeight="1" x14ac:dyDescent="0.2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spans="1:26" ht="12" customHeight="1" x14ac:dyDescent="0.2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spans="1:26" ht="12" customHeight="1" x14ac:dyDescent="0.2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spans="1:26" ht="12" customHeight="1" x14ac:dyDescent="0.2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spans="1:26" ht="12" customHeight="1" x14ac:dyDescent="0.2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spans="1:26" ht="12" customHeight="1" x14ac:dyDescent="0.2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spans="1:26" ht="12" customHeight="1" x14ac:dyDescent="0.2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spans="1:26" ht="12" customHeight="1" x14ac:dyDescent="0.2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spans="1:26" ht="12" customHeight="1" x14ac:dyDescent="0.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spans="1:26" ht="12" customHeight="1" x14ac:dyDescent="0.2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spans="1:26" ht="12" customHeight="1" x14ac:dyDescent="0.2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spans="1:26" ht="12" customHeight="1" x14ac:dyDescent="0.2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spans="1:26" ht="12" customHeight="1" x14ac:dyDescent="0.2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spans="1:26" ht="12" customHeight="1" x14ac:dyDescent="0.2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spans="1:26" ht="12" customHeight="1" x14ac:dyDescent="0.2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spans="1:26" ht="12" customHeight="1" x14ac:dyDescent="0.2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spans="1:26" ht="12" customHeight="1" x14ac:dyDescent="0.2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spans="1:26" ht="12" customHeight="1" x14ac:dyDescent="0.2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spans="1:26" ht="12" customHeight="1" x14ac:dyDescent="0.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spans="1:26" ht="12" customHeight="1" x14ac:dyDescent="0.2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spans="1:26" ht="12" customHeight="1" x14ac:dyDescent="0.2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spans="1:26" ht="12" customHeight="1" x14ac:dyDescent="0.2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spans="1:26" ht="12" customHeight="1" x14ac:dyDescent="0.2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spans="1:26" ht="12" customHeight="1" x14ac:dyDescent="0.2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spans="1:26" ht="12" customHeight="1" x14ac:dyDescent="0.2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spans="1:26" ht="12" customHeight="1" x14ac:dyDescent="0.2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spans="1:26" ht="12" customHeight="1" x14ac:dyDescent="0.2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spans="1:26" ht="12" customHeight="1" x14ac:dyDescent="0.2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spans="1:26" ht="12" customHeight="1" x14ac:dyDescent="0.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spans="1:26" ht="12" customHeight="1" x14ac:dyDescent="0.2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spans="1:26" ht="12" customHeight="1" x14ac:dyDescent="0.2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spans="1:26" ht="12" customHeight="1" x14ac:dyDescent="0.2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spans="1:26" ht="12" customHeight="1" x14ac:dyDescent="0.2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spans="1:26" ht="12" customHeight="1" x14ac:dyDescent="0.2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spans="1:26" ht="12" customHeight="1" x14ac:dyDescent="0.2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spans="1:26" ht="12" customHeight="1" x14ac:dyDescent="0.2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spans="1:26" ht="12" customHeight="1" x14ac:dyDescent="0.2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spans="1:26" ht="12" customHeight="1" x14ac:dyDescent="0.2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spans="1:26" ht="12" customHeight="1" x14ac:dyDescent="0.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spans="1:26" ht="12" customHeight="1" x14ac:dyDescent="0.2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spans="1:26" ht="12" customHeight="1" x14ac:dyDescent="0.2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spans="1:26" ht="12" customHeight="1" x14ac:dyDescent="0.2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spans="1:26" ht="12" customHeight="1" x14ac:dyDescent="0.2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spans="1:26" ht="12" customHeight="1" x14ac:dyDescent="0.2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spans="1:26" ht="12" customHeight="1" x14ac:dyDescent="0.2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spans="1:26" ht="12" customHeight="1" x14ac:dyDescent="0.2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spans="1:26" ht="12" customHeight="1" x14ac:dyDescent="0.2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spans="1:26" ht="12" customHeight="1" x14ac:dyDescent="0.2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spans="1:26" ht="12" customHeight="1" x14ac:dyDescent="0.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spans="1:26" ht="12" customHeight="1" x14ac:dyDescent="0.2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spans="1:26" ht="12" customHeight="1" x14ac:dyDescent="0.2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spans="1:26" ht="12" customHeight="1" x14ac:dyDescent="0.2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spans="1:26" ht="12" customHeight="1" x14ac:dyDescent="0.2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spans="1:26" ht="12" customHeight="1" x14ac:dyDescent="0.2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spans="1:26" ht="12" customHeight="1" x14ac:dyDescent="0.2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spans="1:26" ht="12" customHeight="1" x14ac:dyDescent="0.2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spans="1:26" ht="12" customHeight="1" x14ac:dyDescent="0.2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spans="1:26" ht="12" customHeight="1" x14ac:dyDescent="0.2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spans="1:26" ht="12" customHeight="1" x14ac:dyDescent="0.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spans="1:26" ht="12" customHeight="1" x14ac:dyDescent="0.2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spans="1:26" ht="12" customHeight="1" x14ac:dyDescent="0.2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spans="1:26" ht="12" customHeight="1" x14ac:dyDescent="0.2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spans="1:26" ht="12" customHeight="1" x14ac:dyDescent="0.2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spans="1:26" ht="12" customHeight="1" x14ac:dyDescent="0.2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spans="1:26" ht="12" customHeight="1" x14ac:dyDescent="0.2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spans="1:26" ht="12" customHeight="1" x14ac:dyDescent="0.2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spans="1:26" ht="12" customHeight="1" x14ac:dyDescent="0.2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spans="1:26" ht="12" customHeight="1" x14ac:dyDescent="0.2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spans="1:26" ht="12" customHeight="1" x14ac:dyDescent="0.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spans="1:26" ht="12" customHeight="1" x14ac:dyDescent="0.2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spans="1:26" ht="12" customHeight="1" x14ac:dyDescent="0.2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spans="1:26" ht="12" customHeight="1" x14ac:dyDescent="0.2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spans="1:26" ht="12" customHeight="1" x14ac:dyDescent="0.2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spans="1:26" ht="12" customHeight="1" x14ac:dyDescent="0.2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spans="1:26" ht="12" customHeight="1" x14ac:dyDescent="0.2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spans="1:26" ht="12" customHeight="1" x14ac:dyDescent="0.2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spans="1:26" ht="12" customHeight="1" x14ac:dyDescent="0.2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spans="1:26" ht="12" customHeight="1" x14ac:dyDescent="0.2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spans="1:26" ht="12" customHeight="1" x14ac:dyDescent="0.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spans="1:26" ht="12" customHeight="1" x14ac:dyDescent="0.2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spans="1:26" ht="12" customHeight="1" x14ac:dyDescent="0.2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spans="1:26" ht="12" customHeight="1" x14ac:dyDescent="0.2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spans="1:26" ht="12" customHeight="1" x14ac:dyDescent="0.2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spans="1:26" ht="12" customHeight="1" x14ac:dyDescent="0.2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spans="1:26" ht="12" customHeight="1" x14ac:dyDescent="0.2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spans="1:26" ht="12" customHeight="1" x14ac:dyDescent="0.2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spans="1:26" ht="12" customHeight="1" x14ac:dyDescent="0.2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spans="1:26" ht="12" customHeight="1" x14ac:dyDescent="0.2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spans="1:26" ht="12" customHeight="1" x14ac:dyDescent="0.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spans="1:26" ht="12" customHeight="1" x14ac:dyDescent="0.2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spans="1:26" ht="12" customHeight="1" x14ac:dyDescent="0.2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spans="1:26" ht="12" customHeight="1" x14ac:dyDescent="0.2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spans="1:26" ht="12" customHeight="1" x14ac:dyDescent="0.2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spans="1:26" ht="12" customHeight="1" x14ac:dyDescent="0.2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spans="1:26" ht="12" customHeight="1" x14ac:dyDescent="0.2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spans="1:26" ht="12" customHeight="1" x14ac:dyDescent="0.2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spans="1:26" ht="12" customHeight="1" x14ac:dyDescent="0.2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spans="1:26" ht="12" customHeight="1" x14ac:dyDescent="0.2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spans="1:26" ht="12" customHeight="1" x14ac:dyDescent="0.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spans="1:26" ht="12" customHeight="1" x14ac:dyDescent="0.2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spans="1:26" ht="12" customHeight="1" x14ac:dyDescent="0.2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spans="1:26" ht="12" customHeight="1" x14ac:dyDescent="0.2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spans="1:26" ht="12" customHeight="1" x14ac:dyDescent="0.2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spans="1:26" ht="12" customHeight="1" x14ac:dyDescent="0.2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spans="1:26" ht="12" customHeight="1" x14ac:dyDescent="0.2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spans="1:26" ht="12" customHeight="1" x14ac:dyDescent="0.2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spans="1:26" ht="12" customHeight="1" x14ac:dyDescent="0.2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spans="1:26" ht="12" customHeight="1" x14ac:dyDescent="0.2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spans="1:26" ht="12" customHeight="1" x14ac:dyDescent="0.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spans="1:26" ht="12" customHeight="1" x14ac:dyDescent="0.2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spans="1:26" ht="12" customHeight="1" x14ac:dyDescent="0.2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spans="1:26" ht="12" customHeight="1" x14ac:dyDescent="0.2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spans="1:26" ht="12" customHeight="1" x14ac:dyDescent="0.2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spans="1:26" ht="12" customHeight="1" x14ac:dyDescent="0.2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spans="1:26" ht="12" customHeight="1" x14ac:dyDescent="0.2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spans="1:26" ht="12" customHeight="1" x14ac:dyDescent="0.2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spans="1:26" ht="12" customHeight="1" x14ac:dyDescent="0.2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spans="1:26" ht="12" customHeight="1" x14ac:dyDescent="0.2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spans="1:26" ht="12" customHeight="1" x14ac:dyDescent="0.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spans="1:26" ht="12" customHeight="1" x14ac:dyDescent="0.2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spans="1:26" ht="12" customHeight="1" x14ac:dyDescent="0.2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spans="1:26" ht="12" customHeight="1" x14ac:dyDescent="0.2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spans="1:26" ht="12" customHeight="1" x14ac:dyDescent="0.2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spans="1:26" ht="12" customHeight="1" x14ac:dyDescent="0.2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spans="1:26" ht="12" customHeight="1" x14ac:dyDescent="0.2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spans="1:26" ht="12" customHeight="1" x14ac:dyDescent="0.2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spans="1:26" ht="12" customHeight="1" x14ac:dyDescent="0.2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spans="1:26" ht="12" customHeight="1" x14ac:dyDescent="0.2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spans="1:26" ht="12" customHeight="1" x14ac:dyDescent="0.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spans="1:26" ht="12" customHeight="1" x14ac:dyDescent="0.2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spans="1:26" ht="12" customHeight="1" x14ac:dyDescent="0.2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spans="1:26" ht="12" customHeight="1" x14ac:dyDescent="0.2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spans="1:26" ht="12" customHeight="1" x14ac:dyDescent="0.2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spans="1:26" ht="12" customHeight="1" x14ac:dyDescent="0.2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spans="1:26" ht="12" customHeight="1" x14ac:dyDescent="0.2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spans="1:26" ht="12" customHeight="1" x14ac:dyDescent="0.2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spans="1:26" ht="12" customHeight="1" x14ac:dyDescent="0.2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spans="1:26" ht="12" customHeight="1" x14ac:dyDescent="0.2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spans="1:26" ht="12" customHeight="1" x14ac:dyDescent="0.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spans="1:26" ht="12" customHeight="1" x14ac:dyDescent="0.2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spans="1:26" ht="12" customHeight="1" x14ac:dyDescent="0.2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spans="1:26" ht="12" customHeight="1" x14ac:dyDescent="0.2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spans="1:26" ht="12" customHeight="1" x14ac:dyDescent="0.2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spans="1:26" ht="12" customHeight="1" x14ac:dyDescent="0.2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spans="1:26" ht="12" customHeight="1" x14ac:dyDescent="0.2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spans="1:26" ht="12" customHeight="1" x14ac:dyDescent="0.2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spans="1:26" ht="12" customHeight="1" x14ac:dyDescent="0.2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spans="1:26" ht="12" customHeight="1" x14ac:dyDescent="0.2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spans="1:26" ht="12" customHeight="1" x14ac:dyDescent="0.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spans="1:26" ht="12" customHeight="1" x14ac:dyDescent="0.2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spans="1:26" ht="12" customHeight="1" x14ac:dyDescent="0.2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spans="1:26" ht="12" customHeight="1" x14ac:dyDescent="0.2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spans="1:26" ht="12" customHeight="1" x14ac:dyDescent="0.2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spans="1:26" ht="12" customHeight="1" x14ac:dyDescent="0.2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spans="1:26" ht="12" customHeight="1" x14ac:dyDescent="0.2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spans="1:26" ht="12" customHeight="1" x14ac:dyDescent="0.2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spans="1:26" ht="12" customHeight="1" x14ac:dyDescent="0.2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spans="1:26" ht="12" customHeight="1" x14ac:dyDescent="0.2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spans="1:26" ht="12" customHeight="1" x14ac:dyDescent="0.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spans="1:26" ht="12" customHeight="1" x14ac:dyDescent="0.2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spans="1:26" ht="12" customHeight="1" x14ac:dyDescent="0.2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spans="1:26" ht="12" customHeight="1" x14ac:dyDescent="0.2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spans="1:26" ht="12" customHeight="1" x14ac:dyDescent="0.2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spans="1:26" ht="12" customHeight="1" x14ac:dyDescent="0.2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spans="1:26" ht="12" customHeight="1" x14ac:dyDescent="0.2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spans="1:26" ht="12" customHeight="1" x14ac:dyDescent="0.2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spans="1:26" ht="12" customHeight="1" x14ac:dyDescent="0.2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spans="1:26" ht="12" customHeight="1" x14ac:dyDescent="0.2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spans="1:26" ht="12" customHeight="1" x14ac:dyDescent="0.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spans="1:26" ht="12" customHeight="1" x14ac:dyDescent="0.2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spans="1:26" ht="12" customHeight="1" x14ac:dyDescent="0.2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spans="1:26" ht="12" customHeight="1" x14ac:dyDescent="0.2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spans="1:26" ht="12" customHeight="1" x14ac:dyDescent="0.2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spans="1:26" ht="12" customHeight="1" x14ac:dyDescent="0.2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spans="1:26" ht="12" customHeight="1" x14ac:dyDescent="0.2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spans="1:26" ht="12" customHeight="1" x14ac:dyDescent="0.2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spans="1:26" ht="12" customHeight="1" x14ac:dyDescent="0.2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spans="1:26" ht="12" customHeight="1" x14ac:dyDescent="0.2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spans="1:26" ht="12" customHeight="1" x14ac:dyDescent="0.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spans="1:26" ht="12" customHeight="1" x14ac:dyDescent="0.2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spans="1:26" ht="12" customHeight="1" x14ac:dyDescent="0.2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spans="1:26" ht="12" customHeight="1" x14ac:dyDescent="0.2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spans="1:26" ht="12" customHeight="1" x14ac:dyDescent="0.2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spans="1:26" ht="12" customHeight="1" x14ac:dyDescent="0.2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spans="1:26" ht="12" customHeight="1" x14ac:dyDescent="0.2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spans="1:26" ht="12" customHeight="1" x14ac:dyDescent="0.2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spans="1:26" ht="12" customHeight="1" x14ac:dyDescent="0.2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spans="1:26" ht="12" customHeight="1" x14ac:dyDescent="0.2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spans="1:26" ht="12" customHeight="1" x14ac:dyDescent="0.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spans="1:26" ht="12" customHeight="1" x14ac:dyDescent="0.2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spans="1:26" ht="12" customHeight="1" x14ac:dyDescent="0.2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spans="1:26" ht="12" customHeight="1" x14ac:dyDescent="0.2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spans="1:26" ht="12" customHeight="1" x14ac:dyDescent="0.2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spans="1:26" ht="12" customHeight="1" x14ac:dyDescent="0.2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spans="1:26" ht="12" customHeight="1" x14ac:dyDescent="0.2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spans="1:26" ht="12" customHeight="1" x14ac:dyDescent="0.2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spans="1:26" ht="12" customHeight="1" x14ac:dyDescent="0.2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spans="1:26" ht="12" customHeight="1" x14ac:dyDescent="0.2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spans="1:26" ht="12" customHeight="1" x14ac:dyDescent="0.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spans="1:26" ht="12" customHeight="1" x14ac:dyDescent="0.2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spans="1:26" ht="12" customHeight="1" x14ac:dyDescent="0.2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spans="1:26" ht="12" customHeight="1" x14ac:dyDescent="0.2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spans="1:26" ht="12" customHeight="1" x14ac:dyDescent="0.2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spans="1:26" ht="12" customHeight="1" x14ac:dyDescent="0.2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spans="1:26" ht="12" customHeight="1" x14ac:dyDescent="0.2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spans="1:26" ht="12" customHeight="1" x14ac:dyDescent="0.2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spans="1:26" ht="12" customHeight="1" x14ac:dyDescent="0.2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spans="1:26" ht="12" customHeight="1" x14ac:dyDescent="0.2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spans="1:26" ht="12" customHeight="1" x14ac:dyDescent="0.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spans="1:26" ht="12" customHeight="1" x14ac:dyDescent="0.2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spans="1:26" ht="12" customHeight="1" x14ac:dyDescent="0.2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spans="1:26" ht="12" customHeight="1" x14ac:dyDescent="0.2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spans="1:26" ht="12" customHeight="1" x14ac:dyDescent="0.2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spans="1:26" ht="12" customHeight="1" x14ac:dyDescent="0.2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spans="1:26" ht="12" customHeight="1" x14ac:dyDescent="0.2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spans="1:26" ht="12" customHeight="1" x14ac:dyDescent="0.2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spans="1:26" ht="12" customHeight="1" x14ac:dyDescent="0.2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spans="1:26" ht="12" customHeight="1" x14ac:dyDescent="0.2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spans="1:26" ht="12" customHeight="1" x14ac:dyDescent="0.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spans="1:26" ht="12" customHeight="1" x14ac:dyDescent="0.2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spans="1:26" ht="12" customHeight="1" x14ac:dyDescent="0.2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spans="1:26" ht="12" customHeight="1" x14ac:dyDescent="0.2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spans="1:26" ht="12" customHeight="1" x14ac:dyDescent="0.2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spans="1:26" ht="12" customHeight="1" x14ac:dyDescent="0.2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spans="1:26" ht="12" customHeight="1" x14ac:dyDescent="0.2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spans="1:26" ht="12" customHeight="1" x14ac:dyDescent="0.2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spans="1:26" ht="12" customHeight="1" x14ac:dyDescent="0.2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spans="1:26" ht="12" customHeight="1" x14ac:dyDescent="0.2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spans="1:26" ht="12" customHeight="1" x14ac:dyDescent="0.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spans="1:26" ht="12" customHeight="1" x14ac:dyDescent="0.2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spans="1:26" ht="12" customHeight="1" x14ac:dyDescent="0.2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spans="1:26" ht="12" customHeight="1" x14ac:dyDescent="0.2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spans="1:26" ht="12" customHeight="1" x14ac:dyDescent="0.2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spans="1:26" ht="12" customHeight="1" x14ac:dyDescent="0.2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spans="1:26" ht="12" customHeight="1" x14ac:dyDescent="0.2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spans="1:26" ht="12" customHeight="1" x14ac:dyDescent="0.2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spans="1:26" ht="12" customHeight="1" x14ac:dyDescent="0.2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spans="1:26" ht="12" customHeight="1" x14ac:dyDescent="0.2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spans="1:26" ht="12" customHeight="1" x14ac:dyDescent="0.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spans="1:26" ht="12" customHeight="1" x14ac:dyDescent="0.2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spans="1:26" ht="12" customHeight="1" x14ac:dyDescent="0.2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spans="1:26" ht="12" customHeight="1" x14ac:dyDescent="0.2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spans="1:26" ht="12" customHeight="1" x14ac:dyDescent="0.2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spans="1:26" ht="12" customHeight="1" x14ac:dyDescent="0.2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spans="1:26" ht="12" customHeight="1" x14ac:dyDescent="0.2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spans="1:26" ht="12" customHeight="1" x14ac:dyDescent="0.2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spans="1:26" ht="12" customHeight="1" x14ac:dyDescent="0.2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conditionalFormatting sqref="A41:B70">
    <cfRule type="expression" dxfId="3" priority="2" stopIfTrue="1">
      <formula>#REF!="небанк."</formula>
    </cfRule>
  </conditionalFormatting>
  <conditionalFormatting sqref="B5 A11:B40">
    <cfRule type="expression" dxfId="2" priority="1" stopIfTrue="1">
      <formula>#REF!="небанк."</formula>
    </cfRule>
  </conditionalFormatting>
  <dataValidations count="1">
    <dataValidation type="list" allowBlank="1" showErrorMessage="1" sqref="B4" xr:uid="{00000000-0002-0000-0600-000000000000}">
      <formula1>"USD,EUR"</formula1>
    </dataValidation>
  </dataValidations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2D69B"/>
  </sheetPr>
  <dimension ref="A1:AJ1000"/>
  <sheetViews>
    <sheetView zoomScaleNormal="100" workbookViewId="0">
      <selection activeCell="U43" sqref="U43"/>
    </sheetView>
  </sheetViews>
  <sheetFormatPr baseColWidth="10" defaultColWidth="11.1640625" defaultRowHeight="15" customHeight="1" x14ac:dyDescent="0.2"/>
  <cols>
    <col min="1" max="1" width="2.83203125" customWidth="1"/>
    <col min="2" max="2" width="13.6640625" bestFit="1" customWidth="1"/>
    <col min="3" max="3" width="15.5" bestFit="1" customWidth="1"/>
    <col min="4" max="10" width="5.5" bestFit="1" customWidth="1"/>
    <col min="11" max="11" width="10.83203125" bestFit="1" customWidth="1"/>
    <col min="12" max="12" width="7" customWidth="1"/>
    <col min="13" max="13" width="7.5" customWidth="1"/>
    <col min="14" max="14" width="8.83203125" customWidth="1"/>
    <col min="15" max="15" width="2.5" customWidth="1"/>
    <col min="16" max="16" width="7.83203125" customWidth="1"/>
    <col min="17" max="17" width="17.33203125" customWidth="1"/>
    <col min="18" max="18" width="10.6640625" customWidth="1"/>
    <col min="19" max="19" width="12.6640625" customWidth="1"/>
    <col min="20" max="23" width="7.5" customWidth="1"/>
    <col min="24" max="24" width="9.6640625" bestFit="1" customWidth="1"/>
    <col min="25" max="36" width="7" customWidth="1"/>
  </cols>
  <sheetData>
    <row r="1" spans="1:36" ht="32.25" customHeight="1" x14ac:dyDescent="0.3">
      <c r="A1" s="59"/>
      <c r="B1" s="60" t="s">
        <v>71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61"/>
      <c r="O1" s="62"/>
      <c r="P1" s="63" t="s">
        <v>72</v>
      </c>
      <c r="Q1" s="62"/>
      <c r="R1" s="62"/>
      <c r="S1" s="62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</row>
    <row r="2" spans="1:36" ht="14.25" customHeight="1" x14ac:dyDescent="0.2">
      <c r="A2" s="59"/>
      <c r="B2" s="65" t="s">
        <v>73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61"/>
      <c r="O2" s="62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</row>
    <row r="3" spans="1:36" ht="14.25" customHeight="1" x14ac:dyDescent="0.2">
      <c r="A3" s="59"/>
      <c r="B3" s="65" t="s">
        <v>74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61"/>
      <c r="O3" s="62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</row>
    <row r="4" spans="1:36" ht="14.25" customHeight="1" x14ac:dyDescent="0.2">
      <c r="A4" s="59"/>
      <c r="B4" s="65" t="s">
        <v>75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61"/>
      <c r="O4" s="62"/>
      <c r="P4" s="59"/>
      <c r="Q4" s="71"/>
      <c r="R4" s="71" t="s">
        <v>140</v>
      </c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59"/>
      <c r="AH4" s="59"/>
      <c r="AI4" s="59"/>
      <c r="AJ4" s="59"/>
    </row>
    <row r="5" spans="1:36" ht="14.25" customHeight="1" x14ac:dyDescent="0.2">
      <c r="A5" s="59"/>
      <c r="B5" s="65" t="s">
        <v>76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61"/>
      <c r="O5" s="62"/>
      <c r="P5" s="59"/>
      <c r="Q5" s="59"/>
      <c r="R5" s="59"/>
      <c r="S5" s="59"/>
      <c r="T5" s="59" t="str">
        <f>_xlfn.XLOOKUP(T6,$M$23:$M$27,$L$23:$L$27)</f>
        <v>ITA</v>
      </c>
      <c r="U5" s="59" t="str">
        <f t="shared" ref="U5:X5" si="0">_xlfn.XLOOKUP(U6,$M$23:$M$27,$L$23:$L$27)</f>
        <v>BRA</v>
      </c>
      <c r="V5" s="59" t="str">
        <f t="shared" si="0"/>
        <v>JPN</v>
      </c>
      <c r="W5" s="59" t="str">
        <f t="shared" si="0"/>
        <v>BRA</v>
      </c>
      <c r="X5" s="59" t="str">
        <f t="shared" si="0"/>
        <v>USA</v>
      </c>
      <c r="Y5" s="59"/>
      <c r="Z5" s="59"/>
      <c r="AA5" s="59"/>
      <c r="AB5" s="59"/>
      <c r="AC5" s="59"/>
      <c r="AD5" s="59"/>
      <c r="AE5" s="59"/>
      <c r="AF5" s="71"/>
      <c r="AG5" s="59"/>
      <c r="AH5" s="59"/>
      <c r="AI5" s="59"/>
      <c r="AJ5" s="59"/>
    </row>
    <row r="6" spans="1:36" ht="14.25" customHeight="1" x14ac:dyDescent="0.2">
      <c r="A6" s="59"/>
      <c r="B6" s="65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61"/>
      <c r="O6" s="62"/>
      <c r="P6" s="59"/>
      <c r="Q6" s="59"/>
      <c r="R6" s="59"/>
      <c r="S6" s="59"/>
      <c r="T6" s="61" t="str">
        <f>C23</f>
        <v>Судья_1</v>
      </c>
      <c r="U6" s="61" t="str">
        <f>D23</f>
        <v>Судья_2</v>
      </c>
      <c r="V6" s="61" t="str">
        <f>E23</f>
        <v>Судья_3</v>
      </c>
      <c r="W6" s="61" t="str">
        <f>F23</f>
        <v>Судья_4</v>
      </c>
      <c r="X6" s="61" t="str">
        <f>G23</f>
        <v>Судья_5</v>
      </c>
      <c r="Y6" s="61" t="str">
        <f>C23</f>
        <v>Судья_1</v>
      </c>
      <c r="Z6" s="61" t="str">
        <f t="shared" ref="Z6:AC6" si="1">D23</f>
        <v>Судья_2</v>
      </c>
      <c r="AA6" s="61" t="str">
        <f t="shared" si="1"/>
        <v>Судья_3</v>
      </c>
      <c r="AB6" s="61" t="str">
        <f t="shared" si="1"/>
        <v>Судья_4</v>
      </c>
      <c r="AC6" s="61" t="str">
        <f t="shared" si="1"/>
        <v>Судья_5</v>
      </c>
      <c r="AD6" s="59"/>
      <c r="AE6" s="59"/>
      <c r="AF6" s="59"/>
      <c r="AG6" s="59"/>
      <c r="AH6" s="59"/>
      <c r="AI6" s="59"/>
      <c r="AJ6" s="59"/>
    </row>
    <row r="7" spans="1:36" ht="14.25" customHeight="1" x14ac:dyDescent="0.2">
      <c r="A7" s="59"/>
      <c r="B7" s="65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61"/>
      <c r="O7" s="62"/>
      <c r="P7" s="59"/>
      <c r="Q7" s="59"/>
      <c r="R7" s="71"/>
      <c r="S7" s="65" t="s">
        <v>129</v>
      </c>
      <c r="T7" s="59">
        <f>COUNTIF(T$9:T$16,"")</f>
        <v>3</v>
      </c>
      <c r="U7" s="59">
        <f>COUNTIF(U$9:U$16,"")</f>
        <v>5</v>
      </c>
      <c r="V7" s="59">
        <f>COUNTIF(V$9:V$16,"")</f>
        <v>2</v>
      </c>
      <c r="W7" s="59">
        <f>COUNTIF(W$9:W$16,"")</f>
        <v>3</v>
      </c>
      <c r="X7" s="59">
        <f>COUNTIF(X$9:X$16,"")</f>
        <v>3</v>
      </c>
      <c r="Y7" s="71"/>
      <c r="Z7" s="71"/>
      <c r="AA7" s="71"/>
      <c r="AB7" s="71"/>
      <c r="AC7" s="71"/>
      <c r="AD7" s="71"/>
      <c r="AE7" s="71"/>
      <c r="AF7" s="59"/>
      <c r="AG7" s="59"/>
      <c r="AH7" s="59"/>
      <c r="AI7" s="59"/>
      <c r="AJ7" s="59"/>
    </row>
    <row r="8" spans="1:36" ht="14.25" customHeight="1" x14ac:dyDescent="0.2">
      <c r="A8" s="59"/>
      <c r="B8" s="65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61"/>
      <c r="O8" s="62"/>
      <c r="P8" s="59"/>
      <c r="Q8" s="59"/>
      <c r="R8" s="59"/>
      <c r="S8" s="65" t="s">
        <v>130</v>
      </c>
      <c r="T8" s="59"/>
      <c r="U8" s="59"/>
      <c r="V8" s="59"/>
      <c r="W8" s="59"/>
      <c r="X8" s="59"/>
      <c r="Y8" s="59">
        <f>COUNTIF(Y9:Y16,"")</f>
        <v>2</v>
      </c>
      <c r="Z8" s="59">
        <f t="shared" ref="Z8:AC8" si="2">COUNTIF(Z9:Z16,"")</f>
        <v>1</v>
      </c>
      <c r="AA8" s="59">
        <f t="shared" si="2"/>
        <v>0</v>
      </c>
      <c r="AB8" s="59">
        <f t="shared" si="2"/>
        <v>3</v>
      </c>
      <c r="AC8" s="59">
        <f t="shared" si="2"/>
        <v>2</v>
      </c>
      <c r="AD8" s="59"/>
      <c r="AE8" s="59"/>
      <c r="AF8" s="59"/>
      <c r="AG8" s="59"/>
      <c r="AH8" s="59"/>
      <c r="AI8" s="59"/>
      <c r="AJ8" s="59"/>
    </row>
    <row r="9" spans="1:36" ht="14.25" customHeight="1" x14ac:dyDescent="0.2">
      <c r="A9" s="59"/>
      <c r="B9" s="60" t="s">
        <v>77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61"/>
      <c r="O9" s="62"/>
      <c r="P9" s="59"/>
      <c r="Q9" s="151" t="str">
        <f>_xlfn.XLOOKUP(R9,$J$23:$J$30,$I$23:$I$30)</f>
        <v>ITA</v>
      </c>
      <c r="R9" s="61">
        <f>B24</f>
        <v>3150</v>
      </c>
      <c r="S9" s="65">
        <f>AVERAGE(_xlfn.ANCHORARRAY(T9))</f>
        <v>8.793333333333333</v>
      </c>
      <c r="T9" s="153" cm="1">
        <f t="array" ref="T9:X9">IF(_xlfn.ANCHORARRAY(Y9)=MAX(_xlfn.ANCHORARRAY(Y9)),"",_xlfn.ANCHORARRAY(Y9))</f>
        <v>8.9730000000000008</v>
      </c>
      <c r="U9" s="153" t="str">
        <v/>
      </c>
      <c r="V9" s="153">
        <v>8.5399999999999991</v>
      </c>
      <c r="W9" s="153" t="str">
        <v/>
      </c>
      <c r="X9" s="153">
        <v>8.8670000000000009</v>
      </c>
      <c r="Y9" s="153" cm="1">
        <f t="array" ref="Y9:AC9">IF(C24:G24=MIN(C24:G24),"",C24:G24)</f>
        <v>8.9730000000000008</v>
      </c>
      <c r="Z9" s="153">
        <v>9.8230000000000004</v>
      </c>
      <c r="AA9" s="153">
        <v>8.5399999999999991</v>
      </c>
      <c r="AB9" s="153" t="str">
        <v/>
      </c>
      <c r="AC9" s="153">
        <v>8.8670000000000009</v>
      </c>
      <c r="AD9" s="59"/>
      <c r="AE9" s="59"/>
      <c r="AF9" s="59"/>
      <c r="AG9" s="59"/>
      <c r="AH9" s="59"/>
      <c r="AI9" s="59"/>
      <c r="AJ9" s="59"/>
    </row>
    <row r="10" spans="1:36" ht="14.25" customHeight="1" x14ac:dyDescent="0.2">
      <c r="A10" s="59"/>
      <c r="B10" s="59" t="s">
        <v>78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61"/>
      <c r="O10" s="62"/>
      <c r="P10" s="59"/>
      <c r="Q10" s="151" t="str">
        <f t="shared" ref="Q10:Q16" si="3">_xlfn.XLOOKUP(R10,$J$23:$J$30,$I$23:$I$30)</f>
        <v>CHN</v>
      </c>
      <c r="R10" s="61">
        <f>B25</f>
        <v>9307</v>
      </c>
      <c r="S10" s="65">
        <f>AVERAGE(_xlfn.ANCHORARRAY(T10))</f>
        <v>8.8713333333333342</v>
      </c>
      <c r="T10" s="153" t="str" cm="1">
        <f t="array" ref="T10:X10">IF(_xlfn.ANCHORARRAY(Y10)=MAX(_xlfn.ANCHORARRAY(Y10)),"",_xlfn.ANCHORARRAY(Y10))</f>
        <v/>
      </c>
      <c r="U10" s="153" t="str">
        <v/>
      </c>
      <c r="V10" s="153">
        <v>9.08</v>
      </c>
      <c r="W10" s="153">
        <v>8.6440000000000001</v>
      </c>
      <c r="X10" s="153">
        <v>8.89</v>
      </c>
      <c r="Y10" s="153" t="str" cm="1">
        <f t="array" ref="Y10:AC10">IF(C25:G25=MIN(C25:G25),"",C25:G25)</f>
        <v/>
      </c>
      <c r="Z10" s="153">
        <v>9.3650000000000002</v>
      </c>
      <c r="AA10" s="153">
        <v>9.08</v>
      </c>
      <c r="AB10" s="153">
        <v>8.6440000000000001</v>
      </c>
      <c r="AC10" s="153">
        <v>8.89</v>
      </c>
      <c r="AD10" s="59"/>
      <c r="AE10" s="59"/>
      <c r="AF10" s="59"/>
      <c r="AG10" s="59"/>
      <c r="AH10" s="59"/>
      <c r="AI10" s="59"/>
      <c r="AJ10" s="59"/>
    </row>
    <row r="11" spans="1:36" ht="14.25" customHeight="1" x14ac:dyDescent="0.2">
      <c r="A11" s="59"/>
      <c r="B11" s="59" t="s">
        <v>79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61"/>
      <c r="O11" s="62"/>
      <c r="P11" s="59"/>
      <c r="Q11" s="151" t="str">
        <f t="shared" si="3"/>
        <v>JPN</v>
      </c>
      <c r="R11" s="61">
        <f>B26</f>
        <v>6805</v>
      </c>
      <c r="S11" s="65">
        <f>AVERAGE(_xlfn.ANCHORARRAY(T11))</f>
        <v>9.2106666666666666</v>
      </c>
      <c r="T11" s="153" cm="1">
        <f t="array" ref="T11:X11">IF(_xlfn.ANCHORARRAY(Y11)=MAX(_xlfn.ANCHORARRAY(Y11)),"",_xlfn.ANCHORARRAY(Y11))</f>
        <v>9.218</v>
      </c>
      <c r="U11" s="153">
        <v>9.0969999999999995</v>
      </c>
      <c r="V11" s="153" t="str">
        <v/>
      </c>
      <c r="W11" s="153" t="str">
        <v/>
      </c>
      <c r="X11" s="153">
        <v>9.3170000000000002</v>
      </c>
      <c r="Y11" s="153" cm="1">
        <f t="array" ref="Y11:AC11">IF(C26:G26=MIN(C26:G26),"",C26:G26)</f>
        <v>9.218</v>
      </c>
      <c r="Z11" s="153">
        <v>9.0969999999999995</v>
      </c>
      <c r="AA11" s="153">
        <v>9.6280000000000001</v>
      </c>
      <c r="AB11" s="153" t="str">
        <v/>
      </c>
      <c r="AC11" s="153">
        <v>9.3170000000000002</v>
      </c>
      <c r="AD11" s="59"/>
      <c r="AE11" s="59"/>
      <c r="AF11" s="59"/>
      <c r="AG11" s="59"/>
      <c r="AH11" s="59"/>
      <c r="AI11" s="59"/>
      <c r="AJ11" s="59"/>
    </row>
    <row r="12" spans="1:36" ht="14.25" customHeight="1" x14ac:dyDescent="0.2">
      <c r="A12" s="59"/>
      <c r="B12" s="59" t="s">
        <v>80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61"/>
      <c r="O12" s="62"/>
      <c r="P12" s="59"/>
      <c r="Q12" s="151" t="str">
        <f t="shared" si="3"/>
        <v>USA</v>
      </c>
      <c r="R12" s="61">
        <f>B27</f>
        <v>8790</v>
      </c>
      <c r="S12" s="65">
        <f>AVERAGE(_xlfn.ANCHORARRAY(T12))</f>
        <v>8.4269999999999996</v>
      </c>
      <c r="T12" s="153" cm="1">
        <f t="array" ref="T12:X12">IF(_xlfn.ANCHORARRAY(Y12)=MAX(_xlfn.ANCHORARRAY(Y12)),"",_xlfn.ANCHORARRAY(Y12))</f>
        <v>8.3859999999999992</v>
      </c>
      <c r="U12" s="153">
        <v>8.2639999999999993</v>
      </c>
      <c r="V12" s="153" t="str">
        <v/>
      </c>
      <c r="W12" s="153">
        <v>8.6310000000000002</v>
      </c>
      <c r="X12" s="153" t="str">
        <v/>
      </c>
      <c r="Y12" s="153" cm="1">
        <f t="array" ref="Y12:AC12">IF(C27:G27=MIN(C27:G27),"",C27:G27)</f>
        <v>8.3859999999999992</v>
      </c>
      <c r="Z12" s="153">
        <v>8.2639999999999993</v>
      </c>
      <c r="AA12" s="153">
        <v>9.09</v>
      </c>
      <c r="AB12" s="153">
        <v>8.6310000000000002</v>
      </c>
      <c r="AC12" s="153" t="str">
        <v/>
      </c>
      <c r="AD12" s="59"/>
      <c r="AE12" s="59"/>
      <c r="AF12" s="59"/>
      <c r="AG12" s="155"/>
      <c r="AH12" s="59"/>
      <c r="AI12" s="59"/>
      <c r="AJ12" s="59"/>
    </row>
    <row r="13" spans="1:36" ht="14.25" customHeight="1" x14ac:dyDescent="0.2">
      <c r="A13" s="59"/>
      <c r="B13" s="59" t="s">
        <v>81</v>
      </c>
      <c r="C13" s="59"/>
      <c r="D13" s="59"/>
      <c r="E13" s="59"/>
      <c r="F13" s="59"/>
      <c r="G13" s="59"/>
      <c r="H13" s="59"/>
      <c r="I13" s="59"/>
      <c r="J13" s="59"/>
      <c r="K13" s="47"/>
      <c r="L13" s="59"/>
      <c r="M13" s="59"/>
      <c r="N13" s="61"/>
      <c r="O13" s="62"/>
      <c r="P13" s="61"/>
      <c r="Q13" s="151" t="str">
        <f t="shared" si="3"/>
        <v>SUI</v>
      </c>
      <c r="R13" s="61">
        <f>B28</f>
        <v>7255</v>
      </c>
      <c r="S13" s="65">
        <f>AVERAGE(_xlfn.ANCHORARRAY(T13))</f>
        <v>8.7916666666666661</v>
      </c>
      <c r="T13" s="153" t="str" cm="1">
        <f t="array" ref="T13:X13">IF(_xlfn.ANCHORARRAY(Y13)=MAX(_xlfn.ANCHORARRAY(Y13)),"",_xlfn.ANCHORARRAY(Y13))</f>
        <v/>
      </c>
      <c r="U13" s="153">
        <v>8.7390000000000008</v>
      </c>
      <c r="V13" s="153">
        <v>8.6199999999999992</v>
      </c>
      <c r="W13" s="153">
        <v>9.016</v>
      </c>
      <c r="X13" s="153" t="str">
        <v/>
      </c>
      <c r="Y13" s="153" t="str" cm="1">
        <f t="array" ref="Y13:AC13">IF(C28:G28=MIN(C28:G28),"",C28:G28)</f>
        <v/>
      </c>
      <c r="Z13" s="153">
        <v>8.7390000000000008</v>
      </c>
      <c r="AA13" s="153">
        <v>8.6199999999999992</v>
      </c>
      <c r="AB13" s="153">
        <v>9.016</v>
      </c>
      <c r="AC13" s="153">
        <v>9.7490000000000006</v>
      </c>
      <c r="AD13" s="59"/>
      <c r="AE13" s="59"/>
      <c r="AF13" s="59"/>
      <c r="AG13" s="59"/>
      <c r="AH13" s="59"/>
      <c r="AI13" s="59"/>
      <c r="AJ13" s="59"/>
    </row>
    <row r="14" spans="1:36" ht="32.25" customHeight="1" thickBot="1" x14ac:dyDescent="0.25">
      <c r="A14" s="59"/>
      <c r="B14" s="60" t="s">
        <v>82</v>
      </c>
      <c r="C14" s="66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67" t="s">
        <v>83</v>
      </c>
      <c r="O14" s="62"/>
      <c r="P14" s="59"/>
      <c r="Q14" s="151" t="str">
        <f t="shared" si="3"/>
        <v>GBR</v>
      </c>
      <c r="R14" s="61">
        <f>B29</f>
        <v>8173</v>
      </c>
      <c r="S14" s="65">
        <f>AVERAGE(_xlfn.ANCHORARRAY(T14))</f>
        <v>8.8566666666666674</v>
      </c>
      <c r="T14" s="153" cm="1">
        <f t="array" ref="T14:X14">IF(_xlfn.ANCHORARRAY(Y14)=MAX(_xlfn.ANCHORARRAY(Y14)),"",_xlfn.ANCHORARRAY(Y14))</f>
        <v>8.5090000000000003</v>
      </c>
      <c r="U14" s="153" t="str">
        <v/>
      </c>
      <c r="V14" s="153">
        <v>8.4019999999999992</v>
      </c>
      <c r="W14" s="153">
        <v>9.6590000000000007</v>
      </c>
      <c r="X14" s="153" t="str">
        <v/>
      </c>
      <c r="Y14" s="153" cm="1">
        <f t="array" ref="Y14:AC14">IF(C29:G29=MIN(C29:G29),"",C29:G29)</f>
        <v>8.5090000000000003</v>
      </c>
      <c r="Z14" s="153">
        <v>9.94</v>
      </c>
      <c r="AA14" s="153">
        <v>8.4019999999999992</v>
      </c>
      <c r="AB14" s="153">
        <v>9.6590000000000007</v>
      </c>
      <c r="AC14" s="153" t="str">
        <v/>
      </c>
      <c r="AD14" s="59"/>
      <c r="AE14" s="59"/>
      <c r="AF14" s="59"/>
      <c r="AG14" s="59"/>
      <c r="AH14" s="59"/>
      <c r="AI14" s="59"/>
      <c r="AJ14" s="59"/>
    </row>
    <row r="15" spans="1:36" ht="14.25" customHeight="1" x14ac:dyDescent="0.2">
      <c r="A15" s="59">
        <v>1</v>
      </c>
      <c r="B15" s="68" t="s">
        <v>84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70" cm="1">
        <f t="array" ref="M15">INDEX($B$24:$B$31,SUM(IF(C24:G31=LARGE(C24:G31,3),ROW(C24:G31)-ROW($B$23),0)),1)</f>
        <v>7255</v>
      </c>
      <c r="N15" s="67">
        <v>8173</v>
      </c>
      <c r="O15" s="62"/>
      <c r="P15" s="71"/>
      <c r="Q15" s="151" t="str">
        <f t="shared" si="3"/>
        <v>BRA</v>
      </c>
      <c r="R15" s="61">
        <f>B30</f>
        <v>2369</v>
      </c>
      <c r="S15" s="65">
        <f>AVERAGE(_xlfn.ANCHORARRAY(T15))</f>
        <v>8.6950000000000003</v>
      </c>
      <c r="T15" s="153" cm="1">
        <f t="array" ref="T15:X15">IF(_xlfn.ANCHORARRAY(Y15)=MAX(_xlfn.ANCHORARRAY(Y15)),"",_xlfn.ANCHORARRAY(Y15))</f>
        <v>8.2789999999999999</v>
      </c>
      <c r="U15" s="153" t="str">
        <v/>
      </c>
      <c r="V15" s="153">
        <v>8.7569999999999997</v>
      </c>
      <c r="W15" s="153" t="str">
        <v/>
      </c>
      <c r="X15" s="153">
        <v>9.0489999999999995</v>
      </c>
      <c r="Y15" s="153" cm="1">
        <f t="array" ref="Y15:AC15">IF(C30:G30=MIN(C30:G30),"",C30:G30)</f>
        <v>8.2789999999999999</v>
      </c>
      <c r="Z15" s="153">
        <v>9.5310000000000006</v>
      </c>
      <c r="AA15" s="153">
        <v>8.7569999999999997</v>
      </c>
      <c r="AB15" s="153" t="str">
        <v/>
      </c>
      <c r="AC15" s="153">
        <v>9.0489999999999995</v>
      </c>
      <c r="AD15" s="59"/>
      <c r="AE15" s="59"/>
      <c r="AF15" s="59"/>
      <c r="AG15" s="59"/>
      <c r="AH15" s="59"/>
      <c r="AI15" s="59"/>
      <c r="AJ15" s="59"/>
    </row>
    <row r="16" spans="1:36" ht="14.25" customHeight="1" x14ac:dyDescent="0.2">
      <c r="A16" s="59">
        <v>2</v>
      </c>
      <c r="B16" s="72" t="s">
        <v>85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4" t="str">
        <f>INDEX(I23:I30,MATCH(R22,$J$23:$J$30,0))&amp;"-"&amp;R22</f>
        <v>ITA-3150</v>
      </c>
      <c r="N16" s="67" t="s">
        <v>86</v>
      </c>
      <c r="O16" s="62"/>
      <c r="P16" s="61"/>
      <c r="Q16" s="151" t="str">
        <f t="shared" si="3"/>
        <v>HUN</v>
      </c>
      <c r="R16" s="61">
        <f>B31</f>
        <v>5672</v>
      </c>
      <c r="S16" s="65">
        <f>AVERAGE(_xlfn.ANCHORARRAY(T16))</f>
        <v>8.4666666666666668</v>
      </c>
      <c r="T16" s="153" t="str" cm="1">
        <f t="array" ref="T16:X16">IF(_xlfn.ANCHORARRAY(Y16)=MAX(_xlfn.ANCHORARRAY(Y16)),"",_xlfn.ANCHORARRAY(Y16))</f>
        <v/>
      </c>
      <c r="U16" s="153" t="str">
        <v/>
      </c>
      <c r="V16" s="153">
        <v>8.5559999999999992</v>
      </c>
      <c r="W16" s="153">
        <v>8.48</v>
      </c>
      <c r="X16" s="153">
        <v>8.3640000000000008</v>
      </c>
      <c r="Y16" s="153" cm="1">
        <f t="array" ref="Y16:AC16">IF(C31:G31=MIN(C31:G31),"",C31:G31)</f>
        <v>9.16</v>
      </c>
      <c r="Z16" s="153" t="str">
        <v/>
      </c>
      <c r="AA16" s="153">
        <v>8.5559999999999992</v>
      </c>
      <c r="AB16" s="153">
        <v>8.48</v>
      </c>
      <c r="AC16" s="153">
        <v>8.3640000000000008</v>
      </c>
      <c r="AD16" s="59"/>
      <c r="AE16" s="59"/>
      <c r="AF16" s="59"/>
      <c r="AG16" s="59"/>
      <c r="AH16" s="59"/>
      <c r="AI16" s="59"/>
      <c r="AJ16" s="59"/>
    </row>
    <row r="17" spans="1:36" ht="14.25" customHeight="1" x14ac:dyDescent="0.2">
      <c r="A17" s="59">
        <v>3</v>
      </c>
      <c r="B17" s="72" t="s">
        <v>87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4" t="str">
        <f>INDEX($C$23:$G$23,MATCH(MAX($Y$8:$AC$8),$Y$8:$AC$8,0))</f>
        <v>Судья_4</v>
      </c>
      <c r="N17" s="67" t="s">
        <v>88</v>
      </c>
      <c r="O17" s="62"/>
      <c r="P17" s="61"/>
      <c r="Q17" s="59"/>
      <c r="R17" s="152"/>
      <c r="S17" s="154"/>
      <c r="T17" s="154"/>
      <c r="U17" s="154"/>
      <c r="V17" s="154"/>
      <c r="W17" s="154"/>
      <c r="X17" s="154"/>
      <c r="Y17" s="154"/>
      <c r="Z17" s="154"/>
      <c r="AA17" s="153"/>
      <c r="AB17" s="153"/>
      <c r="AC17" s="153"/>
      <c r="AD17" s="59"/>
      <c r="AE17" s="59"/>
      <c r="AF17" s="59"/>
      <c r="AG17" s="59"/>
      <c r="AH17" s="59"/>
      <c r="AI17" s="59"/>
      <c r="AJ17" s="59"/>
    </row>
    <row r="18" spans="1:36" ht="14.25" customHeight="1" x14ac:dyDescent="0.2">
      <c r="A18" s="59">
        <v>4</v>
      </c>
      <c r="B18" s="72" t="s">
        <v>89</v>
      </c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4" t="str">
        <f>INDEX($C$23:$G$23,MATCH(MAX($T$7:$X$7),$T$7:$X$7,0))</f>
        <v>Судья_2</v>
      </c>
      <c r="N18" s="67" t="s">
        <v>90</v>
      </c>
      <c r="O18" s="62"/>
      <c r="P18" s="61"/>
      <c r="Q18" s="59"/>
      <c r="R18" s="61"/>
      <c r="S18" s="61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</row>
    <row r="19" spans="1:36" ht="14.25" customHeight="1" thickBot="1" x14ac:dyDescent="0.25">
      <c r="A19" s="59">
        <v>5</v>
      </c>
      <c r="B19" s="75" t="s">
        <v>91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7">
        <f>COUNTIF(U25:U64,1)</f>
        <v>4</v>
      </c>
      <c r="N19" s="67">
        <v>4</v>
      </c>
      <c r="O19" s="62"/>
      <c r="P19" s="61"/>
      <c r="Q19" s="158" t="s">
        <v>134</v>
      </c>
      <c r="R19" s="61"/>
      <c r="S19" s="61"/>
      <c r="T19" s="71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</row>
    <row r="20" spans="1:36" ht="14.25" customHeight="1" thickBot="1" x14ac:dyDescent="0.25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61"/>
      <c r="O20" s="62"/>
      <c r="P20" s="61"/>
      <c r="Q20" s="65" t="s">
        <v>127</v>
      </c>
      <c r="R20" s="71"/>
      <c r="S20" s="61"/>
      <c r="T20" s="59"/>
      <c r="U20" s="59"/>
      <c r="V20" s="59"/>
      <c r="W20" s="59"/>
      <c r="X20" s="153"/>
      <c r="Y20" s="153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</row>
    <row r="21" spans="1:36" ht="14.25" customHeight="1" thickBot="1" x14ac:dyDescent="0.25">
      <c r="A21" s="59"/>
      <c r="B21" s="66" t="s">
        <v>92</v>
      </c>
      <c r="C21" s="59"/>
      <c r="D21" s="59"/>
      <c r="E21" s="59"/>
      <c r="F21" s="59"/>
      <c r="G21" s="59"/>
      <c r="H21" s="59"/>
      <c r="I21" s="66" t="s">
        <v>93</v>
      </c>
      <c r="J21" s="59"/>
      <c r="K21" s="59"/>
      <c r="L21" s="66" t="s">
        <v>94</v>
      </c>
      <c r="M21" s="59"/>
      <c r="N21" s="61"/>
      <c r="O21" s="62"/>
      <c r="P21" s="61"/>
      <c r="Q21" s="65" t="s">
        <v>126</v>
      </c>
      <c r="R21" s="150">
        <v>4</v>
      </c>
      <c r="S21" s="61"/>
      <c r="T21" s="71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</row>
    <row r="22" spans="1:36" ht="17.25" customHeight="1" thickBot="1" x14ac:dyDescent="0.25">
      <c r="A22" s="59"/>
      <c r="B22" s="148" t="s">
        <v>95</v>
      </c>
      <c r="C22" s="140" t="s">
        <v>96</v>
      </c>
      <c r="D22" s="141"/>
      <c r="E22" s="141"/>
      <c r="F22" s="141"/>
      <c r="G22" s="142"/>
      <c r="H22" s="59"/>
      <c r="I22" s="78" t="s">
        <v>97</v>
      </c>
      <c r="J22" s="79" t="s">
        <v>95</v>
      </c>
      <c r="K22" s="59"/>
      <c r="L22" s="80" t="s">
        <v>97</v>
      </c>
      <c r="M22" s="81" t="s">
        <v>98</v>
      </c>
      <c r="N22" s="61"/>
      <c r="O22" s="62"/>
      <c r="P22" s="71"/>
      <c r="Q22" s="65" t="s">
        <v>128</v>
      </c>
      <c r="R22" s="61">
        <f>INDEX(R9:R16,MATCH(LARGE(S9:S16,R21),S9:S16,0))</f>
        <v>3150</v>
      </c>
      <c r="S22" s="61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71"/>
      <c r="AG22" s="71"/>
      <c r="AH22" s="71"/>
      <c r="AI22" s="71"/>
      <c r="AJ22" s="59"/>
    </row>
    <row r="23" spans="1:36" ht="14.25" customHeight="1" thickBot="1" x14ac:dyDescent="0.25">
      <c r="A23" s="61"/>
      <c r="B23" s="149"/>
      <c r="C23" s="82" t="s">
        <v>99</v>
      </c>
      <c r="D23" s="83" t="s">
        <v>90</v>
      </c>
      <c r="E23" s="83" t="s">
        <v>100</v>
      </c>
      <c r="F23" s="83" t="s">
        <v>88</v>
      </c>
      <c r="G23" s="84" t="s">
        <v>101</v>
      </c>
      <c r="H23" s="61"/>
      <c r="I23" s="85" t="s">
        <v>102</v>
      </c>
      <c r="J23" s="86">
        <v>3150</v>
      </c>
      <c r="K23" s="61"/>
      <c r="L23" s="87" t="s">
        <v>102</v>
      </c>
      <c r="M23" s="88" t="s">
        <v>99</v>
      </c>
      <c r="N23" s="61"/>
      <c r="O23" s="62"/>
      <c r="P23" s="71"/>
      <c r="Q23" s="59"/>
      <c r="R23" s="65"/>
      <c r="S23" s="61"/>
      <c r="T23" s="59"/>
      <c r="U23" s="59"/>
      <c r="V23" s="59"/>
      <c r="W23" s="160" t="s">
        <v>135</v>
      </c>
      <c r="X23" s="59"/>
      <c r="Y23" s="161"/>
      <c r="Z23" s="161"/>
      <c r="AA23" s="161"/>
      <c r="AB23" s="161"/>
      <c r="AC23" s="161"/>
      <c r="AD23" s="59"/>
      <c r="AE23" s="59"/>
      <c r="AF23" s="71"/>
      <c r="AG23" s="71"/>
      <c r="AH23" s="71"/>
      <c r="AI23" s="71"/>
      <c r="AJ23" s="61"/>
    </row>
    <row r="24" spans="1:36" ht="14.25" customHeight="1" x14ac:dyDescent="0.2">
      <c r="A24" s="59"/>
      <c r="B24" s="89">
        <v>3150</v>
      </c>
      <c r="C24" s="87">
        <v>8.9730000000000008</v>
      </c>
      <c r="D24" s="90">
        <v>9.8230000000000004</v>
      </c>
      <c r="E24" s="90">
        <v>8.5399999999999991</v>
      </c>
      <c r="F24" s="90">
        <v>8.09</v>
      </c>
      <c r="G24" s="88">
        <v>8.8670000000000009</v>
      </c>
      <c r="H24" s="59"/>
      <c r="I24" s="89" t="s">
        <v>103</v>
      </c>
      <c r="J24" s="91">
        <v>9307</v>
      </c>
      <c r="K24" s="59"/>
      <c r="L24" s="92" t="s">
        <v>104</v>
      </c>
      <c r="M24" s="93" t="s">
        <v>90</v>
      </c>
      <c r="N24" s="61"/>
      <c r="O24" s="62"/>
      <c r="P24" s="71"/>
      <c r="Q24" s="59"/>
      <c r="R24" s="71" t="s">
        <v>139</v>
      </c>
      <c r="S24" s="61"/>
      <c r="T24" s="61"/>
      <c r="U24" s="61"/>
      <c r="V24" s="59"/>
      <c r="W24" s="59"/>
      <c r="X24" s="59" t="s">
        <v>95</v>
      </c>
      <c r="Y24" s="59" t="s">
        <v>98</v>
      </c>
      <c r="Z24" s="59" t="s">
        <v>137</v>
      </c>
      <c r="AA24" s="59" t="s">
        <v>95</v>
      </c>
      <c r="AB24" s="59" t="s">
        <v>98</v>
      </c>
      <c r="AC24" s="59" t="s">
        <v>137</v>
      </c>
      <c r="AD24" s="59" t="s">
        <v>138</v>
      </c>
      <c r="AE24" s="71"/>
      <c r="AF24" s="71"/>
      <c r="AG24" s="59"/>
      <c r="AH24" s="71"/>
      <c r="AI24" s="71"/>
      <c r="AJ24" s="59"/>
    </row>
    <row r="25" spans="1:36" ht="14.25" customHeight="1" x14ac:dyDescent="0.2">
      <c r="A25" s="59"/>
      <c r="B25" s="89">
        <v>9307</v>
      </c>
      <c r="C25" s="92">
        <v>8.3699999999999992</v>
      </c>
      <c r="D25" s="94">
        <v>9.3650000000000002</v>
      </c>
      <c r="E25" s="94">
        <v>9.08</v>
      </c>
      <c r="F25" s="94">
        <v>8.6440000000000001</v>
      </c>
      <c r="G25" s="93">
        <v>8.89</v>
      </c>
      <c r="H25" s="59"/>
      <c r="I25" s="89" t="s">
        <v>105</v>
      </c>
      <c r="J25" s="91">
        <v>6805</v>
      </c>
      <c r="K25" s="59"/>
      <c r="L25" s="92" t="s">
        <v>105</v>
      </c>
      <c r="M25" s="93" t="s">
        <v>100</v>
      </c>
      <c r="N25" s="61"/>
      <c r="O25" s="62"/>
      <c r="P25" s="71"/>
      <c r="Q25" s="59"/>
      <c r="R25" s="151" t="str" cm="1">
        <f t="array" ref="R25:T64">_xlfn.TEXTSPLIT(_xlfn.TEXTJOIN(";",TRUE,_xlfn.TOCOL(Q9:Q16&amp;"|"&amp;T5:X5&amp;"|"&amp;T9:X16)),"|",";")</f>
        <v>ITA</v>
      </c>
      <c r="S25" s="151" t="str">
        <v>ITA</v>
      </c>
      <c r="T25" s="151" t="str">
        <v>8,973</v>
      </c>
      <c r="U25" s="61">
        <f>--AND(R25=S25,T25="")</f>
        <v>0</v>
      </c>
      <c r="V25" s="61"/>
      <c r="W25" s="59"/>
      <c r="X25" s="162" t="str" cm="1">
        <f t="array" ref="X25:Z64">_xlfn.TEXTSPLIT(_xlfn.TEXTJOIN(";",TRUE,_xlfn.TOCOL(B24:B31&amp;"|"&amp;C23:G23&amp;"|"&amp;C24:G31)),"|",";")</f>
        <v>3150</v>
      </c>
      <c r="Y25" s="162" t="str">
        <v>Судья_1</v>
      </c>
      <c r="Z25" s="162" t="str">
        <v>8,973</v>
      </c>
      <c r="AA25" s="59" t="str" cm="1">
        <f t="array" ref="AA25:AC64">_xlfn.TEXTSPLIT(_xlfn.TEXTJOIN(";",TRUE,_xlfn.TOCOL(Q9:Q16&amp;"|"&amp;T5:X5&amp;"|"&amp;C24:G31)),"|",";")</f>
        <v>ITA</v>
      </c>
      <c r="AB25" s="59" t="str">
        <v>ITA</v>
      </c>
      <c r="AC25" s="59" t="str">
        <v>8,973</v>
      </c>
      <c r="AD25" s="71">
        <f>IF(AA25=AB25,AC25,0)*1</f>
        <v>8.9730000000000008</v>
      </c>
      <c r="AE25" s="71"/>
      <c r="AF25" s="71"/>
      <c r="AG25" s="71"/>
      <c r="AH25" s="71"/>
      <c r="AI25" s="71"/>
      <c r="AJ25" s="59"/>
    </row>
    <row r="26" spans="1:36" ht="14.25" customHeight="1" x14ac:dyDescent="0.2">
      <c r="A26" s="59"/>
      <c r="B26" s="89">
        <v>6805</v>
      </c>
      <c r="C26" s="92">
        <v>9.218</v>
      </c>
      <c r="D26" s="94">
        <v>9.0969999999999995</v>
      </c>
      <c r="E26" s="94">
        <v>9.6280000000000001</v>
      </c>
      <c r="F26" s="94">
        <v>8.5129999999999999</v>
      </c>
      <c r="G26" s="93">
        <v>9.3170000000000002</v>
      </c>
      <c r="H26" s="59"/>
      <c r="I26" s="89" t="s">
        <v>106</v>
      </c>
      <c r="J26" s="91">
        <v>8790</v>
      </c>
      <c r="K26" s="59"/>
      <c r="L26" s="92" t="s">
        <v>104</v>
      </c>
      <c r="M26" s="93" t="s">
        <v>88</v>
      </c>
      <c r="N26" s="61"/>
      <c r="O26" s="62"/>
      <c r="P26" s="71"/>
      <c r="Q26" s="61"/>
      <c r="R26" s="151" t="str">
        <v>ITA</v>
      </c>
      <c r="S26" s="151" t="str">
        <v>BRA</v>
      </c>
      <c r="T26" s="151" t="str">
        <v/>
      </c>
      <c r="U26" s="61">
        <f t="shared" ref="U26:U64" si="4">--AND(R26=S26,T26="")</f>
        <v>0</v>
      </c>
      <c r="V26" s="61"/>
      <c r="W26" s="59"/>
      <c r="X26" s="162" t="str">
        <v>3150</v>
      </c>
      <c r="Y26" s="162" t="str">
        <v>Судья_2</v>
      </c>
      <c r="Z26" s="162" t="str">
        <v>9,823</v>
      </c>
      <c r="AA26" s="59" t="str">
        <v>ITA</v>
      </c>
      <c r="AB26" s="59" t="str">
        <v>BRA</v>
      </c>
      <c r="AC26" s="59" t="str">
        <v>9,823</v>
      </c>
      <c r="AD26" s="71">
        <f t="shared" ref="AD26:AD64" si="5">IF(AA26=AB26,AC26,0)*1</f>
        <v>0</v>
      </c>
      <c r="AE26" s="71"/>
      <c r="AF26" s="71"/>
      <c r="AG26" s="71"/>
      <c r="AH26" s="71"/>
      <c r="AI26" s="71"/>
      <c r="AJ26" s="59"/>
    </row>
    <row r="27" spans="1:36" ht="14.25" customHeight="1" thickBot="1" x14ac:dyDescent="0.25">
      <c r="A27" s="59"/>
      <c r="B27" s="89">
        <v>8790</v>
      </c>
      <c r="C27" s="92">
        <v>8.3859999999999992</v>
      </c>
      <c r="D27" s="94">
        <v>8.2639999999999993</v>
      </c>
      <c r="E27" s="94">
        <v>9.09</v>
      </c>
      <c r="F27" s="94">
        <v>8.6310000000000002</v>
      </c>
      <c r="G27" s="93">
        <v>8.2159999999999993</v>
      </c>
      <c r="H27" s="59"/>
      <c r="I27" s="89" t="s">
        <v>107</v>
      </c>
      <c r="J27" s="91">
        <v>7255</v>
      </c>
      <c r="K27" s="59"/>
      <c r="L27" s="95" t="s">
        <v>106</v>
      </c>
      <c r="M27" s="96" t="s">
        <v>101</v>
      </c>
      <c r="N27" s="61"/>
      <c r="O27" s="62"/>
      <c r="P27" s="71"/>
      <c r="Q27" s="61"/>
      <c r="R27" s="151" t="str">
        <v>ITA</v>
      </c>
      <c r="S27" s="151" t="str">
        <v>JPN</v>
      </c>
      <c r="T27" s="151" t="str">
        <v>8,54</v>
      </c>
      <c r="U27" s="61">
        <f t="shared" si="4"/>
        <v>0</v>
      </c>
      <c r="V27" s="61"/>
      <c r="W27" s="59"/>
      <c r="X27" s="162" t="str">
        <v>3150</v>
      </c>
      <c r="Y27" s="162" t="str">
        <v>Судья_3</v>
      </c>
      <c r="Z27" s="162" t="str">
        <v>8,54</v>
      </c>
      <c r="AA27" s="59" t="str">
        <v>ITA</v>
      </c>
      <c r="AB27" s="59" t="str">
        <v>JPN</v>
      </c>
      <c r="AC27" s="59" t="str">
        <v>8,54</v>
      </c>
      <c r="AD27" s="71">
        <f t="shared" si="5"/>
        <v>0</v>
      </c>
      <c r="AE27" s="71"/>
      <c r="AF27" s="71"/>
      <c r="AG27" s="71"/>
      <c r="AH27" s="71"/>
      <c r="AI27" s="71"/>
      <c r="AJ27" s="59"/>
    </row>
    <row r="28" spans="1:36" ht="14.25" customHeight="1" x14ac:dyDescent="0.2">
      <c r="A28" s="59"/>
      <c r="B28" s="89">
        <v>7255</v>
      </c>
      <c r="C28" s="92">
        <v>8.5020000000000007</v>
      </c>
      <c r="D28" s="94">
        <v>8.7390000000000008</v>
      </c>
      <c r="E28" s="94">
        <v>8.6199999999999992</v>
      </c>
      <c r="F28" s="94">
        <v>9.016</v>
      </c>
      <c r="G28" s="93">
        <v>9.7490000000000006</v>
      </c>
      <c r="H28" s="59"/>
      <c r="I28" s="89" t="s">
        <v>108</v>
      </c>
      <c r="J28" s="91">
        <v>8173</v>
      </c>
      <c r="K28" s="59"/>
      <c r="L28" s="59"/>
      <c r="M28" s="59"/>
      <c r="N28" s="61"/>
      <c r="O28" s="62"/>
      <c r="P28" s="71"/>
      <c r="Q28" s="61"/>
      <c r="R28" s="151" t="str">
        <v>ITA</v>
      </c>
      <c r="S28" s="151" t="str">
        <v>BRA</v>
      </c>
      <c r="T28" s="151" t="str">
        <v/>
      </c>
      <c r="U28" s="61">
        <f t="shared" si="4"/>
        <v>0</v>
      </c>
      <c r="V28" s="61"/>
      <c r="W28" s="59"/>
      <c r="X28" s="162" t="str">
        <v>3150</v>
      </c>
      <c r="Y28" s="162" t="str">
        <v>Судья_4</v>
      </c>
      <c r="Z28" s="162" t="str">
        <v>8,09</v>
      </c>
      <c r="AA28" s="59" t="str">
        <v>ITA</v>
      </c>
      <c r="AB28" s="59" t="str">
        <v>BRA</v>
      </c>
      <c r="AC28" s="59" t="str">
        <v>8,09</v>
      </c>
      <c r="AD28" s="71">
        <f t="shared" si="5"/>
        <v>0</v>
      </c>
      <c r="AE28" s="71"/>
      <c r="AF28" s="71"/>
      <c r="AG28" s="71"/>
      <c r="AH28" s="71"/>
      <c r="AI28" s="71"/>
      <c r="AJ28" s="59"/>
    </row>
    <row r="29" spans="1:36" ht="14.25" customHeight="1" x14ac:dyDescent="0.2">
      <c r="A29" s="59"/>
      <c r="B29" s="89">
        <v>8173</v>
      </c>
      <c r="C29" s="92">
        <v>8.5090000000000003</v>
      </c>
      <c r="D29" s="94">
        <v>9.94</v>
      </c>
      <c r="E29" s="94">
        <v>8.4019999999999992</v>
      </c>
      <c r="F29" s="94">
        <v>9.6590000000000007</v>
      </c>
      <c r="G29" s="93">
        <v>8.1509999999999998</v>
      </c>
      <c r="H29" s="59"/>
      <c r="I29" s="89" t="s">
        <v>104</v>
      </c>
      <c r="J29" s="91">
        <v>2369</v>
      </c>
      <c r="K29" s="59"/>
      <c r="L29" s="59"/>
      <c r="M29" s="59"/>
      <c r="N29" s="61"/>
      <c r="O29" s="62"/>
      <c r="P29" s="71"/>
      <c r="Q29" s="61"/>
      <c r="R29" s="151" t="str">
        <v>ITA</v>
      </c>
      <c r="S29" s="151" t="str">
        <v>USA</v>
      </c>
      <c r="T29" s="151" t="str">
        <v>8,867</v>
      </c>
      <c r="U29" s="61">
        <f t="shared" si="4"/>
        <v>0</v>
      </c>
      <c r="V29" s="61"/>
      <c r="W29" s="59"/>
      <c r="X29" s="162" t="str">
        <v>3150</v>
      </c>
      <c r="Y29" s="162" t="str">
        <v>Судья_5</v>
      </c>
      <c r="Z29" s="162" t="str">
        <v>8,867</v>
      </c>
      <c r="AA29" s="59" t="str">
        <v>ITA</v>
      </c>
      <c r="AB29" s="59" t="str">
        <v>USA</v>
      </c>
      <c r="AC29" s="59" t="str">
        <v>8,867</v>
      </c>
      <c r="AD29" s="71">
        <f t="shared" si="5"/>
        <v>0</v>
      </c>
      <c r="AE29" s="71"/>
      <c r="AF29" s="71"/>
      <c r="AG29" s="71"/>
      <c r="AH29" s="71"/>
      <c r="AI29" s="71"/>
      <c r="AJ29" s="59"/>
    </row>
    <row r="30" spans="1:36" ht="14.25" customHeight="1" thickBot="1" x14ac:dyDescent="0.25">
      <c r="A30" s="59"/>
      <c r="B30" s="89">
        <v>2369</v>
      </c>
      <c r="C30" s="92">
        <v>8.2789999999999999</v>
      </c>
      <c r="D30" s="94">
        <v>9.5310000000000006</v>
      </c>
      <c r="E30" s="94">
        <v>8.7569999999999997</v>
      </c>
      <c r="F30" s="94">
        <v>8.2780000000000005</v>
      </c>
      <c r="G30" s="93">
        <v>9.0489999999999995</v>
      </c>
      <c r="H30" s="59"/>
      <c r="I30" s="97" t="s">
        <v>109</v>
      </c>
      <c r="J30" s="98">
        <v>5672</v>
      </c>
      <c r="K30" s="59"/>
      <c r="L30" s="59"/>
      <c r="N30" s="61"/>
      <c r="O30" s="62"/>
      <c r="P30" s="71"/>
      <c r="Q30" s="61"/>
      <c r="R30" s="151" t="str">
        <v>CHN</v>
      </c>
      <c r="S30" s="151" t="str">
        <v>ITA</v>
      </c>
      <c r="T30" s="151" t="str">
        <v/>
      </c>
      <c r="U30" s="61">
        <f t="shared" si="4"/>
        <v>0</v>
      </c>
      <c r="V30" s="61"/>
      <c r="W30" s="59"/>
      <c r="X30" s="162" t="str">
        <v>9307</v>
      </c>
      <c r="Y30" s="162" t="str">
        <v>Судья_1</v>
      </c>
      <c r="Z30" s="162" t="str">
        <v>8,37</v>
      </c>
      <c r="AA30" s="59" t="str">
        <v>CHN</v>
      </c>
      <c r="AB30" s="59" t="str">
        <v>ITA</v>
      </c>
      <c r="AC30" s="59" t="str">
        <v>8,37</v>
      </c>
      <c r="AD30" s="71">
        <f t="shared" si="5"/>
        <v>0</v>
      </c>
      <c r="AE30" s="71"/>
      <c r="AF30" s="71"/>
      <c r="AG30" s="71"/>
      <c r="AH30" s="71"/>
      <c r="AI30" s="71"/>
      <c r="AJ30" s="59"/>
    </row>
    <row r="31" spans="1:36" ht="14.25" customHeight="1" thickBot="1" x14ac:dyDescent="0.25">
      <c r="A31" s="59"/>
      <c r="B31" s="97">
        <v>5672</v>
      </c>
      <c r="C31" s="95">
        <v>9.16</v>
      </c>
      <c r="D31" s="99">
        <v>8.2690000000000001</v>
      </c>
      <c r="E31" s="99">
        <v>8.5559999999999992</v>
      </c>
      <c r="F31" s="99">
        <v>8.48</v>
      </c>
      <c r="G31" s="96">
        <v>8.3640000000000008</v>
      </c>
      <c r="H31" s="59"/>
      <c r="I31" s="59"/>
      <c r="J31" s="59"/>
      <c r="K31" s="59"/>
      <c r="L31" s="59"/>
      <c r="M31" s="59"/>
      <c r="N31" s="61"/>
      <c r="O31" s="62"/>
      <c r="P31" s="71"/>
      <c r="Q31" s="61"/>
      <c r="R31" s="151" t="str">
        <v>CHN</v>
      </c>
      <c r="S31" s="151" t="str">
        <v>BRA</v>
      </c>
      <c r="T31" s="151" t="str">
        <v/>
      </c>
      <c r="U31" s="61">
        <f t="shared" si="4"/>
        <v>0</v>
      </c>
      <c r="V31" s="61"/>
      <c r="W31" s="59"/>
      <c r="X31" s="162" t="str">
        <v>9307</v>
      </c>
      <c r="Y31" s="162" t="str">
        <v>Судья_2</v>
      </c>
      <c r="Z31" s="162" t="str">
        <v>9,365</v>
      </c>
      <c r="AA31" s="59" t="str">
        <v>CHN</v>
      </c>
      <c r="AB31" s="59" t="str">
        <v>BRA</v>
      </c>
      <c r="AC31" s="59" t="str">
        <v>9,365</v>
      </c>
      <c r="AD31" s="71">
        <f t="shared" si="5"/>
        <v>0</v>
      </c>
      <c r="AE31" s="71"/>
      <c r="AF31" s="71"/>
      <c r="AG31" s="71"/>
      <c r="AH31" s="71"/>
      <c r="AI31" s="71"/>
      <c r="AJ31" s="59"/>
    </row>
    <row r="32" spans="1:36" ht="14.25" customHeight="1" x14ac:dyDescent="0.2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61"/>
      <c r="O32" s="62"/>
      <c r="P32" s="71"/>
      <c r="Q32" s="61"/>
      <c r="R32" s="151" t="str">
        <v>CHN</v>
      </c>
      <c r="S32" s="151" t="str">
        <v>JPN</v>
      </c>
      <c r="T32" s="151" t="str">
        <v>9,08</v>
      </c>
      <c r="U32" s="61">
        <f t="shared" si="4"/>
        <v>0</v>
      </c>
      <c r="V32" s="61"/>
      <c r="W32" s="59"/>
      <c r="X32" s="162" t="str">
        <v>9307</v>
      </c>
      <c r="Y32" s="162" t="str">
        <v>Судья_3</v>
      </c>
      <c r="Z32" s="162" t="str">
        <v>9,08</v>
      </c>
      <c r="AA32" s="59" t="str">
        <v>CHN</v>
      </c>
      <c r="AB32" s="59" t="str">
        <v>JPN</v>
      </c>
      <c r="AC32" s="59" t="str">
        <v>9,08</v>
      </c>
      <c r="AD32" s="71">
        <f t="shared" si="5"/>
        <v>0</v>
      </c>
      <c r="AE32" s="71"/>
      <c r="AF32" s="71"/>
      <c r="AG32" s="71"/>
      <c r="AH32" s="71"/>
      <c r="AI32" s="71"/>
      <c r="AJ32" s="59"/>
    </row>
    <row r="33" spans="1:36" ht="14.25" customHeight="1" x14ac:dyDescent="0.2">
      <c r="A33" s="59"/>
      <c r="B33" s="100" t="s">
        <v>110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61"/>
      <c r="O33" s="62"/>
      <c r="P33" s="71"/>
      <c r="Q33" s="61"/>
      <c r="R33" s="151" t="str">
        <v>CHN</v>
      </c>
      <c r="S33" s="151" t="str">
        <v>BRA</v>
      </c>
      <c r="T33" s="151" t="str">
        <v>8,644</v>
      </c>
      <c r="U33" s="61">
        <f t="shared" si="4"/>
        <v>0</v>
      </c>
      <c r="V33" s="61"/>
      <c r="W33" s="59"/>
      <c r="X33" s="162" t="str">
        <v>9307</v>
      </c>
      <c r="Y33" s="162" t="str">
        <v>Судья_4</v>
      </c>
      <c r="Z33" s="162" t="str">
        <v>8,644</v>
      </c>
      <c r="AA33" s="59" t="str">
        <v>CHN</v>
      </c>
      <c r="AB33" s="59" t="str">
        <v>BRA</v>
      </c>
      <c r="AC33" s="59" t="str">
        <v>8,644</v>
      </c>
      <c r="AD33" s="71">
        <f t="shared" si="5"/>
        <v>0</v>
      </c>
      <c r="AE33" s="71"/>
      <c r="AF33" s="71"/>
      <c r="AG33" s="71"/>
      <c r="AH33" s="71"/>
      <c r="AI33" s="71"/>
      <c r="AJ33" s="59"/>
    </row>
    <row r="34" spans="1:36" ht="14.25" customHeight="1" x14ac:dyDescent="0.2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61"/>
      <c r="O34" s="62"/>
      <c r="P34" s="71"/>
      <c r="Q34" s="71"/>
      <c r="R34" s="159" t="str">
        <v>CHN</v>
      </c>
      <c r="S34" s="151" t="str">
        <v>USA</v>
      </c>
      <c r="T34" s="151" t="str">
        <v>8,89</v>
      </c>
      <c r="U34" s="61">
        <f t="shared" si="4"/>
        <v>0</v>
      </c>
      <c r="V34" s="61"/>
      <c r="W34" s="59"/>
      <c r="X34" s="163" t="str">
        <v>9307</v>
      </c>
      <c r="Y34" s="162" t="str">
        <v>Судья_5</v>
      </c>
      <c r="Z34" s="162" t="str">
        <v>8,89</v>
      </c>
      <c r="AA34" s="59" t="str">
        <v>CHN</v>
      </c>
      <c r="AB34" s="59" t="str">
        <v>USA</v>
      </c>
      <c r="AC34" s="59" t="str">
        <v>8,89</v>
      </c>
      <c r="AD34" s="71">
        <f t="shared" si="5"/>
        <v>0</v>
      </c>
      <c r="AE34" s="71"/>
      <c r="AF34" s="71"/>
      <c r="AG34" s="71"/>
      <c r="AH34" s="71"/>
      <c r="AI34" s="71"/>
      <c r="AJ34" s="59"/>
    </row>
    <row r="35" spans="1:36" ht="14.25" customHeight="1" x14ac:dyDescent="0.2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61"/>
      <c r="O35" s="62"/>
      <c r="P35" s="61"/>
      <c r="Q35" s="61"/>
      <c r="R35" s="159" t="str">
        <v>JPN</v>
      </c>
      <c r="S35" s="151" t="str">
        <v>ITA</v>
      </c>
      <c r="T35" s="151" t="str">
        <v>9,218</v>
      </c>
      <c r="U35" s="61">
        <f t="shared" si="4"/>
        <v>0</v>
      </c>
      <c r="V35" s="61"/>
      <c r="W35" s="59"/>
      <c r="X35" s="162" t="str">
        <v>6805</v>
      </c>
      <c r="Y35" s="162" t="str">
        <v>Судья_1</v>
      </c>
      <c r="Z35" s="162" t="str">
        <v>9,218</v>
      </c>
      <c r="AA35" s="59" t="str">
        <v>JPN</v>
      </c>
      <c r="AB35" s="59" t="str">
        <v>ITA</v>
      </c>
      <c r="AC35" s="59" t="str">
        <v>9,218</v>
      </c>
      <c r="AD35" s="71">
        <f t="shared" si="5"/>
        <v>0</v>
      </c>
      <c r="AE35" s="71"/>
      <c r="AF35" s="71"/>
      <c r="AG35" s="59"/>
      <c r="AH35" s="59"/>
      <c r="AI35" s="59"/>
      <c r="AJ35" s="59"/>
    </row>
    <row r="36" spans="1:36" ht="14.25" customHeight="1" x14ac:dyDescent="0.2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61"/>
      <c r="O36" s="62"/>
      <c r="P36" s="61"/>
      <c r="Q36" s="61"/>
      <c r="R36" s="159" t="str">
        <v>JPN</v>
      </c>
      <c r="S36" s="151" t="str">
        <v>BRA</v>
      </c>
      <c r="T36" s="151" t="str">
        <v>9,097</v>
      </c>
      <c r="U36" s="61">
        <f t="shared" si="4"/>
        <v>0</v>
      </c>
      <c r="V36" s="61"/>
      <c r="W36" s="59"/>
      <c r="X36" s="162" t="str">
        <v>6805</v>
      </c>
      <c r="Y36" s="162" t="str">
        <v>Судья_2</v>
      </c>
      <c r="Z36" s="162" t="str">
        <v>9,097</v>
      </c>
      <c r="AA36" s="59" t="str">
        <v>JPN</v>
      </c>
      <c r="AB36" s="59" t="str">
        <v>BRA</v>
      </c>
      <c r="AC36" s="59" t="str">
        <v>9,097</v>
      </c>
      <c r="AD36" s="71">
        <f t="shared" si="5"/>
        <v>0</v>
      </c>
      <c r="AE36" s="71"/>
      <c r="AF36" s="71"/>
      <c r="AG36" s="59"/>
      <c r="AH36" s="59"/>
      <c r="AI36" s="59"/>
      <c r="AJ36" s="59"/>
    </row>
    <row r="37" spans="1:36" ht="14.25" customHeight="1" x14ac:dyDescent="0.2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61"/>
      <c r="O37" s="62"/>
      <c r="P37" s="61"/>
      <c r="Q37" s="61"/>
      <c r="R37" s="159" t="str">
        <v>JPN</v>
      </c>
      <c r="S37" s="151" t="str">
        <v>JPN</v>
      </c>
      <c r="T37" s="151" t="str">
        <v/>
      </c>
      <c r="U37" s="61">
        <f t="shared" si="4"/>
        <v>1</v>
      </c>
      <c r="V37" s="61"/>
      <c r="W37" s="59"/>
      <c r="X37" s="162" t="str">
        <v>6805</v>
      </c>
      <c r="Y37" s="162" t="str">
        <v>Судья_3</v>
      </c>
      <c r="Z37" s="162" t="str">
        <v>9,628</v>
      </c>
      <c r="AA37" s="59" t="str">
        <v>JPN</v>
      </c>
      <c r="AB37" s="59" t="str">
        <v>JPN</v>
      </c>
      <c r="AC37" s="59" t="str">
        <v>9,628</v>
      </c>
      <c r="AD37" s="71">
        <f t="shared" si="5"/>
        <v>9.6280000000000001</v>
      </c>
      <c r="AE37" s="71"/>
      <c r="AF37" s="71"/>
      <c r="AG37" s="61"/>
      <c r="AH37" s="59"/>
      <c r="AI37" s="59"/>
      <c r="AJ37" s="59"/>
    </row>
    <row r="38" spans="1:36" ht="14.25" customHeight="1" x14ac:dyDescent="0.2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61"/>
      <c r="O38" s="62"/>
      <c r="P38" s="61"/>
      <c r="Q38" s="61"/>
      <c r="R38" s="159" t="str">
        <v>JPN</v>
      </c>
      <c r="S38" s="151" t="str">
        <v>BRA</v>
      </c>
      <c r="T38" s="151" t="str">
        <v/>
      </c>
      <c r="U38" s="61">
        <f t="shared" si="4"/>
        <v>0</v>
      </c>
      <c r="V38" s="61"/>
      <c r="W38" s="59"/>
      <c r="X38" s="162" t="str">
        <v>6805</v>
      </c>
      <c r="Y38" s="162" t="str">
        <v>Судья_4</v>
      </c>
      <c r="Z38" s="162" t="str">
        <v>8,513</v>
      </c>
      <c r="AA38" s="59" t="str">
        <v>JPN</v>
      </c>
      <c r="AB38" s="59" t="str">
        <v>BRA</v>
      </c>
      <c r="AC38" s="59" t="str">
        <v>8,513</v>
      </c>
      <c r="AD38" s="71">
        <f t="shared" si="5"/>
        <v>0</v>
      </c>
      <c r="AE38" s="71"/>
      <c r="AF38" s="71"/>
      <c r="AG38" s="61"/>
      <c r="AH38" s="59"/>
      <c r="AI38" s="59"/>
      <c r="AJ38" s="59"/>
    </row>
    <row r="39" spans="1:36" ht="14.25" customHeight="1" x14ac:dyDescent="0.2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61"/>
      <c r="O39" s="62"/>
      <c r="P39" s="61"/>
      <c r="Q39" s="61"/>
      <c r="R39" s="151" t="str">
        <v>JPN</v>
      </c>
      <c r="S39" s="151" t="str">
        <v>USA</v>
      </c>
      <c r="T39" s="151" t="str">
        <v>9,317</v>
      </c>
      <c r="U39" s="61">
        <f t="shared" si="4"/>
        <v>0</v>
      </c>
      <c r="V39" s="61"/>
      <c r="W39" s="59"/>
      <c r="X39" s="162" t="str">
        <v>6805</v>
      </c>
      <c r="Y39" s="162" t="str">
        <v>Судья_5</v>
      </c>
      <c r="Z39" s="162" t="str">
        <v>9,317</v>
      </c>
      <c r="AA39" s="59" t="str">
        <v>JPN</v>
      </c>
      <c r="AB39" s="59" t="str">
        <v>USA</v>
      </c>
      <c r="AC39" s="59" t="str">
        <v>9,317</v>
      </c>
      <c r="AD39" s="71">
        <f t="shared" si="5"/>
        <v>0</v>
      </c>
      <c r="AE39" s="71"/>
      <c r="AF39" s="71"/>
      <c r="AG39" s="61"/>
      <c r="AH39" s="59"/>
      <c r="AI39" s="59"/>
      <c r="AJ39" s="59"/>
    </row>
    <row r="40" spans="1:36" ht="14.25" customHeight="1" x14ac:dyDescent="0.2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61"/>
      <c r="O40" s="62"/>
      <c r="P40" s="61"/>
      <c r="Q40" s="61"/>
      <c r="R40" s="151" t="str">
        <v>USA</v>
      </c>
      <c r="S40" s="151" t="str">
        <v>ITA</v>
      </c>
      <c r="T40" s="151" t="str">
        <v>8,386</v>
      </c>
      <c r="U40" s="61">
        <f t="shared" si="4"/>
        <v>0</v>
      </c>
      <c r="V40" s="61"/>
      <c r="W40" s="59"/>
      <c r="X40" s="162" t="str">
        <v>8790</v>
      </c>
      <c r="Y40" s="162" t="str">
        <v>Судья_1</v>
      </c>
      <c r="Z40" s="162" t="str">
        <v>8,386</v>
      </c>
      <c r="AA40" s="59" t="str">
        <v>USA</v>
      </c>
      <c r="AB40" s="59" t="str">
        <v>ITA</v>
      </c>
      <c r="AC40" s="59" t="str">
        <v>8,386</v>
      </c>
      <c r="AD40" s="71">
        <f t="shared" si="5"/>
        <v>0</v>
      </c>
      <c r="AE40" s="71"/>
      <c r="AF40" s="71"/>
      <c r="AG40" s="61"/>
      <c r="AH40" s="59"/>
      <c r="AI40" s="59"/>
      <c r="AJ40" s="59"/>
    </row>
    <row r="41" spans="1:36" ht="14.25" customHeight="1" x14ac:dyDescent="0.2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61"/>
      <c r="O41" s="62"/>
      <c r="P41" s="61"/>
      <c r="Q41" s="61"/>
      <c r="R41" s="151" t="str">
        <v>USA</v>
      </c>
      <c r="S41" s="151" t="str">
        <v>BRA</v>
      </c>
      <c r="T41" s="151" t="str">
        <v>8,264</v>
      </c>
      <c r="U41" s="61">
        <f t="shared" si="4"/>
        <v>0</v>
      </c>
      <c r="V41" s="61"/>
      <c r="W41" s="59"/>
      <c r="X41" s="162" t="str">
        <v>8790</v>
      </c>
      <c r="Y41" s="162" t="str">
        <v>Судья_2</v>
      </c>
      <c r="Z41" s="162" t="str">
        <v>8,264</v>
      </c>
      <c r="AA41" s="59" t="str">
        <v>USA</v>
      </c>
      <c r="AB41" s="59" t="str">
        <v>BRA</v>
      </c>
      <c r="AC41" s="59" t="str">
        <v>8,264</v>
      </c>
      <c r="AD41" s="71">
        <f t="shared" si="5"/>
        <v>0</v>
      </c>
      <c r="AE41" s="71"/>
      <c r="AF41" s="71"/>
      <c r="AG41" s="61"/>
      <c r="AH41" s="59"/>
      <c r="AI41" s="59"/>
      <c r="AJ41" s="59"/>
    </row>
    <row r="42" spans="1:36" ht="14.25" customHeight="1" x14ac:dyDescent="0.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61"/>
      <c r="O42" s="62"/>
      <c r="P42" s="61"/>
      <c r="Q42" s="61"/>
      <c r="R42" s="151" t="str">
        <v>USA</v>
      </c>
      <c r="S42" s="151" t="str">
        <v>JPN</v>
      </c>
      <c r="T42" s="151" t="str">
        <v/>
      </c>
      <c r="U42" s="61">
        <f t="shared" si="4"/>
        <v>0</v>
      </c>
      <c r="V42" s="61"/>
      <c r="W42" s="59"/>
      <c r="X42" s="162" t="str">
        <v>8790</v>
      </c>
      <c r="Y42" s="162" t="str">
        <v>Судья_3</v>
      </c>
      <c r="Z42" s="162" t="str">
        <v>9,09</v>
      </c>
      <c r="AA42" s="59" t="str">
        <v>USA</v>
      </c>
      <c r="AB42" s="59" t="str">
        <v>JPN</v>
      </c>
      <c r="AC42" s="59" t="str">
        <v>9,09</v>
      </c>
      <c r="AD42" s="71">
        <f t="shared" si="5"/>
        <v>0</v>
      </c>
      <c r="AE42" s="71"/>
      <c r="AF42" s="71"/>
      <c r="AG42" s="61"/>
      <c r="AH42" s="59"/>
      <c r="AI42" s="59"/>
      <c r="AJ42" s="59"/>
    </row>
    <row r="43" spans="1:36" ht="14.25" customHeight="1" x14ac:dyDescent="0.2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61"/>
      <c r="O43" s="62"/>
      <c r="P43" s="61"/>
      <c r="Q43" s="61"/>
      <c r="R43" s="151" t="str">
        <v>USA</v>
      </c>
      <c r="S43" s="151" t="str">
        <v>BRA</v>
      </c>
      <c r="T43" s="151" t="str">
        <v>8,631</v>
      </c>
      <c r="U43" s="61">
        <f t="shared" si="4"/>
        <v>0</v>
      </c>
      <c r="V43" s="61"/>
      <c r="W43" s="59"/>
      <c r="X43" s="162" t="str">
        <v>8790</v>
      </c>
      <c r="Y43" s="162" t="str">
        <v>Судья_4</v>
      </c>
      <c r="Z43" s="162" t="str">
        <v>8,631</v>
      </c>
      <c r="AA43" s="59" t="str">
        <v>USA</v>
      </c>
      <c r="AB43" s="59" t="str">
        <v>BRA</v>
      </c>
      <c r="AC43" s="59" t="str">
        <v>8,631</v>
      </c>
      <c r="AD43" s="71">
        <f t="shared" si="5"/>
        <v>0</v>
      </c>
      <c r="AE43" s="71"/>
      <c r="AF43" s="71"/>
      <c r="AG43" s="61"/>
      <c r="AH43" s="59"/>
      <c r="AI43" s="59"/>
      <c r="AJ43" s="59"/>
    </row>
    <row r="44" spans="1:36" ht="14.25" customHeight="1" x14ac:dyDescent="0.2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61"/>
      <c r="O44" s="62"/>
      <c r="P44" s="61"/>
      <c r="Q44" s="61"/>
      <c r="R44" s="151" t="str">
        <v>USA</v>
      </c>
      <c r="S44" s="151" t="str">
        <v>USA</v>
      </c>
      <c r="T44" s="151" t="str">
        <v/>
      </c>
      <c r="U44" s="61">
        <f t="shared" si="4"/>
        <v>1</v>
      </c>
      <c r="V44" s="61"/>
      <c r="W44" s="59"/>
      <c r="X44" s="162" t="str">
        <v>8790</v>
      </c>
      <c r="Y44" s="162" t="str">
        <v>Судья_5</v>
      </c>
      <c r="Z44" s="162" t="str">
        <v>8,216</v>
      </c>
      <c r="AA44" s="59" t="str">
        <v>USA</v>
      </c>
      <c r="AB44" s="59" t="str">
        <v>USA</v>
      </c>
      <c r="AC44" s="59" t="str">
        <v>8,216</v>
      </c>
      <c r="AD44" s="71">
        <f t="shared" si="5"/>
        <v>8.2159999999999993</v>
      </c>
      <c r="AE44" s="71"/>
      <c r="AF44" s="71"/>
      <c r="AG44" s="61"/>
      <c r="AH44" s="59"/>
      <c r="AI44" s="59"/>
      <c r="AJ44" s="59"/>
    </row>
    <row r="45" spans="1:36" ht="14.2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61"/>
      <c r="O45" s="62"/>
      <c r="P45" s="61"/>
      <c r="Q45" s="61"/>
      <c r="R45" s="151" t="str">
        <v>SUI</v>
      </c>
      <c r="S45" s="151" t="str">
        <v>ITA</v>
      </c>
      <c r="T45" s="151" t="str">
        <v/>
      </c>
      <c r="U45" s="61">
        <f t="shared" si="4"/>
        <v>0</v>
      </c>
      <c r="V45" s="61"/>
      <c r="W45" s="59"/>
      <c r="X45" s="162" t="str">
        <v>7255</v>
      </c>
      <c r="Y45" s="162" t="str">
        <v>Судья_1</v>
      </c>
      <c r="Z45" s="162" t="str">
        <v>8,502</v>
      </c>
      <c r="AA45" s="59" t="str">
        <v>SUI</v>
      </c>
      <c r="AB45" s="59" t="str">
        <v>ITA</v>
      </c>
      <c r="AC45" s="59" t="str">
        <v>8,502</v>
      </c>
      <c r="AD45" s="71">
        <f t="shared" si="5"/>
        <v>0</v>
      </c>
      <c r="AE45" s="71"/>
      <c r="AF45" s="71"/>
      <c r="AG45" s="61"/>
      <c r="AH45" s="59"/>
      <c r="AI45" s="59"/>
      <c r="AJ45" s="59"/>
    </row>
    <row r="46" spans="1:36" ht="14.2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61"/>
      <c r="O46" s="62"/>
      <c r="P46" s="61"/>
      <c r="Q46" s="61"/>
      <c r="R46" s="151" t="str">
        <v>SUI</v>
      </c>
      <c r="S46" s="151" t="str">
        <v>BRA</v>
      </c>
      <c r="T46" s="151" t="str">
        <v>8,739</v>
      </c>
      <c r="U46" s="61">
        <f t="shared" si="4"/>
        <v>0</v>
      </c>
      <c r="V46" s="61"/>
      <c r="W46" s="59"/>
      <c r="X46" s="162" t="str">
        <v>7255</v>
      </c>
      <c r="Y46" s="162" t="str">
        <v>Судья_2</v>
      </c>
      <c r="Z46" s="162" t="str">
        <v>8,739</v>
      </c>
      <c r="AA46" s="59" t="str">
        <v>SUI</v>
      </c>
      <c r="AB46" s="59" t="str">
        <v>BRA</v>
      </c>
      <c r="AC46" s="59" t="str">
        <v>8,739</v>
      </c>
      <c r="AD46" s="71">
        <f t="shared" si="5"/>
        <v>0</v>
      </c>
      <c r="AE46" s="71"/>
      <c r="AF46" s="71"/>
      <c r="AG46" s="61"/>
      <c r="AH46" s="59"/>
      <c r="AI46" s="59"/>
      <c r="AJ46" s="59"/>
    </row>
    <row r="47" spans="1:36" ht="14.2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61"/>
      <c r="O47" s="62"/>
      <c r="P47" s="61"/>
      <c r="Q47" s="61"/>
      <c r="R47" s="151" t="str">
        <v>SUI</v>
      </c>
      <c r="S47" s="151" t="str">
        <v>JPN</v>
      </c>
      <c r="T47" s="151" t="str">
        <v>8,62</v>
      </c>
      <c r="U47" s="61">
        <f t="shared" si="4"/>
        <v>0</v>
      </c>
      <c r="V47" s="61"/>
      <c r="W47" s="59"/>
      <c r="X47" s="162" t="str">
        <v>7255</v>
      </c>
      <c r="Y47" s="162" t="str">
        <v>Судья_3</v>
      </c>
      <c r="Z47" s="162" t="str">
        <v>8,62</v>
      </c>
      <c r="AA47" s="59" t="str">
        <v>SUI</v>
      </c>
      <c r="AB47" s="59" t="str">
        <v>JPN</v>
      </c>
      <c r="AC47" s="59" t="str">
        <v>8,62</v>
      </c>
      <c r="AD47" s="71">
        <f t="shared" si="5"/>
        <v>0</v>
      </c>
      <c r="AE47" s="71"/>
      <c r="AF47" s="71"/>
      <c r="AG47" s="61"/>
      <c r="AH47" s="59"/>
      <c r="AI47" s="59"/>
      <c r="AJ47" s="59"/>
    </row>
    <row r="48" spans="1:36" ht="14.2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61"/>
      <c r="O48" s="62"/>
      <c r="P48" s="61"/>
      <c r="Q48" s="61"/>
      <c r="R48" s="151" t="str">
        <v>SUI</v>
      </c>
      <c r="S48" s="151" t="str">
        <v>BRA</v>
      </c>
      <c r="T48" s="151" t="str">
        <v>9,016</v>
      </c>
      <c r="U48" s="61">
        <f t="shared" si="4"/>
        <v>0</v>
      </c>
      <c r="V48" s="61"/>
      <c r="W48" s="59"/>
      <c r="X48" s="162" t="str">
        <v>7255</v>
      </c>
      <c r="Y48" s="162" t="str">
        <v>Судья_4</v>
      </c>
      <c r="Z48" s="162" t="str">
        <v>9,016</v>
      </c>
      <c r="AA48" s="59" t="str">
        <v>SUI</v>
      </c>
      <c r="AB48" s="59" t="str">
        <v>BRA</v>
      </c>
      <c r="AC48" s="59" t="str">
        <v>9,016</v>
      </c>
      <c r="AD48" s="71">
        <f t="shared" si="5"/>
        <v>0</v>
      </c>
      <c r="AE48" s="71"/>
      <c r="AF48" s="71"/>
      <c r="AG48" s="61"/>
      <c r="AH48" s="59"/>
      <c r="AI48" s="59"/>
      <c r="AJ48" s="59"/>
    </row>
    <row r="49" spans="1:36" ht="14.2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61"/>
      <c r="O49" s="62"/>
      <c r="P49" s="61"/>
      <c r="Q49" s="61"/>
      <c r="R49" s="151" t="str">
        <v>SUI</v>
      </c>
      <c r="S49" s="151" t="str">
        <v>USA</v>
      </c>
      <c r="T49" s="151" t="str">
        <v/>
      </c>
      <c r="U49" s="61">
        <f t="shared" si="4"/>
        <v>0</v>
      </c>
      <c r="V49" s="61"/>
      <c r="W49" s="59"/>
      <c r="X49" s="162" t="str">
        <v>7255</v>
      </c>
      <c r="Y49" s="162" t="str">
        <v>Судья_5</v>
      </c>
      <c r="Z49" s="162" t="str">
        <v>9,749</v>
      </c>
      <c r="AA49" s="59" t="str">
        <v>SUI</v>
      </c>
      <c r="AB49" s="59" t="str">
        <v>USA</v>
      </c>
      <c r="AC49" s="59" t="str">
        <v>9,749</v>
      </c>
      <c r="AD49" s="71">
        <f t="shared" si="5"/>
        <v>0</v>
      </c>
      <c r="AE49" s="71"/>
      <c r="AF49" s="71"/>
      <c r="AG49" s="61"/>
      <c r="AH49" s="59"/>
      <c r="AI49" s="59"/>
      <c r="AJ49" s="59"/>
    </row>
    <row r="50" spans="1:36" ht="14.2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61"/>
      <c r="O50" s="62"/>
      <c r="P50" s="61"/>
      <c r="Q50" s="59"/>
      <c r="R50" s="151" t="str">
        <v>GBR</v>
      </c>
      <c r="S50" s="151" t="str">
        <v>ITA</v>
      </c>
      <c r="T50" s="151" t="str">
        <v>8,509</v>
      </c>
      <c r="U50" s="61">
        <f t="shared" si="4"/>
        <v>0</v>
      </c>
      <c r="V50" s="61"/>
      <c r="W50" s="59"/>
      <c r="X50" s="162" t="str">
        <v>8173</v>
      </c>
      <c r="Y50" s="162" t="str">
        <v>Судья_1</v>
      </c>
      <c r="Z50" s="162" t="str">
        <v>8,509</v>
      </c>
      <c r="AA50" s="59" t="str">
        <v>GBR</v>
      </c>
      <c r="AB50" s="59" t="str">
        <v>ITA</v>
      </c>
      <c r="AC50" s="59" t="str">
        <v>8,509</v>
      </c>
      <c r="AD50" s="71">
        <f t="shared" si="5"/>
        <v>0</v>
      </c>
      <c r="AE50" s="71"/>
      <c r="AF50" s="71"/>
      <c r="AG50" s="59"/>
      <c r="AH50" s="59"/>
      <c r="AI50" s="59"/>
      <c r="AJ50" s="59"/>
    </row>
    <row r="51" spans="1:36" ht="14.25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61"/>
      <c r="O51" s="62"/>
      <c r="P51" s="61"/>
      <c r="Q51" s="59"/>
      <c r="R51" s="151" t="str">
        <v>GBR</v>
      </c>
      <c r="S51" s="151" t="str">
        <v>BRA</v>
      </c>
      <c r="T51" s="151" t="str">
        <v/>
      </c>
      <c r="U51" s="61">
        <f t="shared" si="4"/>
        <v>0</v>
      </c>
      <c r="V51" s="61"/>
      <c r="W51" s="59"/>
      <c r="X51" s="162" t="str">
        <v>8173</v>
      </c>
      <c r="Y51" s="162" t="str">
        <v>Судья_2</v>
      </c>
      <c r="Z51" s="162" t="str">
        <v>9,94</v>
      </c>
      <c r="AA51" s="59" t="str">
        <v>GBR</v>
      </c>
      <c r="AB51" s="59" t="str">
        <v>BRA</v>
      </c>
      <c r="AC51" s="59" t="str">
        <v>9,94</v>
      </c>
      <c r="AD51" s="71">
        <f t="shared" si="5"/>
        <v>0</v>
      </c>
      <c r="AE51" s="71"/>
      <c r="AF51" s="71"/>
      <c r="AG51" s="59"/>
      <c r="AH51" s="59"/>
      <c r="AI51" s="59"/>
      <c r="AJ51" s="59"/>
    </row>
    <row r="52" spans="1:36" ht="14.25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61"/>
      <c r="O52" s="62"/>
      <c r="P52" s="61"/>
      <c r="Q52" s="59"/>
      <c r="R52" s="151" t="str">
        <v>GBR</v>
      </c>
      <c r="S52" s="151" t="str">
        <v>JPN</v>
      </c>
      <c r="T52" s="151" t="str">
        <v>8,402</v>
      </c>
      <c r="U52" s="61">
        <f t="shared" si="4"/>
        <v>0</v>
      </c>
      <c r="V52" s="61"/>
      <c r="W52" s="59"/>
      <c r="X52" s="162" t="str">
        <v>8173</v>
      </c>
      <c r="Y52" s="162" t="str">
        <v>Судья_3</v>
      </c>
      <c r="Z52" s="162" t="str">
        <v>8,402</v>
      </c>
      <c r="AA52" s="59" t="str">
        <v>GBR</v>
      </c>
      <c r="AB52" s="59" t="str">
        <v>JPN</v>
      </c>
      <c r="AC52" s="59" t="str">
        <v>8,402</v>
      </c>
      <c r="AD52" s="71">
        <f t="shared" si="5"/>
        <v>0</v>
      </c>
      <c r="AE52" s="71"/>
      <c r="AF52" s="71"/>
      <c r="AG52" s="59"/>
      <c r="AH52" s="59"/>
      <c r="AI52" s="59"/>
      <c r="AJ52" s="59"/>
    </row>
    <row r="53" spans="1:36" ht="14.25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61"/>
      <c r="O53" s="62"/>
      <c r="P53" s="61"/>
      <c r="Q53" s="59"/>
      <c r="R53" s="151" t="str">
        <v>GBR</v>
      </c>
      <c r="S53" s="151" t="str">
        <v>BRA</v>
      </c>
      <c r="T53" s="151" t="str">
        <v>9,659</v>
      </c>
      <c r="U53" s="61">
        <f t="shared" si="4"/>
        <v>0</v>
      </c>
      <c r="V53" s="61"/>
      <c r="W53" s="59"/>
      <c r="X53" s="162" t="str">
        <v>8173</v>
      </c>
      <c r="Y53" s="162" t="str">
        <v>Судья_4</v>
      </c>
      <c r="Z53" s="162" t="str">
        <v>9,659</v>
      </c>
      <c r="AA53" s="59" t="str">
        <v>GBR</v>
      </c>
      <c r="AB53" s="59" t="str">
        <v>BRA</v>
      </c>
      <c r="AC53" s="59" t="str">
        <v>9,659</v>
      </c>
      <c r="AD53" s="71">
        <f t="shared" si="5"/>
        <v>0</v>
      </c>
      <c r="AE53" s="71"/>
      <c r="AF53" s="71"/>
      <c r="AG53" s="59"/>
      <c r="AH53" s="59"/>
      <c r="AI53" s="59"/>
      <c r="AJ53" s="59"/>
    </row>
    <row r="54" spans="1:36" ht="14.25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61"/>
      <c r="O54" s="62"/>
      <c r="P54" s="61"/>
      <c r="Q54" s="59"/>
      <c r="R54" s="151" t="str">
        <v>GBR</v>
      </c>
      <c r="S54" s="151" t="str">
        <v>USA</v>
      </c>
      <c r="T54" s="151" t="str">
        <v/>
      </c>
      <c r="U54" s="61">
        <f t="shared" si="4"/>
        <v>0</v>
      </c>
      <c r="V54" s="61"/>
      <c r="W54" s="59"/>
      <c r="X54" s="162" t="str">
        <v>8173</v>
      </c>
      <c r="Y54" s="162" t="str">
        <v>Судья_5</v>
      </c>
      <c r="Z54" s="162" t="str">
        <v>8,151</v>
      </c>
      <c r="AA54" s="59" t="str">
        <v>GBR</v>
      </c>
      <c r="AB54" s="59" t="str">
        <v>USA</v>
      </c>
      <c r="AC54" s="59" t="str">
        <v>8,151</v>
      </c>
      <c r="AD54" s="71">
        <f t="shared" si="5"/>
        <v>0</v>
      </c>
      <c r="AE54" s="71"/>
      <c r="AF54" s="71"/>
      <c r="AG54" s="59"/>
      <c r="AH54" s="59"/>
      <c r="AI54" s="59"/>
      <c r="AJ54" s="59"/>
    </row>
    <row r="55" spans="1:36" ht="16" x14ac:dyDescent="0.2">
      <c r="A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61"/>
      <c r="O55" s="62"/>
      <c r="P55" s="61"/>
      <c r="Q55" s="59"/>
      <c r="R55" s="151" t="str">
        <v>BRA</v>
      </c>
      <c r="S55" s="151" t="str">
        <v>ITA</v>
      </c>
      <c r="T55" s="151" t="str">
        <v>8,279</v>
      </c>
      <c r="U55" s="61">
        <f t="shared" si="4"/>
        <v>0</v>
      </c>
      <c r="V55" s="61"/>
      <c r="W55" s="59"/>
      <c r="X55" s="162" t="str">
        <v>2369</v>
      </c>
      <c r="Y55" s="162" t="str">
        <v>Судья_1</v>
      </c>
      <c r="Z55" s="162" t="str">
        <v>8,279</v>
      </c>
      <c r="AA55" s="59" t="str">
        <v>BRA</v>
      </c>
      <c r="AB55" s="59" t="str">
        <v>ITA</v>
      </c>
      <c r="AC55" s="59" t="str">
        <v>8,279</v>
      </c>
      <c r="AD55" s="71">
        <f t="shared" si="5"/>
        <v>0</v>
      </c>
      <c r="AE55" s="71"/>
      <c r="AF55" s="71"/>
      <c r="AG55" s="59"/>
      <c r="AH55" s="59"/>
      <c r="AI55" s="59"/>
      <c r="AJ55" s="59"/>
    </row>
    <row r="56" spans="1:36" ht="14.25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61"/>
      <c r="O56" s="62"/>
      <c r="P56" s="61"/>
      <c r="Q56" s="59"/>
      <c r="R56" s="151" t="str">
        <v>BRA</v>
      </c>
      <c r="S56" s="151" t="str">
        <v>BRA</v>
      </c>
      <c r="T56" s="151" t="str">
        <v/>
      </c>
      <c r="U56" s="61">
        <f t="shared" si="4"/>
        <v>1</v>
      </c>
      <c r="V56" s="61"/>
      <c r="W56" s="59"/>
      <c r="X56" s="162" t="str">
        <v>2369</v>
      </c>
      <c r="Y56" s="162" t="str">
        <v>Судья_2</v>
      </c>
      <c r="Z56" s="162" t="str">
        <v>9,531</v>
      </c>
      <c r="AA56" s="59" t="str">
        <v>BRA</v>
      </c>
      <c r="AB56" s="59" t="str">
        <v>BRA</v>
      </c>
      <c r="AC56" s="59" t="str">
        <v>9,531</v>
      </c>
      <c r="AD56" s="71">
        <f t="shared" si="5"/>
        <v>9.5310000000000006</v>
      </c>
      <c r="AE56" s="71"/>
      <c r="AF56" s="71"/>
      <c r="AG56" s="59"/>
      <c r="AH56" s="59"/>
      <c r="AI56" s="59"/>
      <c r="AJ56" s="59"/>
    </row>
    <row r="57" spans="1:36" ht="16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61"/>
      <c r="O57" s="62"/>
      <c r="P57" s="61"/>
      <c r="Q57" s="59"/>
      <c r="R57" s="151" t="str">
        <v>BRA</v>
      </c>
      <c r="S57" s="151" t="str">
        <v>JPN</v>
      </c>
      <c r="T57" s="151" t="str">
        <v>8,757</v>
      </c>
      <c r="U57" s="61">
        <f t="shared" si="4"/>
        <v>0</v>
      </c>
      <c r="V57" s="61"/>
      <c r="W57" s="59"/>
      <c r="X57" s="162" t="str">
        <v>2369</v>
      </c>
      <c r="Y57" s="162" t="str">
        <v>Судья_3</v>
      </c>
      <c r="Z57" s="162" t="str">
        <v>8,757</v>
      </c>
      <c r="AA57" s="59" t="str">
        <v>BRA</v>
      </c>
      <c r="AB57" s="59" t="str">
        <v>JPN</v>
      </c>
      <c r="AC57" s="59" t="str">
        <v>8,757</v>
      </c>
      <c r="AD57" s="71">
        <f t="shared" si="5"/>
        <v>0</v>
      </c>
      <c r="AE57" s="71"/>
      <c r="AF57" s="71"/>
      <c r="AG57" s="59"/>
      <c r="AH57" s="59"/>
      <c r="AI57" s="59"/>
      <c r="AJ57" s="59"/>
    </row>
    <row r="58" spans="1:36" ht="16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61"/>
      <c r="O58" s="62"/>
      <c r="P58" s="61"/>
      <c r="Q58" s="59"/>
      <c r="R58" s="151" t="str">
        <v>BRA</v>
      </c>
      <c r="S58" s="151" t="str">
        <v>BRA</v>
      </c>
      <c r="T58" s="151" t="str">
        <v/>
      </c>
      <c r="U58" s="61">
        <f t="shared" si="4"/>
        <v>1</v>
      </c>
      <c r="V58" s="61"/>
      <c r="W58" s="59"/>
      <c r="X58" s="162" t="str">
        <v>2369</v>
      </c>
      <c r="Y58" s="162" t="str">
        <v>Судья_4</v>
      </c>
      <c r="Z58" s="162" t="str">
        <v>8,278</v>
      </c>
      <c r="AA58" s="59" t="str">
        <v>BRA</v>
      </c>
      <c r="AB58" s="59" t="str">
        <v>BRA</v>
      </c>
      <c r="AC58" s="59" t="str">
        <v>8,278</v>
      </c>
      <c r="AD58" s="71">
        <f t="shared" si="5"/>
        <v>8.2780000000000005</v>
      </c>
      <c r="AE58" s="71"/>
      <c r="AF58" s="71"/>
      <c r="AG58" s="59"/>
      <c r="AH58" s="59"/>
      <c r="AI58" s="59"/>
      <c r="AJ58" s="59"/>
    </row>
    <row r="59" spans="1:36" ht="16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61"/>
      <c r="O59" s="62"/>
      <c r="P59" s="61"/>
      <c r="Q59" s="59"/>
      <c r="R59" s="151" t="str">
        <v>BRA</v>
      </c>
      <c r="S59" s="151" t="str">
        <v>USA</v>
      </c>
      <c r="T59" s="151" t="str">
        <v>9,049</v>
      </c>
      <c r="U59" s="61">
        <f t="shared" si="4"/>
        <v>0</v>
      </c>
      <c r="V59" s="61"/>
      <c r="W59" s="59"/>
      <c r="X59" s="162" t="str">
        <v>2369</v>
      </c>
      <c r="Y59" s="162" t="str">
        <v>Судья_5</v>
      </c>
      <c r="Z59" s="162" t="str">
        <v>9,049</v>
      </c>
      <c r="AA59" s="59" t="str">
        <v>BRA</v>
      </c>
      <c r="AB59" s="59" t="str">
        <v>USA</v>
      </c>
      <c r="AC59" s="59" t="str">
        <v>9,049</v>
      </c>
      <c r="AD59" s="71">
        <f t="shared" si="5"/>
        <v>0</v>
      </c>
      <c r="AE59" s="71"/>
      <c r="AF59" s="71"/>
      <c r="AG59" s="59"/>
      <c r="AH59" s="59"/>
      <c r="AI59" s="59"/>
      <c r="AJ59" s="59"/>
    </row>
    <row r="60" spans="1:36" ht="16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61"/>
      <c r="O60" s="62"/>
      <c r="P60" s="61"/>
      <c r="Q60" s="59"/>
      <c r="R60" s="151" t="str">
        <v>HUN</v>
      </c>
      <c r="S60" s="151" t="str">
        <v>ITA</v>
      </c>
      <c r="T60" s="151" t="str">
        <v/>
      </c>
      <c r="U60" s="61">
        <f t="shared" si="4"/>
        <v>0</v>
      </c>
      <c r="V60" s="61"/>
      <c r="W60" s="59"/>
      <c r="X60" s="162" t="str">
        <v>5672</v>
      </c>
      <c r="Y60" s="162" t="str">
        <v>Судья_1</v>
      </c>
      <c r="Z60" s="162" t="str">
        <v>9,16</v>
      </c>
      <c r="AA60" s="59" t="str">
        <v>HUN</v>
      </c>
      <c r="AB60" s="59" t="str">
        <v>ITA</v>
      </c>
      <c r="AC60" s="59" t="str">
        <v>9,16</v>
      </c>
      <c r="AD60" s="71">
        <f t="shared" si="5"/>
        <v>0</v>
      </c>
      <c r="AE60" s="71"/>
      <c r="AF60" s="71"/>
      <c r="AG60" s="59"/>
      <c r="AH60" s="59"/>
      <c r="AI60" s="59"/>
      <c r="AJ60" s="59"/>
    </row>
    <row r="61" spans="1:36" ht="16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61"/>
      <c r="O61" s="62"/>
      <c r="P61" s="61"/>
      <c r="Q61" s="59"/>
      <c r="R61" s="151" t="str">
        <v>HUN</v>
      </c>
      <c r="S61" s="151" t="str">
        <v>BRA</v>
      </c>
      <c r="T61" s="151" t="str">
        <v/>
      </c>
      <c r="U61" s="61">
        <f t="shared" si="4"/>
        <v>0</v>
      </c>
      <c r="V61" s="61"/>
      <c r="W61" s="59"/>
      <c r="X61" s="162" t="str">
        <v>5672</v>
      </c>
      <c r="Y61" s="162" t="str">
        <v>Судья_2</v>
      </c>
      <c r="Z61" s="162" t="str">
        <v>8,269</v>
      </c>
      <c r="AA61" s="59" t="str">
        <v>HUN</v>
      </c>
      <c r="AB61" s="59" t="str">
        <v>BRA</v>
      </c>
      <c r="AC61" s="59" t="str">
        <v>8,269</v>
      </c>
      <c r="AD61" s="71">
        <f t="shared" si="5"/>
        <v>0</v>
      </c>
      <c r="AE61" s="71"/>
      <c r="AF61" s="71"/>
      <c r="AG61" s="59"/>
      <c r="AH61" s="59"/>
      <c r="AI61" s="59"/>
      <c r="AJ61" s="59"/>
    </row>
    <row r="62" spans="1:36" ht="16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61"/>
      <c r="O62" s="62"/>
      <c r="P62" s="61"/>
      <c r="Q62" s="59"/>
      <c r="R62" s="151" t="str">
        <v>HUN</v>
      </c>
      <c r="S62" s="151" t="str">
        <v>JPN</v>
      </c>
      <c r="T62" s="151" t="str">
        <v>8,556</v>
      </c>
      <c r="U62" s="61">
        <f t="shared" si="4"/>
        <v>0</v>
      </c>
      <c r="V62" s="61"/>
      <c r="W62" s="59"/>
      <c r="X62" s="162" t="str">
        <v>5672</v>
      </c>
      <c r="Y62" s="162" t="str">
        <v>Судья_3</v>
      </c>
      <c r="Z62" s="162" t="str">
        <v>8,556</v>
      </c>
      <c r="AA62" s="59" t="str">
        <v>HUN</v>
      </c>
      <c r="AB62" s="59" t="str">
        <v>JPN</v>
      </c>
      <c r="AC62" s="59" t="str">
        <v>8,556</v>
      </c>
      <c r="AD62" s="71">
        <f t="shared" si="5"/>
        <v>0</v>
      </c>
      <c r="AE62" s="71"/>
      <c r="AF62" s="71"/>
      <c r="AG62" s="59"/>
      <c r="AH62" s="59"/>
      <c r="AI62" s="59"/>
      <c r="AJ62" s="59"/>
    </row>
    <row r="63" spans="1:36" ht="16" x14ac:dyDescent="0.2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61"/>
      <c r="O63" s="62"/>
      <c r="P63" s="61"/>
      <c r="Q63" s="59"/>
      <c r="R63" s="151" t="str">
        <v>HUN</v>
      </c>
      <c r="S63" s="151" t="str">
        <v>BRA</v>
      </c>
      <c r="T63" s="151" t="str">
        <v>8,48</v>
      </c>
      <c r="U63" s="61">
        <f t="shared" si="4"/>
        <v>0</v>
      </c>
      <c r="V63" s="61"/>
      <c r="W63" s="59"/>
      <c r="X63" s="162" t="str">
        <v>5672</v>
      </c>
      <c r="Y63" s="162" t="str">
        <v>Судья_4</v>
      </c>
      <c r="Z63" s="162" t="str">
        <v>8,48</v>
      </c>
      <c r="AA63" s="59" t="str">
        <v>HUN</v>
      </c>
      <c r="AB63" s="59" t="str">
        <v>BRA</v>
      </c>
      <c r="AC63" s="59" t="str">
        <v>8,48</v>
      </c>
      <c r="AD63" s="71">
        <f t="shared" si="5"/>
        <v>0</v>
      </c>
      <c r="AE63" s="71"/>
      <c r="AF63" s="71"/>
      <c r="AG63" s="59"/>
      <c r="AH63" s="59"/>
      <c r="AI63" s="59"/>
      <c r="AJ63" s="59"/>
    </row>
    <row r="64" spans="1:36" ht="16" x14ac:dyDescent="0.2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61"/>
      <c r="O64" s="62"/>
      <c r="P64" s="61"/>
      <c r="Q64" s="59"/>
      <c r="R64" s="151" t="str">
        <v>HUN</v>
      </c>
      <c r="S64" s="151" t="str">
        <v>USA</v>
      </c>
      <c r="T64" s="151" t="str">
        <v>8,364</v>
      </c>
      <c r="U64" s="61">
        <f t="shared" si="4"/>
        <v>0</v>
      </c>
      <c r="V64" s="61"/>
      <c r="W64" s="59"/>
      <c r="X64" s="162" t="str">
        <v>5672</v>
      </c>
      <c r="Y64" s="162" t="str">
        <v>Судья_5</v>
      </c>
      <c r="Z64" s="162" t="str">
        <v>8,364</v>
      </c>
      <c r="AA64" s="59" t="str">
        <v>HUN</v>
      </c>
      <c r="AB64" s="59" t="str">
        <v>USA</v>
      </c>
      <c r="AC64" s="59" t="str">
        <v>8,364</v>
      </c>
      <c r="AD64" s="71">
        <f t="shared" si="5"/>
        <v>0</v>
      </c>
      <c r="AE64" s="71"/>
      <c r="AF64" s="71"/>
      <c r="AG64" s="59"/>
      <c r="AH64" s="59"/>
      <c r="AI64" s="59"/>
      <c r="AJ64" s="59"/>
    </row>
    <row r="65" spans="1:36" ht="16" x14ac:dyDescent="0.2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61"/>
      <c r="O65" s="62"/>
      <c r="P65" s="61"/>
      <c r="Q65" s="59"/>
      <c r="R65" s="59"/>
      <c r="S65" s="59"/>
      <c r="T65" s="59"/>
      <c r="U65" s="59"/>
      <c r="V65" s="59"/>
      <c r="W65" s="59"/>
      <c r="X65" s="162"/>
      <c r="Y65" s="162"/>
      <c r="Z65" s="162"/>
      <c r="AA65" s="59"/>
      <c r="AB65" s="59"/>
      <c r="AC65" s="59"/>
      <c r="AD65" s="59"/>
      <c r="AE65" s="59"/>
      <c r="AF65" s="59"/>
      <c r="AG65" s="59"/>
      <c r="AH65" s="59"/>
      <c r="AI65" s="59"/>
      <c r="AJ65" s="59"/>
    </row>
    <row r="66" spans="1:36" ht="16" x14ac:dyDescent="0.2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61"/>
      <c r="O66" s="62"/>
      <c r="P66" s="61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</row>
    <row r="67" spans="1:36" ht="16" x14ac:dyDescent="0.2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61"/>
      <c r="O67" s="62"/>
      <c r="P67" s="61"/>
      <c r="Q67" s="59" t="s">
        <v>136</v>
      </c>
      <c r="R67" s="59" t="str">
        <f>_xlfn.XLOOKUP(T6,$M$23:$M$27,$L$23:$L$27)</f>
        <v>ITA</v>
      </c>
      <c r="S67" s="59" t="str">
        <f t="shared" ref="S67" si="6">_xlfn.XLOOKUP(U6,$M$23:$M$27,$L$23:$L$27)</f>
        <v>BRA</v>
      </c>
      <c r="T67" s="59" t="str">
        <f>_xlfn.XLOOKUP(V6,$M$23:$M$27,$L$23:$L$27)</f>
        <v>JPN</v>
      </c>
      <c r="U67" s="59" t="str">
        <f>_xlfn.XLOOKUP(W6,$M$23:$M$27,$L$23:$L$27)</f>
        <v>BRA</v>
      </c>
      <c r="V67" s="59" t="str">
        <f>_xlfn.XLOOKUP(X6,$M$23:$M$27,$L$23:$L$27)</f>
        <v>USA</v>
      </c>
      <c r="W67" s="59" t="str">
        <f>_xlfn.XLOOKUP(Y6,$M$23:$M$27,$L$23:$L$27)&amp;CHAR(10)&amp;"Judge"</f>
        <v>ITA
Judge</v>
      </c>
      <c r="X67" s="59" t="str">
        <f t="shared" ref="X67:AA67" si="7">_xlfn.XLOOKUP(Z6,$M$23:$M$27,$L$23:$L$27)&amp;CHAR(10)&amp;"Judge"</f>
        <v>BRA
Judge</v>
      </c>
      <c r="Y67" s="59" t="str">
        <f t="shared" si="7"/>
        <v>JPN
Judge</v>
      </c>
      <c r="Z67" s="59" t="str">
        <f t="shared" si="7"/>
        <v>BRA
Judge</v>
      </c>
      <c r="AA67" s="59" t="str">
        <f t="shared" si="7"/>
        <v>USA
Judge</v>
      </c>
      <c r="AB67" s="59"/>
      <c r="AC67" s="59"/>
      <c r="AD67" s="59"/>
      <c r="AE67" s="59"/>
      <c r="AF67" s="59"/>
      <c r="AG67" s="59"/>
      <c r="AH67" s="59"/>
      <c r="AI67" s="59"/>
      <c r="AJ67" s="59"/>
    </row>
    <row r="68" spans="1:36" ht="16" x14ac:dyDescent="0.2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61"/>
      <c r="O68" s="62"/>
      <c r="P68" s="61"/>
      <c r="Q68" s="59" t="str">
        <f>_xlfn.XLOOKUP(R9,$J$23:$J$30,$I$23:$I$30)</f>
        <v>ITA</v>
      </c>
      <c r="R68" s="59">
        <f>C24</f>
        <v>8.9730000000000008</v>
      </c>
      <c r="S68" s="59">
        <f t="shared" ref="S68" si="8">D24</f>
        <v>9.8230000000000004</v>
      </c>
      <c r="T68" s="59">
        <f>E24</f>
        <v>8.5399999999999991</v>
      </c>
      <c r="U68" s="59">
        <f>F24</f>
        <v>8.09</v>
      </c>
      <c r="V68" s="59">
        <f>G24</f>
        <v>8.8670000000000009</v>
      </c>
      <c r="W68" s="151">
        <f t="array" ref="W68">INDEX($AD$25:$AD$64,MATCH($R9&amp;T$6,$X$25:$X$64&amp;$Y$25:$Y$64,0))</f>
        <v>8.9730000000000008</v>
      </c>
      <c r="X68" s="151">
        <f t="array" ref="X68">INDEX($AD$25:$AD$64,MATCH($R9&amp;U$6,$X$25:$X$64&amp;$Y$25:$Y$64,0))</f>
        <v>0</v>
      </c>
      <c r="Y68" s="151">
        <f t="array" ref="Y68">INDEX($AD$25:$AD$64,MATCH($R9&amp;V$6,$X$25:$X$64&amp;$Y$25:$Y$64,0))</f>
        <v>0</v>
      </c>
      <c r="Z68" s="151">
        <f t="array" ref="Z68">INDEX($AD$25:$AD$64,MATCH($R9&amp;W$6,$X$25:$X$64&amp;$Y$25:$Y$64,0))</f>
        <v>0</v>
      </c>
      <c r="AA68" s="151">
        <f t="array" ref="AA68">INDEX($AD$25:$AD$64,MATCH($R9&amp;X$6,$X$25:$X$64&amp;$Y$25:$Y$64,0))</f>
        <v>0</v>
      </c>
      <c r="AB68" s="59"/>
      <c r="AC68" s="59"/>
      <c r="AD68" s="59"/>
      <c r="AE68" s="59"/>
      <c r="AF68" s="59"/>
      <c r="AG68" s="59"/>
      <c r="AH68" s="59"/>
      <c r="AI68" s="59"/>
      <c r="AJ68" s="59"/>
    </row>
    <row r="69" spans="1:36" ht="16" x14ac:dyDescent="0.2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61"/>
      <c r="O69" s="62"/>
      <c r="P69" s="61"/>
      <c r="Q69" s="59" t="str">
        <f t="shared" ref="Q69:Q84" si="9">_xlfn.XLOOKUP(R10,$J$23:$J$30,$I$23:$I$30)</f>
        <v>CHN</v>
      </c>
      <c r="R69" s="59">
        <f t="shared" ref="R69:R75" si="10">C25</f>
        <v>8.3699999999999992</v>
      </c>
      <c r="S69" s="59">
        <f t="shared" ref="S69:S75" si="11">D25</f>
        <v>9.3650000000000002</v>
      </c>
      <c r="T69" s="59">
        <f t="shared" ref="T69:T75" si="12">E25</f>
        <v>9.08</v>
      </c>
      <c r="U69" s="59">
        <f t="shared" ref="U69:U75" si="13">F25</f>
        <v>8.6440000000000001</v>
      </c>
      <c r="V69" s="59">
        <f t="shared" ref="V69:V75" si="14">G25</f>
        <v>8.89</v>
      </c>
      <c r="W69" s="151">
        <f t="array" ref="W69">INDEX($AD$25:$AD$64,MATCH($R10&amp;T$6,$X$25:$X$64&amp;$Y$25:$Y$64,0))</f>
        <v>0</v>
      </c>
      <c r="X69" s="151">
        <f t="array" ref="X69">INDEX($AD$25:$AD$64,MATCH($R10&amp;U$6,$X$25:$X$64&amp;$Y$25:$Y$64,0))</f>
        <v>0</v>
      </c>
      <c r="Y69" s="151">
        <f t="array" ref="Y69">INDEX($AD$25:$AD$64,MATCH($R10&amp;V$6,$X$25:$X$64&amp;$Y$25:$Y$64,0))</f>
        <v>0</v>
      </c>
      <c r="Z69" s="151">
        <f t="array" ref="Z69">INDEX($AD$25:$AD$64,MATCH($R10&amp;W$6,$X$25:$X$64&amp;$Y$25:$Y$64,0))</f>
        <v>0</v>
      </c>
      <c r="AA69" s="151">
        <f t="array" ref="AA69">INDEX($AD$25:$AD$64,MATCH($R10&amp;X$6,$X$25:$X$64&amp;$Y$25:$Y$64,0))</f>
        <v>0</v>
      </c>
      <c r="AB69" s="59"/>
      <c r="AC69" s="59"/>
      <c r="AD69" s="59"/>
      <c r="AE69" s="59"/>
      <c r="AF69" s="59"/>
      <c r="AG69" s="59"/>
      <c r="AH69" s="59"/>
      <c r="AI69" s="59"/>
      <c r="AJ69" s="59"/>
    </row>
    <row r="70" spans="1:36" ht="16" x14ac:dyDescent="0.2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61"/>
      <c r="O70" s="62"/>
      <c r="P70" s="61"/>
      <c r="Q70" s="59" t="str">
        <f t="shared" si="9"/>
        <v>JPN</v>
      </c>
      <c r="R70" s="59">
        <f t="shared" si="10"/>
        <v>9.218</v>
      </c>
      <c r="S70" s="59">
        <f t="shared" si="11"/>
        <v>9.0969999999999995</v>
      </c>
      <c r="T70" s="59">
        <f t="shared" si="12"/>
        <v>9.6280000000000001</v>
      </c>
      <c r="U70" s="59">
        <f t="shared" si="13"/>
        <v>8.5129999999999999</v>
      </c>
      <c r="V70" s="59">
        <f t="shared" si="14"/>
        <v>9.3170000000000002</v>
      </c>
      <c r="W70" s="151">
        <f t="array" ref="W70">INDEX($AD$25:$AD$64,MATCH($R11&amp;T$6,$X$25:$X$64&amp;$Y$25:$Y$64,0))</f>
        <v>0</v>
      </c>
      <c r="X70" s="151">
        <f t="array" ref="X70">INDEX($AD$25:$AD$64,MATCH($R11&amp;U$6,$X$25:$X$64&amp;$Y$25:$Y$64,0))</f>
        <v>0</v>
      </c>
      <c r="Y70" s="151">
        <f t="array" ref="Y70">INDEX($AD$25:$AD$64,MATCH($R11&amp;V$6,$X$25:$X$64&amp;$Y$25:$Y$64,0))</f>
        <v>9.6280000000000001</v>
      </c>
      <c r="Z70" s="151">
        <f t="array" ref="Z70">INDEX($AD$25:$AD$64,MATCH($R11&amp;W$6,$X$25:$X$64&amp;$Y$25:$Y$64,0))</f>
        <v>0</v>
      </c>
      <c r="AA70" s="151">
        <f t="array" ref="AA70">INDEX($AD$25:$AD$64,MATCH($R11&amp;X$6,$X$25:$X$64&amp;$Y$25:$Y$64,0))</f>
        <v>0</v>
      </c>
      <c r="AB70" s="59"/>
      <c r="AC70" s="59"/>
      <c r="AD70" s="59"/>
      <c r="AE70" s="59"/>
      <c r="AF70" s="59"/>
      <c r="AG70" s="59"/>
      <c r="AH70" s="59"/>
      <c r="AI70" s="59"/>
      <c r="AJ70" s="59"/>
    </row>
    <row r="71" spans="1:36" ht="16" x14ac:dyDescent="0.2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61"/>
      <c r="O71" s="62"/>
      <c r="P71" s="61"/>
      <c r="Q71" s="59" t="str">
        <f t="shared" si="9"/>
        <v>USA</v>
      </c>
      <c r="R71" s="59">
        <f t="shared" si="10"/>
        <v>8.3859999999999992</v>
      </c>
      <c r="S71" s="59">
        <f t="shared" si="11"/>
        <v>8.2639999999999993</v>
      </c>
      <c r="T71" s="59">
        <f t="shared" si="12"/>
        <v>9.09</v>
      </c>
      <c r="U71" s="59">
        <f t="shared" si="13"/>
        <v>8.6310000000000002</v>
      </c>
      <c r="V71" s="59">
        <f t="shared" si="14"/>
        <v>8.2159999999999993</v>
      </c>
      <c r="W71" s="151">
        <f t="array" ref="W71">INDEX($AD$25:$AD$64,MATCH($R12&amp;T$6,$X$25:$X$64&amp;$Y$25:$Y$64,0))</f>
        <v>0</v>
      </c>
      <c r="X71" s="151">
        <f t="array" ref="X71">INDEX($AD$25:$AD$64,MATCH($R12&amp;U$6,$X$25:$X$64&amp;$Y$25:$Y$64,0))</f>
        <v>0</v>
      </c>
      <c r="Y71" s="151">
        <f t="array" ref="Y71">INDEX($AD$25:$AD$64,MATCH($R12&amp;V$6,$X$25:$X$64&amp;$Y$25:$Y$64,0))</f>
        <v>0</v>
      </c>
      <c r="Z71" s="151">
        <f t="array" ref="Z71">INDEX($AD$25:$AD$64,MATCH($R12&amp;W$6,$X$25:$X$64&amp;$Y$25:$Y$64,0))</f>
        <v>0</v>
      </c>
      <c r="AA71" s="151">
        <f t="array" ref="AA71">INDEX($AD$25:$AD$64,MATCH($R12&amp;X$6,$X$25:$X$64&amp;$Y$25:$Y$64,0))</f>
        <v>8.2159999999999993</v>
      </c>
      <c r="AB71" s="59"/>
      <c r="AC71" s="59"/>
      <c r="AD71" s="59"/>
      <c r="AE71" s="59"/>
      <c r="AF71" s="59"/>
      <c r="AG71" s="59"/>
      <c r="AH71" s="59"/>
      <c r="AI71" s="59"/>
      <c r="AJ71" s="59"/>
    </row>
    <row r="72" spans="1:36" ht="16" x14ac:dyDescent="0.2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61"/>
      <c r="O72" s="62"/>
      <c r="P72" s="61"/>
      <c r="Q72" s="59" t="str">
        <f t="shared" si="9"/>
        <v>SUI</v>
      </c>
      <c r="R72" s="59">
        <f t="shared" si="10"/>
        <v>8.5020000000000007</v>
      </c>
      <c r="S72" s="59">
        <f t="shared" si="11"/>
        <v>8.7390000000000008</v>
      </c>
      <c r="T72" s="59">
        <f t="shared" si="12"/>
        <v>8.6199999999999992</v>
      </c>
      <c r="U72" s="59">
        <f t="shared" si="13"/>
        <v>9.016</v>
      </c>
      <c r="V72" s="59">
        <f t="shared" si="14"/>
        <v>9.7490000000000006</v>
      </c>
      <c r="W72" s="151">
        <f t="array" ref="W72">INDEX($AD$25:$AD$64,MATCH($R13&amp;T$6,$X$25:$X$64&amp;$Y$25:$Y$64,0))</f>
        <v>0</v>
      </c>
      <c r="X72" s="151">
        <f t="array" ref="X72">INDEX($AD$25:$AD$64,MATCH($R13&amp;U$6,$X$25:$X$64&amp;$Y$25:$Y$64,0))</f>
        <v>0</v>
      </c>
      <c r="Y72" s="151">
        <f t="array" ref="Y72">INDEX($AD$25:$AD$64,MATCH($R13&amp;V$6,$X$25:$X$64&amp;$Y$25:$Y$64,0))</f>
        <v>0</v>
      </c>
      <c r="Z72" s="151">
        <f t="array" ref="Z72">INDEX($AD$25:$AD$64,MATCH($R13&amp;W$6,$X$25:$X$64&amp;$Y$25:$Y$64,0))</f>
        <v>0</v>
      </c>
      <c r="AA72" s="151">
        <f t="array" ref="AA72">INDEX($AD$25:$AD$64,MATCH($R13&amp;X$6,$X$25:$X$64&amp;$Y$25:$Y$64,0))</f>
        <v>0</v>
      </c>
      <c r="AB72" s="59"/>
      <c r="AC72" s="59"/>
      <c r="AD72" s="59"/>
      <c r="AE72" s="59"/>
      <c r="AF72" s="59"/>
      <c r="AG72" s="59"/>
      <c r="AH72" s="59"/>
      <c r="AI72" s="59"/>
      <c r="AJ72" s="59"/>
    </row>
    <row r="73" spans="1:36" ht="16" x14ac:dyDescent="0.2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61"/>
      <c r="O73" s="62"/>
      <c r="P73" s="61"/>
      <c r="Q73" s="59" t="str">
        <f t="shared" si="9"/>
        <v>GBR</v>
      </c>
      <c r="R73" s="59">
        <f t="shared" si="10"/>
        <v>8.5090000000000003</v>
      </c>
      <c r="S73" s="59">
        <f t="shared" si="11"/>
        <v>9.94</v>
      </c>
      <c r="T73" s="59">
        <f t="shared" si="12"/>
        <v>8.4019999999999992</v>
      </c>
      <c r="U73" s="59">
        <f t="shared" si="13"/>
        <v>9.6590000000000007</v>
      </c>
      <c r="V73" s="59">
        <f t="shared" si="14"/>
        <v>8.1509999999999998</v>
      </c>
      <c r="W73" s="151">
        <f t="array" ref="W73">INDEX($AD$25:$AD$64,MATCH($R14&amp;T$6,$X$25:$X$64&amp;$Y$25:$Y$64,0))</f>
        <v>0</v>
      </c>
      <c r="X73" s="151">
        <f t="array" ref="X73">INDEX($AD$25:$AD$64,MATCH($R14&amp;U$6,$X$25:$X$64&amp;$Y$25:$Y$64,0))</f>
        <v>0</v>
      </c>
      <c r="Y73" s="151">
        <f t="array" ref="Y73">INDEX($AD$25:$AD$64,MATCH($R14&amp;V$6,$X$25:$X$64&amp;$Y$25:$Y$64,0))</f>
        <v>0</v>
      </c>
      <c r="Z73" s="151">
        <f t="array" ref="Z73">INDEX($AD$25:$AD$64,MATCH($R14&amp;W$6,$X$25:$X$64&amp;$Y$25:$Y$64,0))</f>
        <v>0</v>
      </c>
      <c r="AA73" s="151">
        <f t="array" ref="AA73">INDEX($AD$25:$AD$64,MATCH($R14&amp;X$6,$X$25:$X$64&amp;$Y$25:$Y$64,0))</f>
        <v>0</v>
      </c>
      <c r="AB73" s="59"/>
      <c r="AC73" s="59"/>
      <c r="AD73" s="59"/>
      <c r="AE73" s="59"/>
      <c r="AF73" s="59"/>
      <c r="AG73" s="59"/>
      <c r="AH73" s="59"/>
      <c r="AI73" s="59"/>
      <c r="AJ73" s="59"/>
    </row>
    <row r="74" spans="1:36" ht="16" x14ac:dyDescent="0.2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61"/>
      <c r="O74" s="62"/>
      <c r="P74" s="61"/>
      <c r="Q74" s="59" t="str">
        <f t="shared" si="9"/>
        <v>BRA</v>
      </c>
      <c r="R74" s="59">
        <f t="shared" si="10"/>
        <v>8.2789999999999999</v>
      </c>
      <c r="S74" s="59">
        <f t="shared" si="11"/>
        <v>9.5310000000000006</v>
      </c>
      <c r="T74" s="59">
        <f t="shared" si="12"/>
        <v>8.7569999999999997</v>
      </c>
      <c r="U74" s="59">
        <f t="shared" si="13"/>
        <v>8.2780000000000005</v>
      </c>
      <c r="V74" s="59">
        <f t="shared" si="14"/>
        <v>9.0489999999999995</v>
      </c>
      <c r="W74" s="151">
        <f t="array" ref="W74">INDEX($AD$25:$AD$64,MATCH($R15&amp;T$6,$X$25:$X$64&amp;$Y$25:$Y$64,0))</f>
        <v>0</v>
      </c>
      <c r="X74" s="151">
        <f t="array" ref="X74">INDEX($AD$25:$AD$64,MATCH($R15&amp;U$6,$X$25:$X$64&amp;$Y$25:$Y$64,0))</f>
        <v>9.5310000000000006</v>
      </c>
      <c r="Y74" s="151">
        <f t="array" ref="Y74">INDEX($AD$25:$AD$64,MATCH($R15&amp;V$6,$X$25:$X$64&amp;$Y$25:$Y$64,0))</f>
        <v>0</v>
      </c>
      <c r="Z74" s="151">
        <f t="array" ref="Z74">INDEX($AD$25:$AD$64,MATCH($R15&amp;W$6,$X$25:$X$64&amp;$Y$25:$Y$64,0))</f>
        <v>8.2780000000000005</v>
      </c>
      <c r="AA74" s="151">
        <f t="array" ref="AA74">INDEX($AD$25:$AD$64,MATCH($R15&amp;X$6,$X$25:$X$64&amp;$Y$25:$Y$64,0))</f>
        <v>0</v>
      </c>
      <c r="AB74" s="59"/>
      <c r="AC74" s="59"/>
      <c r="AD74" s="59"/>
      <c r="AE74" s="59"/>
      <c r="AF74" s="59"/>
      <c r="AG74" s="59"/>
      <c r="AH74" s="59"/>
      <c r="AI74" s="59"/>
      <c r="AJ74" s="59"/>
    </row>
    <row r="75" spans="1:36" ht="14.25" customHeight="1" x14ac:dyDescent="0.2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61"/>
      <c r="O75" s="62"/>
      <c r="P75" s="61"/>
      <c r="Q75" s="59" t="str">
        <f t="shared" si="9"/>
        <v>HUN</v>
      </c>
      <c r="R75" s="59">
        <f t="shared" si="10"/>
        <v>9.16</v>
      </c>
      <c r="S75" s="59">
        <f t="shared" si="11"/>
        <v>8.2690000000000001</v>
      </c>
      <c r="T75" s="59">
        <f t="shared" si="12"/>
        <v>8.5559999999999992</v>
      </c>
      <c r="U75" s="59">
        <f t="shared" si="13"/>
        <v>8.48</v>
      </c>
      <c r="V75" s="59">
        <f t="shared" si="14"/>
        <v>8.3640000000000008</v>
      </c>
      <c r="W75" s="151">
        <f t="array" ref="W75">INDEX($AD$25:$AD$64,MATCH($R16&amp;T$6,$X$25:$X$64&amp;$Y$25:$Y$64,0))</f>
        <v>0</v>
      </c>
      <c r="X75" s="151">
        <f t="array" ref="X75">INDEX($AD$25:$AD$64,MATCH($R16&amp;U$6,$X$25:$X$64&amp;$Y$25:$Y$64,0))</f>
        <v>0</v>
      </c>
      <c r="Y75" s="151">
        <f t="array" ref="Y75">INDEX($AD$25:$AD$64,MATCH($R16&amp;V$6,$X$25:$X$64&amp;$Y$25:$Y$64,0))</f>
        <v>0</v>
      </c>
      <c r="Z75" s="151">
        <f t="array" ref="Z75">INDEX($AD$25:$AD$64,MATCH($R16&amp;W$6,$X$25:$X$64&amp;$Y$25:$Y$64,0))</f>
        <v>0</v>
      </c>
      <c r="AA75" s="151">
        <f t="array" ref="AA75">INDEX($AD$25:$AD$64,MATCH($R16&amp;X$6,$X$25:$X$64&amp;$Y$25:$Y$64,0))</f>
        <v>0</v>
      </c>
      <c r="AB75" s="59"/>
      <c r="AC75" s="59"/>
      <c r="AD75" s="59"/>
      <c r="AE75" s="59"/>
      <c r="AF75" s="59"/>
      <c r="AG75" s="59"/>
      <c r="AH75" s="59"/>
      <c r="AI75" s="59"/>
      <c r="AJ75" s="59"/>
    </row>
    <row r="76" spans="1:36" ht="14.25" customHeight="1" x14ac:dyDescent="0.2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61"/>
      <c r="O76" s="62"/>
      <c r="P76" s="61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</row>
    <row r="77" spans="1:36" ht="14.25" customHeight="1" x14ac:dyDescent="0.2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61"/>
      <c r="O77" s="62"/>
      <c r="P77" s="61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</row>
    <row r="78" spans="1:36" ht="14.25" customHeight="1" x14ac:dyDescent="0.2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61"/>
      <c r="O78" s="62"/>
      <c r="P78" s="61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</row>
    <row r="79" spans="1:36" ht="14.25" customHeight="1" x14ac:dyDescent="0.2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61"/>
      <c r="O79" s="62"/>
      <c r="P79" s="61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</row>
    <row r="80" spans="1:36" ht="14.25" customHeight="1" x14ac:dyDescent="0.2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61"/>
      <c r="O80" s="62"/>
      <c r="P80" s="61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</row>
    <row r="81" spans="1:36" ht="14.25" customHeight="1" x14ac:dyDescent="0.2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61"/>
      <c r="O81" s="62"/>
      <c r="P81" s="61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</row>
    <row r="82" spans="1:36" ht="14.25" customHeight="1" x14ac:dyDescent="0.2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61"/>
      <c r="O82" s="62"/>
      <c r="P82" s="61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</row>
    <row r="83" spans="1:36" ht="14.25" customHeight="1" x14ac:dyDescent="0.2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61"/>
      <c r="O83" s="62"/>
      <c r="P83" s="61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</row>
    <row r="84" spans="1:36" ht="14.25" customHeight="1" x14ac:dyDescent="0.2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61"/>
      <c r="O84" s="62"/>
      <c r="P84" s="61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</row>
    <row r="85" spans="1:36" ht="14.25" customHeight="1" x14ac:dyDescent="0.2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61"/>
      <c r="O85" s="62"/>
      <c r="P85" s="61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</row>
    <row r="86" spans="1:36" ht="14.25" customHeight="1" x14ac:dyDescent="0.2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61"/>
      <c r="O86" s="62"/>
      <c r="P86" s="61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</row>
    <row r="87" spans="1:36" ht="14.25" customHeight="1" x14ac:dyDescent="0.2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61"/>
      <c r="O87" s="62"/>
      <c r="P87" s="61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</row>
    <row r="88" spans="1:36" ht="14.25" customHeight="1" x14ac:dyDescent="0.2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61"/>
      <c r="O88" s="62"/>
      <c r="P88" s="61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</row>
    <row r="89" spans="1:36" ht="14.25" customHeight="1" x14ac:dyDescent="0.2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61"/>
      <c r="O89" s="62"/>
      <c r="P89" s="61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</row>
    <row r="90" spans="1:36" ht="14.25" customHeight="1" x14ac:dyDescent="0.2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61"/>
      <c r="O90" s="62"/>
      <c r="P90" s="61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</row>
    <row r="91" spans="1:36" ht="14.25" customHeight="1" x14ac:dyDescent="0.2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61"/>
      <c r="O91" s="62"/>
      <c r="P91" s="61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</row>
    <row r="92" spans="1:36" ht="14.25" customHeight="1" x14ac:dyDescent="0.2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61"/>
      <c r="O92" s="62"/>
      <c r="P92" s="61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</row>
    <row r="93" spans="1:36" ht="14.25" customHeight="1" x14ac:dyDescent="0.2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61"/>
      <c r="O93" s="62"/>
      <c r="P93" s="61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</row>
    <row r="94" spans="1:36" ht="14.25" customHeight="1" x14ac:dyDescent="0.2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61"/>
      <c r="O94" s="62"/>
      <c r="P94" s="61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</row>
    <row r="95" spans="1:36" ht="14.25" customHeight="1" x14ac:dyDescent="0.2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61"/>
      <c r="O95" s="62"/>
      <c r="P95" s="61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</row>
    <row r="96" spans="1:36" ht="14.25" customHeight="1" x14ac:dyDescent="0.2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61"/>
      <c r="O96" s="62"/>
      <c r="P96" s="61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</row>
    <row r="97" spans="1:36" ht="14.25" customHeight="1" x14ac:dyDescent="0.2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61"/>
      <c r="O97" s="62"/>
      <c r="P97" s="61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</row>
    <row r="98" spans="1:36" ht="14.25" customHeight="1" x14ac:dyDescent="0.2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61"/>
      <c r="O98" s="62"/>
      <c r="P98" s="61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</row>
    <row r="99" spans="1:36" ht="14.25" customHeight="1" x14ac:dyDescent="0.2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61"/>
      <c r="O99" s="62"/>
      <c r="P99" s="61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</row>
    <row r="100" spans="1:36" ht="14.25" customHeight="1" x14ac:dyDescent="0.2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61"/>
      <c r="O100" s="62"/>
      <c r="P100" s="61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</row>
    <row r="101" spans="1:36" ht="14.25" customHeight="1" x14ac:dyDescent="0.2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61"/>
      <c r="O101" s="62"/>
      <c r="P101" s="61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</row>
    <row r="102" spans="1:36" ht="14.25" customHeight="1" x14ac:dyDescent="0.2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61"/>
      <c r="O102" s="62"/>
      <c r="P102" s="61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</row>
    <row r="103" spans="1:36" ht="14.25" customHeight="1" x14ac:dyDescent="0.2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61"/>
      <c r="O103" s="62"/>
      <c r="P103" s="61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</row>
    <row r="104" spans="1:36" ht="14.25" customHeight="1" x14ac:dyDescent="0.2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61"/>
      <c r="O104" s="62"/>
      <c r="P104" s="61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</row>
    <row r="105" spans="1:36" ht="14.25" customHeight="1" x14ac:dyDescent="0.2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61"/>
      <c r="O105" s="62"/>
      <c r="P105" s="61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</row>
    <row r="106" spans="1:36" ht="14.25" customHeight="1" x14ac:dyDescent="0.2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61"/>
      <c r="O106" s="62"/>
      <c r="P106" s="61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</row>
    <row r="107" spans="1:36" ht="14.25" customHeight="1" x14ac:dyDescent="0.2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61"/>
      <c r="O107" s="62"/>
      <c r="P107" s="61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</row>
    <row r="108" spans="1:36" ht="14.25" customHeight="1" x14ac:dyDescent="0.2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61"/>
      <c r="O108" s="62"/>
      <c r="P108" s="61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</row>
    <row r="109" spans="1:36" ht="14.25" customHeight="1" x14ac:dyDescent="0.2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61"/>
      <c r="O109" s="62"/>
      <c r="P109" s="61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</row>
    <row r="110" spans="1:36" ht="14.25" customHeight="1" x14ac:dyDescent="0.2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61"/>
      <c r="O110" s="62"/>
      <c r="P110" s="61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</row>
    <row r="111" spans="1:36" ht="14.25" customHeight="1" x14ac:dyDescent="0.2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61"/>
      <c r="O111" s="62"/>
      <c r="P111" s="61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</row>
    <row r="112" spans="1:36" ht="14.25" customHeight="1" x14ac:dyDescent="0.2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61"/>
      <c r="O112" s="62"/>
      <c r="P112" s="61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</row>
    <row r="113" spans="1:36" ht="14.25" customHeight="1" x14ac:dyDescent="0.2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61"/>
      <c r="O113" s="62"/>
      <c r="P113" s="61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</row>
    <row r="114" spans="1:36" ht="14.25" customHeight="1" x14ac:dyDescent="0.2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61"/>
      <c r="O114" s="62"/>
      <c r="P114" s="61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</row>
    <row r="115" spans="1:36" ht="14.25" customHeight="1" x14ac:dyDescent="0.2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61"/>
      <c r="O115" s="62"/>
      <c r="P115" s="61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</row>
    <row r="116" spans="1:36" ht="14.25" customHeight="1" x14ac:dyDescent="0.2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61"/>
      <c r="O116" s="62"/>
      <c r="P116" s="61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</row>
    <row r="117" spans="1:36" ht="14.25" customHeight="1" x14ac:dyDescent="0.2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61"/>
      <c r="O117" s="62"/>
      <c r="P117" s="61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</row>
    <row r="118" spans="1:36" ht="14.25" customHeight="1" x14ac:dyDescent="0.2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61"/>
      <c r="O118" s="62"/>
      <c r="P118" s="61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</row>
    <row r="119" spans="1:36" ht="14.25" customHeight="1" x14ac:dyDescent="0.2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61"/>
      <c r="O119" s="62"/>
      <c r="P119" s="61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</row>
    <row r="120" spans="1:36" ht="14.25" customHeight="1" x14ac:dyDescent="0.2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61"/>
      <c r="O120" s="62"/>
      <c r="P120" s="61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</row>
    <row r="121" spans="1:36" ht="14.25" customHeight="1" x14ac:dyDescent="0.2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61"/>
      <c r="O121" s="62"/>
      <c r="P121" s="61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</row>
    <row r="122" spans="1:36" ht="14.25" customHeight="1" x14ac:dyDescent="0.2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61"/>
      <c r="O122" s="62"/>
      <c r="P122" s="61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</row>
    <row r="123" spans="1:36" ht="14.25" customHeight="1" x14ac:dyDescent="0.2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61"/>
      <c r="O123" s="62"/>
      <c r="P123" s="61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</row>
    <row r="124" spans="1:36" ht="14.25" customHeight="1" x14ac:dyDescent="0.2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61"/>
      <c r="O124" s="62"/>
      <c r="P124" s="61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</row>
    <row r="125" spans="1:36" ht="14.25" customHeight="1" x14ac:dyDescent="0.2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61"/>
      <c r="O125" s="62"/>
      <c r="P125" s="61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</row>
    <row r="126" spans="1:36" ht="14.25" customHeight="1" x14ac:dyDescent="0.2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61"/>
      <c r="O126" s="62"/>
      <c r="P126" s="61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</row>
    <row r="127" spans="1:36" ht="14.25" customHeight="1" x14ac:dyDescent="0.2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61"/>
      <c r="O127" s="62"/>
      <c r="P127" s="61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</row>
    <row r="128" spans="1:36" ht="14.25" customHeight="1" x14ac:dyDescent="0.2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61"/>
      <c r="O128" s="62"/>
      <c r="P128" s="61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</row>
    <row r="129" spans="1:36" ht="14.25" customHeight="1" x14ac:dyDescent="0.2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61"/>
      <c r="O129" s="62"/>
      <c r="P129" s="61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</row>
    <row r="130" spans="1:36" ht="14.25" customHeight="1" x14ac:dyDescent="0.2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61"/>
      <c r="O130" s="62"/>
      <c r="P130" s="61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</row>
    <row r="131" spans="1:36" ht="14.25" customHeight="1" x14ac:dyDescent="0.2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61"/>
      <c r="O131" s="62"/>
      <c r="P131" s="61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</row>
    <row r="132" spans="1:36" ht="14.25" customHeight="1" x14ac:dyDescent="0.2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61"/>
      <c r="O132" s="62"/>
      <c r="P132" s="61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</row>
    <row r="133" spans="1:36" ht="14.25" customHeight="1" x14ac:dyDescent="0.2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61"/>
      <c r="O133" s="62"/>
      <c r="P133" s="61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</row>
    <row r="134" spans="1:36" ht="14.25" customHeight="1" x14ac:dyDescent="0.2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61"/>
      <c r="O134" s="62"/>
      <c r="P134" s="61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</row>
    <row r="135" spans="1:36" ht="14.25" customHeight="1" x14ac:dyDescent="0.2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61"/>
      <c r="O135" s="62"/>
      <c r="P135" s="61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</row>
    <row r="136" spans="1:36" ht="14.25" customHeight="1" x14ac:dyDescent="0.2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61"/>
      <c r="O136" s="62"/>
      <c r="P136" s="61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</row>
    <row r="137" spans="1:36" ht="14.25" customHeight="1" x14ac:dyDescent="0.2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61"/>
      <c r="O137" s="62"/>
      <c r="P137" s="61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</row>
    <row r="138" spans="1:36" ht="14.25" customHeight="1" x14ac:dyDescent="0.2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61"/>
      <c r="O138" s="62"/>
      <c r="P138" s="61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</row>
    <row r="139" spans="1:36" ht="14.25" customHeight="1" x14ac:dyDescent="0.2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61"/>
      <c r="O139" s="62"/>
      <c r="P139" s="61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</row>
    <row r="140" spans="1:36" ht="14.25" customHeight="1" x14ac:dyDescent="0.2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61"/>
      <c r="O140" s="62"/>
      <c r="P140" s="61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</row>
    <row r="141" spans="1:36" ht="14.25" customHeight="1" x14ac:dyDescent="0.2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61"/>
      <c r="O141" s="62"/>
      <c r="P141" s="61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</row>
    <row r="142" spans="1:36" ht="14.25" customHeight="1" x14ac:dyDescent="0.2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61"/>
      <c r="O142" s="62"/>
      <c r="P142" s="61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</row>
    <row r="143" spans="1:36" ht="14.25" customHeight="1" x14ac:dyDescent="0.2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61"/>
      <c r="O143" s="62"/>
      <c r="P143" s="61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</row>
    <row r="144" spans="1:36" ht="14.25" customHeight="1" x14ac:dyDescent="0.2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61"/>
      <c r="O144" s="62"/>
      <c r="P144" s="61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</row>
    <row r="145" spans="1:36" ht="14.25" customHeight="1" x14ac:dyDescent="0.2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61"/>
      <c r="O145" s="62"/>
      <c r="P145" s="61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</row>
    <row r="146" spans="1:36" ht="14.25" customHeight="1" x14ac:dyDescent="0.2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61"/>
      <c r="O146" s="62"/>
      <c r="P146" s="61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</row>
    <row r="147" spans="1:36" ht="14.25" customHeight="1" x14ac:dyDescent="0.2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61"/>
      <c r="O147" s="62"/>
      <c r="P147" s="61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</row>
    <row r="148" spans="1:36" ht="14.25" customHeight="1" x14ac:dyDescent="0.2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61"/>
      <c r="O148" s="62"/>
      <c r="P148" s="61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</row>
    <row r="149" spans="1:36" ht="14.25" customHeight="1" x14ac:dyDescent="0.2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61"/>
      <c r="O149" s="62"/>
      <c r="P149" s="61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</row>
    <row r="150" spans="1:36" ht="14.25" customHeight="1" x14ac:dyDescent="0.2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61"/>
      <c r="O150" s="62"/>
      <c r="P150" s="61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</row>
    <row r="151" spans="1:36" ht="14.25" customHeight="1" x14ac:dyDescent="0.2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61"/>
      <c r="O151" s="62"/>
      <c r="P151" s="61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</row>
    <row r="152" spans="1:36" ht="14.25" customHeight="1" x14ac:dyDescent="0.2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61"/>
      <c r="O152" s="62"/>
      <c r="P152" s="61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</row>
    <row r="153" spans="1:36" ht="14.25" customHeight="1" x14ac:dyDescent="0.2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61"/>
      <c r="O153" s="62"/>
      <c r="P153" s="61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</row>
    <row r="154" spans="1:36" ht="14.25" customHeight="1" x14ac:dyDescent="0.2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61"/>
      <c r="O154" s="62"/>
      <c r="P154" s="61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</row>
    <row r="155" spans="1:36" ht="14.25" customHeight="1" x14ac:dyDescent="0.2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61"/>
      <c r="O155" s="62"/>
      <c r="P155" s="61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</row>
    <row r="156" spans="1:36" ht="14.25" customHeight="1" x14ac:dyDescent="0.2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61"/>
      <c r="O156" s="62"/>
      <c r="P156" s="61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</row>
    <row r="157" spans="1:36" ht="14.25" customHeight="1" x14ac:dyDescent="0.2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61"/>
      <c r="O157" s="62"/>
      <c r="P157" s="61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</row>
    <row r="158" spans="1:36" ht="14.25" customHeight="1" x14ac:dyDescent="0.2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61"/>
      <c r="O158" s="62"/>
      <c r="P158" s="61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</row>
    <row r="159" spans="1:36" ht="14.25" customHeight="1" x14ac:dyDescent="0.2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61"/>
      <c r="O159" s="62"/>
      <c r="P159" s="61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</row>
    <row r="160" spans="1:36" ht="14.25" customHeight="1" x14ac:dyDescent="0.2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61"/>
      <c r="O160" s="62"/>
      <c r="P160" s="61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</row>
    <row r="161" spans="1:36" ht="14.25" customHeight="1" x14ac:dyDescent="0.2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61"/>
      <c r="O161" s="62"/>
      <c r="P161" s="61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</row>
    <row r="162" spans="1:36" ht="14.25" customHeight="1" x14ac:dyDescent="0.2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61"/>
      <c r="O162" s="62"/>
      <c r="P162" s="61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</row>
    <row r="163" spans="1:36" ht="14.25" customHeight="1" x14ac:dyDescent="0.2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61"/>
      <c r="O163" s="62"/>
      <c r="P163" s="61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</row>
    <row r="164" spans="1:36" ht="14.25" customHeight="1" x14ac:dyDescent="0.2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61"/>
      <c r="O164" s="62"/>
      <c r="P164" s="61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</row>
    <row r="165" spans="1:36" ht="14.25" customHeight="1" x14ac:dyDescent="0.2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61"/>
      <c r="O165" s="62"/>
      <c r="P165" s="61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</row>
    <row r="166" spans="1:36" ht="14.25" customHeight="1" x14ac:dyDescent="0.2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61"/>
      <c r="O166" s="62"/>
      <c r="P166" s="61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</row>
    <row r="167" spans="1:36" ht="14.25" customHeight="1" x14ac:dyDescent="0.2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61"/>
      <c r="O167" s="62"/>
      <c r="P167" s="61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</row>
    <row r="168" spans="1:36" ht="14.25" customHeight="1" x14ac:dyDescent="0.2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61"/>
      <c r="O168" s="62"/>
      <c r="P168" s="61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</row>
    <row r="169" spans="1:36" ht="14.25" customHeight="1" x14ac:dyDescent="0.2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61"/>
      <c r="O169" s="62"/>
      <c r="P169" s="61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</row>
    <row r="170" spans="1:36" ht="14.25" customHeight="1" x14ac:dyDescent="0.2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61"/>
      <c r="O170" s="62"/>
      <c r="P170" s="61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</row>
    <row r="171" spans="1:36" ht="14.25" customHeight="1" x14ac:dyDescent="0.2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61"/>
      <c r="O171" s="62"/>
      <c r="P171" s="61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</row>
    <row r="172" spans="1:36" ht="14.25" customHeight="1" x14ac:dyDescent="0.2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61"/>
      <c r="O172" s="62"/>
      <c r="P172" s="61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</row>
    <row r="173" spans="1:36" ht="14.25" customHeight="1" x14ac:dyDescent="0.2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61"/>
      <c r="O173" s="62"/>
      <c r="P173" s="61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</row>
    <row r="174" spans="1:36" ht="14.25" customHeight="1" x14ac:dyDescent="0.2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61"/>
      <c r="O174" s="62"/>
      <c r="P174" s="61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</row>
    <row r="175" spans="1:36" ht="14.25" customHeight="1" x14ac:dyDescent="0.2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61"/>
      <c r="O175" s="62"/>
      <c r="P175" s="61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</row>
    <row r="176" spans="1:36" ht="14.25" customHeight="1" x14ac:dyDescent="0.2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61"/>
      <c r="O176" s="62"/>
      <c r="P176" s="61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</row>
    <row r="177" spans="1:36" ht="14.25" customHeight="1" x14ac:dyDescent="0.2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61"/>
      <c r="O177" s="62"/>
      <c r="P177" s="61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</row>
    <row r="178" spans="1:36" ht="14.25" customHeight="1" x14ac:dyDescent="0.2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61"/>
      <c r="O178" s="62"/>
      <c r="P178" s="61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</row>
    <row r="179" spans="1:36" ht="14.25" customHeight="1" x14ac:dyDescent="0.2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61"/>
      <c r="O179" s="62"/>
      <c r="P179" s="61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</row>
    <row r="180" spans="1:36" ht="14.25" customHeight="1" x14ac:dyDescent="0.2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61"/>
      <c r="O180" s="62"/>
      <c r="P180" s="61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</row>
    <row r="181" spans="1:36" ht="14.25" customHeight="1" x14ac:dyDescent="0.2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61"/>
      <c r="O181" s="62"/>
      <c r="P181" s="61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</row>
    <row r="182" spans="1:36" ht="14.25" customHeight="1" x14ac:dyDescent="0.2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61"/>
      <c r="O182" s="62"/>
      <c r="P182" s="61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</row>
    <row r="183" spans="1:36" ht="14.25" customHeight="1" x14ac:dyDescent="0.2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61"/>
      <c r="O183" s="62"/>
      <c r="P183" s="61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</row>
    <row r="184" spans="1:36" ht="14.25" customHeight="1" x14ac:dyDescent="0.2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61"/>
      <c r="O184" s="62"/>
      <c r="P184" s="61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</row>
    <row r="185" spans="1:36" ht="14.25" customHeight="1" x14ac:dyDescent="0.2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61"/>
      <c r="O185" s="62"/>
      <c r="P185" s="61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</row>
    <row r="186" spans="1:36" ht="14.25" customHeight="1" x14ac:dyDescent="0.2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61"/>
      <c r="O186" s="62"/>
      <c r="P186" s="61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</row>
    <row r="187" spans="1:36" ht="14.25" customHeight="1" x14ac:dyDescent="0.2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61"/>
      <c r="O187" s="62"/>
      <c r="P187" s="61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</row>
    <row r="188" spans="1:36" ht="14.25" customHeight="1" x14ac:dyDescent="0.2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61"/>
      <c r="O188" s="62"/>
      <c r="P188" s="61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</row>
    <row r="189" spans="1:36" ht="14.25" customHeight="1" x14ac:dyDescent="0.2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61"/>
      <c r="O189" s="62"/>
      <c r="P189" s="61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</row>
    <row r="190" spans="1:36" ht="14.25" customHeight="1" x14ac:dyDescent="0.2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61"/>
      <c r="O190" s="62"/>
      <c r="P190" s="61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</row>
    <row r="191" spans="1:36" ht="14.25" customHeight="1" x14ac:dyDescent="0.2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61"/>
      <c r="O191" s="62"/>
      <c r="P191" s="61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</row>
    <row r="192" spans="1:36" ht="14.25" customHeight="1" x14ac:dyDescent="0.2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61"/>
      <c r="O192" s="62"/>
      <c r="P192" s="61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</row>
    <row r="193" spans="1:36" ht="14.25" customHeight="1" x14ac:dyDescent="0.2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61"/>
      <c r="O193" s="62"/>
      <c r="P193" s="61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</row>
    <row r="194" spans="1:36" ht="14.25" customHeight="1" x14ac:dyDescent="0.2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61"/>
      <c r="O194" s="62"/>
      <c r="P194" s="61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</row>
    <row r="195" spans="1:36" ht="14.25" customHeight="1" x14ac:dyDescent="0.2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61"/>
      <c r="O195" s="62"/>
      <c r="P195" s="61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</row>
    <row r="196" spans="1:36" ht="14.25" customHeight="1" x14ac:dyDescent="0.2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61"/>
      <c r="O196" s="62"/>
      <c r="P196" s="61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</row>
    <row r="197" spans="1:36" ht="14.25" customHeight="1" x14ac:dyDescent="0.2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61"/>
      <c r="O197" s="62"/>
      <c r="P197" s="61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</row>
    <row r="198" spans="1:36" ht="14.25" customHeight="1" x14ac:dyDescent="0.2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61"/>
      <c r="O198" s="62"/>
      <c r="P198" s="61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</row>
    <row r="199" spans="1:36" ht="14.25" customHeight="1" x14ac:dyDescent="0.2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61"/>
      <c r="O199" s="62"/>
      <c r="P199" s="61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</row>
    <row r="200" spans="1:36" ht="14.25" customHeight="1" x14ac:dyDescent="0.2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61"/>
      <c r="O200" s="62"/>
      <c r="P200" s="61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</row>
    <row r="201" spans="1:36" ht="14.25" customHeight="1" x14ac:dyDescent="0.2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61"/>
      <c r="O201" s="62"/>
      <c r="P201" s="61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</row>
    <row r="202" spans="1:36" ht="14.25" customHeight="1" x14ac:dyDescent="0.2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61"/>
      <c r="O202" s="62"/>
      <c r="P202" s="61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</row>
    <row r="203" spans="1:36" ht="14.25" customHeight="1" x14ac:dyDescent="0.2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61"/>
      <c r="O203" s="62"/>
      <c r="P203" s="61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</row>
    <row r="204" spans="1:36" ht="14.25" customHeight="1" x14ac:dyDescent="0.2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61"/>
      <c r="O204" s="62"/>
      <c r="P204" s="61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</row>
    <row r="205" spans="1:36" ht="14.25" customHeight="1" x14ac:dyDescent="0.2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61"/>
      <c r="O205" s="62"/>
      <c r="P205" s="61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</row>
    <row r="206" spans="1:36" ht="14.25" customHeight="1" x14ac:dyDescent="0.2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61"/>
      <c r="O206" s="62"/>
      <c r="P206" s="61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</row>
    <row r="207" spans="1:36" ht="14.25" customHeight="1" x14ac:dyDescent="0.2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61"/>
      <c r="O207" s="62"/>
      <c r="P207" s="61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</row>
    <row r="208" spans="1:36" ht="14.25" customHeight="1" x14ac:dyDescent="0.2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61"/>
      <c r="O208" s="62"/>
      <c r="P208" s="61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</row>
    <row r="209" spans="1:36" ht="14.25" customHeight="1" x14ac:dyDescent="0.2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61"/>
      <c r="O209" s="62"/>
      <c r="P209" s="61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</row>
    <row r="210" spans="1:36" ht="14.25" customHeight="1" x14ac:dyDescent="0.2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61"/>
      <c r="O210" s="62"/>
      <c r="P210" s="61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</row>
    <row r="211" spans="1:36" ht="14.25" customHeight="1" x14ac:dyDescent="0.2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61"/>
      <c r="O211" s="62"/>
      <c r="P211" s="61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</row>
    <row r="212" spans="1:36" ht="14.25" customHeight="1" x14ac:dyDescent="0.2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61"/>
      <c r="O212" s="62"/>
      <c r="P212" s="61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</row>
    <row r="213" spans="1:36" ht="14.25" customHeight="1" x14ac:dyDescent="0.2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61"/>
      <c r="O213" s="62"/>
      <c r="P213" s="61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</row>
    <row r="214" spans="1:36" ht="14.25" customHeight="1" x14ac:dyDescent="0.2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61"/>
      <c r="O214" s="62"/>
      <c r="P214" s="61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</row>
    <row r="215" spans="1:36" ht="14.25" customHeight="1" x14ac:dyDescent="0.2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61"/>
      <c r="O215" s="62"/>
      <c r="P215" s="61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</row>
    <row r="216" spans="1:36" ht="14.25" customHeight="1" x14ac:dyDescent="0.2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61"/>
      <c r="O216" s="62"/>
      <c r="P216" s="61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</row>
    <row r="217" spans="1:36" ht="14.25" customHeight="1" x14ac:dyDescent="0.2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61"/>
      <c r="O217" s="62"/>
      <c r="P217" s="61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</row>
    <row r="218" spans="1:36" ht="14.25" customHeight="1" x14ac:dyDescent="0.2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61"/>
      <c r="O218" s="62"/>
      <c r="P218" s="61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</row>
    <row r="219" spans="1:36" ht="14.25" customHeight="1" x14ac:dyDescent="0.2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61"/>
      <c r="O219" s="62"/>
      <c r="P219" s="61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</row>
    <row r="220" spans="1:36" ht="14.25" customHeight="1" x14ac:dyDescent="0.2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61"/>
      <c r="O220" s="62"/>
      <c r="P220" s="61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</row>
    <row r="221" spans="1:36" ht="14.25" customHeight="1" x14ac:dyDescent="0.2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61"/>
      <c r="O221" s="62"/>
      <c r="P221" s="61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</row>
    <row r="222" spans="1:36" ht="14.25" customHeight="1" x14ac:dyDescent="0.2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61"/>
      <c r="O222" s="62"/>
      <c r="P222" s="61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</row>
    <row r="223" spans="1:36" ht="14.25" customHeight="1" x14ac:dyDescent="0.2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61"/>
      <c r="O223" s="62"/>
      <c r="P223" s="61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</row>
    <row r="224" spans="1:36" ht="14.25" customHeight="1" x14ac:dyDescent="0.2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61"/>
      <c r="O224" s="62"/>
      <c r="P224" s="61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</row>
    <row r="225" spans="1:36" ht="14.25" customHeight="1" x14ac:dyDescent="0.2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61"/>
      <c r="O225" s="62"/>
      <c r="P225" s="61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</row>
    <row r="226" spans="1:36" ht="14.25" customHeight="1" x14ac:dyDescent="0.2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61"/>
      <c r="O226" s="62"/>
      <c r="P226" s="61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</row>
    <row r="227" spans="1:36" ht="14.25" customHeight="1" x14ac:dyDescent="0.2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61"/>
      <c r="O227" s="62"/>
      <c r="P227" s="61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</row>
    <row r="228" spans="1:36" ht="14.25" customHeight="1" x14ac:dyDescent="0.2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61"/>
      <c r="O228" s="62"/>
      <c r="P228" s="61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</row>
    <row r="229" spans="1:36" ht="14.25" customHeight="1" x14ac:dyDescent="0.2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61"/>
      <c r="O229" s="62"/>
      <c r="P229" s="61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</row>
    <row r="230" spans="1:36" ht="14.25" customHeight="1" x14ac:dyDescent="0.2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61"/>
      <c r="O230" s="62"/>
      <c r="P230" s="61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</row>
    <row r="231" spans="1:36" ht="14.25" customHeight="1" x14ac:dyDescent="0.2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61"/>
      <c r="O231" s="62"/>
      <c r="P231" s="61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</row>
    <row r="232" spans="1:36" ht="14.25" customHeight="1" x14ac:dyDescent="0.2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61"/>
      <c r="O232" s="62"/>
      <c r="P232" s="61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</row>
    <row r="233" spans="1:36" ht="14.25" customHeight="1" x14ac:dyDescent="0.2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61"/>
      <c r="O233" s="62"/>
      <c r="P233" s="61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</row>
    <row r="234" spans="1:36" ht="14.25" customHeight="1" x14ac:dyDescent="0.2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61"/>
      <c r="O234" s="62"/>
      <c r="P234" s="61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</row>
    <row r="235" spans="1:36" ht="14.25" customHeight="1" x14ac:dyDescent="0.2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61"/>
      <c r="O235" s="62"/>
      <c r="P235" s="61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</row>
    <row r="236" spans="1:36" ht="14.25" customHeight="1" x14ac:dyDescent="0.2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61"/>
      <c r="O236" s="62"/>
      <c r="P236" s="61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</row>
    <row r="237" spans="1:36" ht="14.25" customHeight="1" x14ac:dyDescent="0.2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61"/>
      <c r="O237" s="62"/>
      <c r="P237" s="61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</row>
    <row r="238" spans="1:36" ht="14.25" customHeight="1" x14ac:dyDescent="0.2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61"/>
      <c r="O238" s="62"/>
      <c r="P238" s="61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</row>
    <row r="239" spans="1:36" ht="14.25" customHeight="1" x14ac:dyDescent="0.2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61"/>
      <c r="O239" s="62"/>
      <c r="P239" s="61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</row>
    <row r="240" spans="1:36" ht="14.25" customHeight="1" x14ac:dyDescent="0.2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61"/>
      <c r="O240" s="62"/>
      <c r="P240" s="61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</row>
    <row r="241" spans="1:36" ht="14.25" customHeight="1" x14ac:dyDescent="0.2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61"/>
      <c r="O241" s="62"/>
      <c r="P241" s="61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</row>
    <row r="242" spans="1:36" ht="14.25" customHeight="1" x14ac:dyDescent="0.2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61"/>
      <c r="O242" s="62"/>
      <c r="P242" s="61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</row>
    <row r="243" spans="1:36" ht="14.25" customHeight="1" x14ac:dyDescent="0.2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61"/>
      <c r="O243" s="62"/>
      <c r="P243" s="61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</row>
    <row r="244" spans="1:36" ht="14.25" customHeight="1" x14ac:dyDescent="0.2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61"/>
      <c r="O244" s="62"/>
      <c r="P244" s="61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</row>
    <row r="245" spans="1:36" ht="14.25" customHeight="1" x14ac:dyDescent="0.2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61"/>
      <c r="O245" s="62"/>
      <c r="P245" s="61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</row>
    <row r="246" spans="1:36" ht="14.25" customHeight="1" x14ac:dyDescent="0.2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61"/>
      <c r="O246" s="62"/>
      <c r="P246" s="61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</row>
    <row r="247" spans="1:36" ht="14.25" customHeight="1" x14ac:dyDescent="0.2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61"/>
      <c r="O247" s="62"/>
      <c r="P247" s="61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</row>
    <row r="248" spans="1:36" ht="14.25" customHeight="1" x14ac:dyDescent="0.2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61"/>
      <c r="O248" s="62"/>
      <c r="P248" s="61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</row>
    <row r="249" spans="1:36" ht="14.25" customHeight="1" x14ac:dyDescent="0.2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61"/>
      <c r="O249" s="62"/>
      <c r="P249" s="61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</row>
    <row r="250" spans="1:36" ht="14.25" customHeight="1" x14ac:dyDescent="0.2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61"/>
      <c r="O250" s="62"/>
      <c r="P250" s="61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</row>
    <row r="251" spans="1:36" ht="14.25" customHeight="1" x14ac:dyDescent="0.2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61"/>
      <c r="O251" s="62"/>
      <c r="P251" s="61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</row>
    <row r="252" spans="1:36" ht="14.25" customHeight="1" x14ac:dyDescent="0.2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61"/>
      <c r="O252" s="62"/>
      <c r="P252" s="61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</row>
    <row r="253" spans="1:36" ht="14.25" customHeight="1" x14ac:dyDescent="0.2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61"/>
      <c r="O253" s="62"/>
      <c r="P253" s="61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</row>
    <row r="254" spans="1:36" ht="14.25" customHeight="1" x14ac:dyDescent="0.2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61"/>
      <c r="O254" s="62"/>
      <c r="P254" s="61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</row>
    <row r="255" spans="1:36" ht="14.25" customHeight="1" x14ac:dyDescent="0.2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61"/>
      <c r="O255" s="62"/>
      <c r="P255" s="61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</row>
    <row r="256" spans="1:36" ht="14.25" customHeight="1" x14ac:dyDescent="0.2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61"/>
      <c r="O256" s="62"/>
      <c r="P256" s="61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</row>
    <row r="257" spans="1:36" ht="14.25" customHeight="1" x14ac:dyDescent="0.2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61"/>
      <c r="O257" s="62"/>
      <c r="P257" s="61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</row>
    <row r="258" spans="1:36" ht="14.25" customHeight="1" x14ac:dyDescent="0.2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61"/>
      <c r="O258" s="62"/>
      <c r="P258" s="61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</row>
    <row r="259" spans="1:36" ht="14.25" customHeight="1" x14ac:dyDescent="0.2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61"/>
      <c r="O259" s="62"/>
      <c r="P259" s="61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</row>
    <row r="260" spans="1:36" ht="14.25" customHeight="1" x14ac:dyDescent="0.2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61"/>
      <c r="O260" s="62"/>
      <c r="P260" s="61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</row>
    <row r="261" spans="1:36" ht="14.25" customHeight="1" x14ac:dyDescent="0.2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61"/>
      <c r="O261" s="62"/>
      <c r="P261" s="61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</row>
    <row r="262" spans="1:36" ht="14.25" customHeight="1" x14ac:dyDescent="0.2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61"/>
      <c r="O262" s="62"/>
      <c r="P262" s="61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</row>
    <row r="263" spans="1:36" ht="14.25" customHeight="1" x14ac:dyDescent="0.2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61"/>
      <c r="O263" s="62"/>
      <c r="P263" s="61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</row>
    <row r="264" spans="1:36" ht="14.25" customHeight="1" x14ac:dyDescent="0.2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61"/>
      <c r="O264" s="62"/>
      <c r="P264" s="61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</row>
    <row r="265" spans="1:36" ht="14.25" customHeight="1" x14ac:dyDescent="0.2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61"/>
      <c r="O265" s="62"/>
      <c r="P265" s="61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</row>
    <row r="266" spans="1:36" ht="14.25" customHeight="1" x14ac:dyDescent="0.2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61"/>
      <c r="O266" s="62"/>
      <c r="P266" s="61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</row>
    <row r="267" spans="1:36" ht="14.25" customHeight="1" x14ac:dyDescent="0.2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61"/>
      <c r="O267" s="62"/>
      <c r="P267" s="61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</row>
    <row r="268" spans="1:36" ht="14.25" customHeight="1" x14ac:dyDescent="0.2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61"/>
      <c r="O268" s="62"/>
      <c r="P268" s="61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</row>
    <row r="269" spans="1:36" ht="14.25" customHeight="1" x14ac:dyDescent="0.2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61"/>
      <c r="O269" s="62"/>
      <c r="P269" s="61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</row>
    <row r="270" spans="1:36" ht="14.25" customHeight="1" x14ac:dyDescent="0.2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61"/>
      <c r="O270" s="62"/>
      <c r="P270" s="61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</row>
    <row r="271" spans="1:36" ht="14.25" customHeight="1" x14ac:dyDescent="0.2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61"/>
      <c r="O271" s="62"/>
      <c r="P271" s="61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59"/>
    </row>
    <row r="272" spans="1:36" ht="14.25" customHeight="1" x14ac:dyDescent="0.2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61"/>
      <c r="O272" s="62"/>
      <c r="P272" s="61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</row>
    <row r="273" spans="1:36" ht="14.25" customHeight="1" x14ac:dyDescent="0.2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61"/>
      <c r="O273" s="62"/>
      <c r="P273" s="61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</row>
    <row r="274" spans="1:36" ht="14.25" customHeight="1" x14ac:dyDescent="0.2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61"/>
      <c r="O274" s="62"/>
      <c r="P274" s="61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</row>
    <row r="275" spans="1:36" ht="14.25" customHeight="1" x14ac:dyDescent="0.2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61"/>
      <c r="O275" s="62"/>
      <c r="P275" s="61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</row>
    <row r="276" spans="1:36" ht="14.25" customHeight="1" x14ac:dyDescent="0.2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61"/>
      <c r="O276" s="62"/>
      <c r="P276" s="61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</row>
    <row r="277" spans="1:36" ht="14.25" customHeight="1" x14ac:dyDescent="0.2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61"/>
      <c r="O277" s="62"/>
      <c r="P277" s="61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</row>
    <row r="278" spans="1:36" ht="14.25" customHeight="1" x14ac:dyDescent="0.2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61"/>
      <c r="O278" s="62"/>
      <c r="P278" s="61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</row>
    <row r="279" spans="1:36" ht="14.25" customHeight="1" x14ac:dyDescent="0.2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61"/>
      <c r="O279" s="62"/>
      <c r="P279" s="61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59"/>
    </row>
    <row r="280" spans="1:36" ht="14.25" customHeight="1" x14ac:dyDescent="0.2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61"/>
      <c r="O280" s="62"/>
      <c r="P280" s="61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</row>
    <row r="281" spans="1:36" ht="14.25" customHeight="1" x14ac:dyDescent="0.2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61"/>
      <c r="O281" s="62"/>
      <c r="P281" s="61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</row>
    <row r="282" spans="1:36" ht="14.25" customHeight="1" x14ac:dyDescent="0.2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61"/>
      <c r="O282" s="62"/>
      <c r="P282" s="61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</row>
    <row r="283" spans="1:36" ht="14.25" customHeight="1" x14ac:dyDescent="0.2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61"/>
      <c r="O283" s="62"/>
      <c r="P283" s="61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</row>
    <row r="284" spans="1:36" ht="14.25" customHeight="1" x14ac:dyDescent="0.2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61"/>
      <c r="O284" s="62"/>
      <c r="P284" s="61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</row>
    <row r="285" spans="1:36" ht="14.25" customHeight="1" x14ac:dyDescent="0.2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61"/>
      <c r="O285" s="62"/>
      <c r="P285" s="61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</row>
    <row r="286" spans="1:36" ht="14.25" customHeight="1" x14ac:dyDescent="0.2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61"/>
      <c r="O286" s="62"/>
      <c r="P286" s="61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  <c r="AH286" s="59"/>
      <c r="AI286" s="59"/>
      <c r="AJ286" s="59"/>
    </row>
    <row r="287" spans="1:36" ht="14.25" customHeight="1" x14ac:dyDescent="0.2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61"/>
      <c r="O287" s="62"/>
      <c r="P287" s="61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</row>
    <row r="288" spans="1:36" ht="14.25" customHeight="1" x14ac:dyDescent="0.2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61"/>
      <c r="O288" s="62"/>
      <c r="P288" s="61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</row>
    <row r="289" spans="1:36" ht="14.25" customHeight="1" x14ac:dyDescent="0.2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61"/>
      <c r="O289" s="62"/>
      <c r="P289" s="61"/>
      <c r="Q289" s="59"/>
      <c r="R289" s="59"/>
      <c r="S289" s="59"/>
      <c r="T289" s="59"/>
      <c r="U289" s="59"/>
      <c r="V289" s="59"/>
      <c r="W289" s="59"/>
      <c r="X289" s="59"/>
      <c r="Y289" s="59"/>
      <c r="Z289" s="59"/>
      <c r="AA289" s="59"/>
      <c r="AB289" s="59"/>
      <c r="AC289" s="59"/>
      <c r="AD289" s="59"/>
      <c r="AE289" s="59"/>
      <c r="AF289" s="59"/>
      <c r="AG289" s="59"/>
      <c r="AH289" s="59"/>
      <c r="AI289" s="59"/>
      <c r="AJ289" s="59"/>
    </row>
    <row r="290" spans="1:36" ht="14.25" customHeight="1" x14ac:dyDescent="0.2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61"/>
      <c r="O290" s="62"/>
      <c r="P290" s="61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  <c r="AC290" s="59"/>
      <c r="AD290" s="59"/>
      <c r="AE290" s="59"/>
      <c r="AF290" s="59"/>
      <c r="AG290" s="59"/>
      <c r="AH290" s="59"/>
      <c r="AI290" s="59"/>
      <c r="AJ290" s="59"/>
    </row>
    <row r="291" spans="1:36" ht="14.25" customHeight="1" x14ac:dyDescent="0.2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61"/>
      <c r="O291" s="62"/>
      <c r="P291" s="61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  <c r="AB291" s="59"/>
      <c r="AC291" s="59"/>
      <c r="AD291" s="59"/>
      <c r="AE291" s="59"/>
      <c r="AF291" s="59"/>
      <c r="AG291" s="59"/>
      <c r="AH291" s="59"/>
      <c r="AI291" s="59"/>
      <c r="AJ291" s="59"/>
    </row>
    <row r="292" spans="1:36" ht="14.25" customHeight="1" x14ac:dyDescent="0.2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61"/>
      <c r="O292" s="62"/>
      <c r="P292" s="61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  <c r="AC292" s="59"/>
      <c r="AD292" s="59"/>
      <c r="AE292" s="59"/>
      <c r="AF292" s="59"/>
      <c r="AG292" s="59"/>
      <c r="AH292" s="59"/>
      <c r="AI292" s="59"/>
      <c r="AJ292" s="59"/>
    </row>
    <row r="293" spans="1:36" ht="14.25" customHeight="1" x14ac:dyDescent="0.2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61"/>
      <c r="O293" s="62"/>
      <c r="P293" s="61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</row>
    <row r="294" spans="1:36" ht="14.25" customHeight="1" x14ac:dyDescent="0.2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61"/>
      <c r="O294" s="62"/>
      <c r="P294" s="61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</row>
    <row r="295" spans="1:36" ht="14.25" customHeight="1" x14ac:dyDescent="0.2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61"/>
      <c r="O295" s="62"/>
      <c r="P295" s="61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  <c r="AB295" s="59"/>
      <c r="AC295" s="59"/>
      <c r="AD295" s="59"/>
      <c r="AE295" s="59"/>
      <c r="AF295" s="59"/>
      <c r="AG295" s="59"/>
      <c r="AH295" s="59"/>
      <c r="AI295" s="59"/>
      <c r="AJ295" s="59"/>
    </row>
    <row r="296" spans="1:36" ht="14.25" customHeight="1" x14ac:dyDescent="0.2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61"/>
      <c r="O296" s="62"/>
      <c r="P296" s="61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  <c r="AB296" s="59"/>
      <c r="AC296" s="59"/>
      <c r="AD296" s="59"/>
      <c r="AE296" s="59"/>
      <c r="AF296" s="59"/>
      <c r="AG296" s="59"/>
      <c r="AH296" s="59"/>
      <c r="AI296" s="59"/>
      <c r="AJ296" s="59"/>
    </row>
    <row r="297" spans="1:36" ht="14.25" customHeight="1" x14ac:dyDescent="0.2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61"/>
      <c r="O297" s="62"/>
      <c r="P297" s="61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  <c r="AB297" s="59"/>
      <c r="AC297" s="59"/>
      <c r="AD297" s="59"/>
      <c r="AE297" s="59"/>
      <c r="AF297" s="59"/>
      <c r="AG297" s="59"/>
      <c r="AH297" s="59"/>
      <c r="AI297" s="59"/>
      <c r="AJ297" s="59"/>
    </row>
    <row r="298" spans="1:36" ht="14.25" customHeight="1" x14ac:dyDescent="0.2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61"/>
      <c r="O298" s="62"/>
      <c r="P298" s="61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  <c r="AB298" s="59"/>
      <c r="AC298" s="59"/>
      <c r="AD298" s="59"/>
      <c r="AE298" s="59"/>
      <c r="AF298" s="59"/>
      <c r="AG298" s="59"/>
      <c r="AH298" s="59"/>
      <c r="AI298" s="59"/>
      <c r="AJ298" s="59"/>
    </row>
    <row r="299" spans="1:36" ht="14.25" customHeight="1" x14ac:dyDescent="0.2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61"/>
      <c r="O299" s="62"/>
      <c r="P299" s="61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  <c r="AC299" s="59"/>
      <c r="AD299" s="59"/>
      <c r="AE299" s="59"/>
      <c r="AF299" s="59"/>
      <c r="AG299" s="59"/>
      <c r="AH299" s="59"/>
      <c r="AI299" s="59"/>
      <c r="AJ299" s="59"/>
    </row>
    <row r="300" spans="1:36" ht="14.25" customHeight="1" x14ac:dyDescent="0.2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61"/>
      <c r="O300" s="62"/>
      <c r="P300" s="61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  <c r="AC300" s="59"/>
      <c r="AD300" s="59"/>
      <c r="AE300" s="59"/>
      <c r="AF300" s="59"/>
      <c r="AG300" s="59"/>
      <c r="AH300" s="59"/>
      <c r="AI300" s="59"/>
      <c r="AJ300" s="59"/>
    </row>
    <row r="301" spans="1:36" ht="14.25" customHeight="1" x14ac:dyDescent="0.2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61"/>
      <c r="O301" s="62"/>
      <c r="P301" s="61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  <c r="AB301" s="59"/>
      <c r="AC301" s="59"/>
      <c r="AD301" s="59"/>
      <c r="AE301" s="59"/>
      <c r="AF301" s="59"/>
      <c r="AG301" s="59"/>
      <c r="AH301" s="59"/>
      <c r="AI301" s="59"/>
      <c r="AJ301" s="59"/>
    </row>
    <row r="302" spans="1:36" ht="14.25" customHeight="1" x14ac:dyDescent="0.2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61"/>
      <c r="O302" s="62"/>
      <c r="P302" s="61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59"/>
      <c r="AC302" s="59"/>
      <c r="AD302" s="59"/>
      <c r="AE302" s="59"/>
      <c r="AF302" s="59"/>
      <c r="AG302" s="59"/>
      <c r="AH302" s="59"/>
      <c r="AI302" s="59"/>
      <c r="AJ302" s="59"/>
    </row>
    <row r="303" spans="1:36" ht="14.25" customHeight="1" x14ac:dyDescent="0.2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61"/>
      <c r="O303" s="62"/>
      <c r="P303" s="61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  <c r="AB303" s="59"/>
      <c r="AC303" s="59"/>
      <c r="AD303" s="59"/>
      <c r="AE303" s="59"/>
      <c r="AF303" s="59"/>
      <c r="AG303" s="59"/>
      <c r="AH303" s="59"/>
      <c r="AI303" s="59"/>
      <c r="AJ303" s="59"/>
    </row>
    <row r="304" spans="1:36" ht="14.25" customHeight="1" x14ac:dyDescent="0.2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61"/>
      <c r="O304" s="62"/>
      <c r="P304" s="61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  <c r="AC304" s="59"/>
      <c r="AD304" s="59"/>
      <c r="AE304" s="59"/>
      <c r="AF304" s="59"/>
      <c r="AG304" s="59"/>
      <c r="AH304" s="59"/>
      <c r="AI304" s="59"/>
      <c r="AJ304" s="59"/>
    </row>
    <row r="305" spans="1:36" ht="14.25" customHeight="1" x14ac:dyDescent="0.2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61"/>
      <c r="O305" s="62"/>
      <c r="P305" s="61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</row>
    <row r="306" spans="1:36" ht="14.25" customHeight="1" x14ac:dyDescent="0.2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61"/>
      <c r="O306" s="62"/>
      <c r="P306" s="61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</row>
    <row r="307" spans="1:36" ht="14.25" customHeight="1" x14ac:dyDescent="0.2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61"/>
      <c r="O307" s="62"/>
      <c r="P307" s="61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  <c r="AB307" s="59"/>
      <c r="AC307" s="59"/>
      <c r="AD307" s="59"/>
      <c r="AE307" s="59"/>
      <c r="AF307" s="59"/>
      <c r="AG307" s="59"/>
      <c r="AH307" s="59"/>
      <c r="AI307" s="59"/>
      <c r="AJ307" s="59"/>
    </row>
    <row r="308" spans="1:36" ht="14.25" customHeight="1" x14ac:dyDescent="0.2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61"/>
      <c r="O308" s="62"/>
      <c r="P308" s="61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9"/>
      <c r="AE308" s="59"/>
      <c r="AF308" s="59"/>
      <c r="AG308" s="59"/>
      <c r="AH308" s="59"/>
      <c r="AI308" s="59"/>
      <c r="AJ308" s="59"/>
    </row>
    <row r="309" spans="1:36" ht="14.25" customHeight="1" x14ac:dyDescent="0.2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61"/>
      <c r="O309" s="62"/>
      <c r="P309" s="61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  <c r="AC309" s="59"/>
      <c r="AD309" s="59"/>
      <c r="AE309" s="59"/>
      <c r="AF309" s="59"/>
      <c r="AG309" s="59"/>
      <c r="AH309" s="59"/>
      <c r="AI309" s="59"/>
      <c r="AJ309" s="59"/>
    </row>
    <row r="310" spans="1:36" ht="14.25" customHeight="1" x14ac:dyDescent="0.2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61"/>
      <c r="O310" s="62"/>
      <c r="P310" s="61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  <c r="AB310" s="59"/>
      <c r="AC310" s="59"/>
      <c r="AD310" s="59"/>
      <c r="AE310" s="59"/>
      <c r="AF310" s="59"/>
      <c r="AG310" s="59"/>
      <c r="AH310" s="59"/>
      <c r="AI310" s="59"/>
      <c r="AJ310" s="59"/>
    </row>
    <row r="311" spans="1:36" ht="14.25" customHeight="1" x14ac:dyDescent="0.2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61"/>
      <c r="O311" s="62"/>
      <c r="P311" s="61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  <c r="AB311" s="59"/>
      <c r="AC311" s="59"/>
      <c r="AD311" s="59"/>
      <c r="AE311" s="59"/>
      <c r="AF311" s="59"/>
      <c r="AG311" s="59"/>
      <c r="AH311" s="59"/>
      <c r="AI311" s="59"/>
      <c r="AJ311" s="59"/>
    </row>
    <row r="312" spans="1:36" ht="14.25" customHeight="1" x14ac:dyDescent="0.2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61"/>
      <c r="O312" s="62"/>
      <c r="P312" s="61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  <c r="AB312" s="59"/>
      <c r="AC312" s="59"/>
      <c r="AD312" s="59"/>
      <c r="AE312" s="59"/>
      <c r="AF312" s="59"/>
      <c r="AG312" s="59"/>
      <c r="AH312" s="59"/>
      <c r="AI312" s="59"/>
      <c r="AJ312" s="59"/>
    </row>
    <row r="313" spans="1:36" ht="14.25" customHeight="1" x14ac:dyDescent="0.2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61"/>
      <c r="O313" s="62"/>
      <c r="P313" s="61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  <c r="AB313" s="59"/>
      <c r="AC313" s="59"/>
      <c r="AD313" s="59"/>
      <c r="AE313" s="59"/>
      <c r="AF313" s="59"/>
      <c r="AG313" s="59"/>
      <c r="AH313" s="59"/>
      <c r="AI313" s="59"/>
      <c r="AJ313" s="59"/>
    </row>
    <row r="314" spans="1:36" ht="14.25" customHeight="1" x14ac:dyDescent="0.2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61"/>
      <c r="O314" s="62"/>
      <c r="P314" s="61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  <c r="AC314" s="59"/>
      <c r="AD314" s="59"/>
      <c r="AE314" s="59"/>
      <c r="AF314" s="59"/>
      <c r="AG314" s="59"/>
      <c r="AH314" s="59"/>
      <c r="AI314" s="59"/>
      <c r="AJ314" s="59"/>
    </row>
    <row r="315" spans="1:36" ht="14.25" customHeight="1" x14ac:dyDescent="0.2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61"/>
      <c r="O315" s="62"/>
      <c r="P315" s="61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  <c r="AB315" s="59"/>
      <c r="AC315" s="59"/>
      <c r="AD315" s="59"/>
      <c r="AE315" s="59"/>
      <c r="AF315" s="59"/>
      <c r="AG315" s="59"/>
      <c r="AH315" s="59"/>
      <c r="AI315" s="59"/>
      <c r="AJ315" s="59"/>
    </row>
    <row r="316" spans="1:36" ht="14.25" customHeight="1" x14ac:dyDescent="0.2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61"/>
      <c r="O316" s="62"/>
      <c r="P316" s="61"/>
      <c r="Q316" s="59"/>
      <c r="R316" s="59"/>
      <c r="S316" s="59"/>
      <c r="T316" s="59"/>
      <c r="U316" s="59"/>
      <c r="V316" s="59"/>
      <c r="W316" s="59"/>
      <c r="X316" s="59"/>
      <c r="Y316" s="59"/>
      <c r="Z316" s="59"/>
      <c r="AA316" s="59"/>
      <c r="AB316" s="59"/>
      <c r="AC316" s="59"/>
      <c r="AD316" s="59"/>
      <c r="AE316" s="59"/>
      <c r="AF316" s="59"/>
      <c r="AG316" s="59"/>
      <c r="AH316" s="59"/>
      <c r="AI316" s="59"/>
      <c r="AJ316" s="59"/>
    </row>
    <row r="317" spans="1:36" ht="14.25" customHeight="1" x14ac:dyDescent="0.2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61"/>
      <c r="O317" s="62"/>
      <c r="P317" s="61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</row>
    <row r="318" spans="1:36" ht="14.25" customHeight="1" x14ac:dyDescent="0.2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61"/>
      <c r="O318" s="62"/>
      <c r="P318" s="61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</row>
    <row r="319" spans="1:36" ht="14.25" customHeight="1" x14ac:dyDescent="0.2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61"/>
      <c r="O319" s="62"/>
      <c r="P319" s="61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  <c r="AC319" s="59"/>
      <c r="AD319" s="59"/>
      <c r="AE319" s="59"/>
      <c r="AF319" s="59"/>
      <c r="AG319" s="59"/>
      <c r="AH319" s="59"/>
      <c r="AI319" s="59"/>
      <c r="AJ319" s="59"/>
    </row>
    <row r="320" spans="1:36" ht="14.25" customHeight="1" x14ac:dyDescent="0.2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61"/>
      <c r="O320" s="62"/>
      <c r="P320" s="61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  <c r="AB320" s="59"/>
      <c r="AC320" s="59"/>
      <c r="AD320" s="59"/>
      <c r="AE320" s="59"/>
      <c r="AF320" s="59"/>
      <c r="AG320" s="59"/>
      <c r="AH320" s="59"/>
      <c r="AI320" s="59"/>
      <c r="AJ320" s="59"/>
    </row>
    <row r="321" spans="1:36" ht="14.25" customHeight="1" x14ac:dyDescent="0.2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61"/>
      <c r="O321" s="62"/>
      <c r="P321" s="61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  <c r="AB321" s="59"/>
      <c r="AC321" s="59"/>
      <c r="AD321" s="59"/>
      <c r="AE321" s="59"/>
      <c r="AF321" s="59"/>
      <c r="AG321" s="59"/>
      <c r="AH321" s="59"/>
      <c r="AI321" s="59"/>
      <c r="AJ321" s="59"/>
    </row>
    <row r="322" spans="1:36" ht="14.25" customHeight="1" x14ac:dyDescent="0.2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61"/>
      <c r="O322" s="62"/>
      <c r="P322" s="61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  <c r="AB322" s="59"/>
      <c r="AC322" s="59"/>
      <c r="AD322" s="59"/>
      <c r="AE322" s="59"/>
      <c r="AF322" s="59"/>
      <c r="AG322" s="59"/>
      <c r="AH322" s="59"/>
      <c r="AI322" s="59"/>
      <c r="AJ322" s="59"/>
    </row>
    <row r="323" spans="1:36" ht="14.25" customHeight="1" x14ac:dyDescent="0.2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61"/>
      <c r="O323" s="62"/>
      <c r="P323" s="61"/>
      <c r="Q323" s="59"/>
      <c r="R323" s="59"/>
      <c r="S323" s="59"/>
      <c r="T323" s="59"/>
      <c r="U323" s="59"/>
      <c r="V323" s="59"/>
      <c r="W323" s="59"/>
      <c r="X323" s="59"/>
      <c r="Y323" s="59"/>
      <c r="Z323" s="59"/>
      <c r="AA323" s="59"/>
      <c r="AB323" s="59"/>
      <c r="AC323" s="59"/>
      <c r="AD323" s="59"/>
      <c r="AE323" s="59"/>
      <c r="AF323" s="59"/>
      <c r="AG323" s="59"/>
      <c r="AH323" s="59"/>
      <c r="AI323" s="59"/>
      <c r="AJ323" s="59"/>
    </row>
    <row r="324" spans="1:36" ht="14.25" customHeight="1" x14ac:dyDescent="0.2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61"/>
      <c r="O324" s="62"/>
      <c r="P324" s="61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  <c r="AB324" s="59"/>
      <c r="AC324" s="59"/>
      <c r="AD324" s="59"/>
      <c r="AE324" s="59"/>
      <c r="AF324" s="59"/>
      <c r="AG324" s="59"/>
      <c r="AH324" s="59"/>
      <c r="AI324" s="59"/>
      <c r="AJ324" s="59"/>
    </row>
    <row r="325" spans="1:36" ht="14.25" customHeight="1" x14ac:dyDescent="0.2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61"/>
      <c r="O325" s="62"/>
      <c r="P325" s="61"/>
      <c r="Q325" s="59"/>
      <c r="R325" s="59"/>
      <c r="S325" s="59"/>
      <c r="T325" s="59"/>
      <c r="U325" s="59"/>
      <c r="V325" s="59"/>
      <c r="W325" s="59"/>
      <c r="X325" s="59"/>
      <c r="Y325" s="59"/>
      <c r="Z325" s="59"/>
      <c r="AA325" s="59"/>
      <c r="AB325" s="59"/>
      <c r="AC325" s="59"/>
      <c r="AD325" s="59"/>
      <c r="AE325" s="59"/>
      <c r="AF325" s="59"/>
      <c r="AG325" s="59"/>
      <c r="AH325" s="59"/>
      <c r="AI325" s="59"/>
      <c r="AJ325" s="59"/>
    </row>
    <row r="326" spans="1:36" ht="14.25" customHeight="1" x14ac:dyDescent="0.2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61"/>
      <c r="O326" s="62"/>
      <c r="P326" s="61"/>
      <c r="Q326" s="59"/>
      <c r="R326" s="59"/>
      <c r="S326" s="59"/>
      <c r="T326" s="59"/>
      <c r="U326" s="59"/>
      <c r="V326" s="59"/>
      <c r="W326" s="59"/>
      <c r="X326" s="59"/>
      <c r="Y326" s="59"/>
      <c r="Z326" s="59"/>
      <c r="AA326" s="59"/>
      <c r="AB326" s="59"/>
      <c r="AC326" s="59"/>
      <c r="AD326" s="59"/>
      <c r="AE326" s="59"/>
      <c r="AF326" s="59"/>
      <c r="AG326" s="59"/>
      <c r="AH326" s="59"/>
      <c r="AI326" s="59"/>
      <c r="AJ326" s="59"/>
    </row>
    <row r="327" spans="1:36" ht="14.25" customHeight="1" x14ac:dyDescent="0.2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61"/>
      <c r="O327" s="62"/>
      <c r="P327" s="61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  <c r="AB327" s="59"/>
      <c r="AC327" s="59"/>
      <c r="AD327" s="59"/>
      <c r="AE327" s="59"/>
      <c r="AF327" s="59"/>
      <c r="AG327" s="59"/>
      <c r="AH327" s="59"/>
      <c r="AI327" s="59"/>
      <c r="AJ327" s="59"/>
    </row>
    <row r="328" spans="1:36" ht="14.25" customHeight="1" x14ac:dyDescent="0.2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61"/>
      <c r="O328" s="62"/>
      <c r="P328" s="61"/>
      <c r="Q328" s="59"/>
      <c r="R328" s="59"/>
      <c r="S328" s="59"/>
      <c r="T328" s="59"/>
      <c r="U328" s="59"/>
      <c r="V328" s="59"/>
      <c r="W328" s="59"/>
      <c r="X328" s="59"/>
      <c r="Y328" s="59"/>
      <c r="Z328" s="59"/>
      <c r="AA328" s="59"/>
      <c r="AB328" s="59"/>
      <c r="AC328" s="59"/>
      <c r="AD328" s="59"/>
      <c r="AE328" s="59"/>
      <c r="AF328" s="59"/>
      <c r="AG328" s="59"/>
      <c r="AH328" s="59"/>
      <c r="AI328" s="59"/>
      <c r="AJ328" s="59"/>
    </row>
    <row r="329" spans="1:36" ht="14.25" customHeight="1" x14ac:dyDescent="0.2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61"/>
      <c r="O329" s="62"/>
      <c r="P329" s="61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</row>
    <row r="330" spans="1:36" ht="14.25" customHeight="1" x14ac:dyDescent="0.2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61"/>
      <c r="O330" s="62"/>
      <c r="P330" s="61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</row>
    <row r="331" spans="1:36" ht="14.25" customHeight="1" x14ac:dyDescent="0.2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61"/>
      <c r="O331" s="62"/>
      <c r="P331" s="61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  <c r="AB331" s="59"/>
      <c r="AC331" s="59"/>
      <c r="AD331" s="59"/>
      <c r="AE331" s="59"/>
      <c r="AF331" s="59"/>
      <c r="AG331" s="59"/>
      <c r="AH331" s="59"/>
      <c r="AI331" s="59"/>
      <c r="AJ331" s="59"/>
    </row>
    <row r="332" spans="1:36" ht="14.25" customHeight="1" x14ac:dyDescent="0.2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61"/>
      <c r="O332" s="62"/>
      <c r="P332" s="61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  <c r="AC332" s="59"/>
      <c r="AD332" s="59"/>
      <c r="AE332" s="59"/>
      <c r="AF332" s="59"/>
      <c r="AG332" s="59"/>
      <c r="AH332" s="59"/>
      <c r="AI332" s="59"/>
      <c r="AJ332" s="59"/>
    </row>
    <row r="333" spans="1:36" ht="14.25" customHeight="1" x14ac:dyDescent="0.2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61"/>
      <c r="O333" s="62"/>
      <c r="P333" s="61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  <c r="AB333" s="59"/>
      <c r="AC333" s="59"/>
      <c r="AD333" s="59"/>
      <c r="AE333" s="59"/>
      <c r="AF333" s="59"/>
      <c r="AG333" s="59"/>
      <c r="AH333" s="59"/>
      <c r="AI333" s="59"/>
      <c r="AJ333" s="59"/>
    </row>
    <row r="334" spans="1:36" ht="14.25" customHeight="1" x14ac:dyDescent="0.2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61"/>
      <c r="O334" s="62"/>
      <c r="P334" s="61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  <c r="AE334" s="59"/>
      <c r="AF334" s="59"/>
      <c r="AG334" s="59"/>
      <c r="AH334" s="59"/>
      <c r="AI334" s="59"/>
      <c r="AJ334" s="59"/>
    </row>
    <row r="335" spans="1:36" ht="14.25" customHeight="1" x14ac:dyDescent="0.2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61"/>
      <c r="O335" s="62"/>
      <c r="P335" s="61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  <c r="AC335" s="59"/>
      <c r="AD335" s="59"/>
      <c r="AE335" s="59"/>
      <c r="AF335" s="59"/>
      <c r="AG335" s="59"/>
      <c r="AH335" s="59"/>
      <c r="AI335" s="59"/>
      <c r="AJ335" s="59"/>
    </row>
    <row r="336" spans="1:36" ht="14.25" customHeight="1" x14ac:dyDescent="0.2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61"/>
      <c r="O336" s="62"/>
      <c r="P336" s="61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  <c r="AB336" s="59"/>
      <c r="AC336" s="59"/>
      <c r="AD336" s="59"/>
      <c r="AE336" s="59"/>
      <c r="AF336" s="59"/>
      <c r="AG336" s="59"/>
      <c r="AH336" s="59"/>
      <c r="AI336" s="59"/>
      <c r="AJ336" s="59"/>
    </row>
    <row r="337" spans="1:36" ht="14.25" customHeight="1" x14ac:dyDescent="0.2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61"/>
      <c r="O337" s="62"/>
      <c r="P337" s="61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  <c r="AB337" s="59"/>
      <c r="AC337" s="59"/>
      <c r="AD337" s="59"/>
      <c r="AE337" s="59"/>
      <c r="AF337" s="59"/>
      <c r="AG337" s="59"/>
      <c r="AH337" s="59"/>
      <c r="AI337" s="59"/>
      <c r="AJ337" s="59"/>
    </row>
    <row r="338" spans="1:36" ht="14.25" customHeight="1" x14ac:dyDescent="0.2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61"/>
      <c r="O338" s="62"/>
      <c r="P338" s="61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  <c r="AB338" s="59"/>
      <c r="AC338" s="59"/>
      <c r="AD338" s="59"/>
      <c r="AE338" s="59"/>
      <c r="AF338" s="59"/>
      <c r="AG338" s="59"/>
      <c r="AH338" s="59"/>
      <c r="AI338" s="59"/>
      <c r="AJ338" s="59"/>
    </row>
    <row r="339" spans="1:36" ht="14.25" customHeight="1" x14ac:dyDescent="0.2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61"/>
      <c r="O339" s="62"/>
      <c r="P339" s="61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  <c r="AB339" s="59"/>
      <c r="AC339" s="59"/>
      <c r="AD339" s="59"/>
      <c r="AE339" s="59"/>
      <c r="AF339" s="59"/>
      <c r="AG339" s="59"/>
      <c r="AH339" s="59"/>
      <c r="AI339" s="59"/>
      <c r="AJ339" s="59"/>
    </row>
    <row r="340" spans="1:36" ht="14.25" customHeight="1" x14ac:dyDescent="0.2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61"/>
      <c r="O340" s="62"/>
      <c r="P340" s="61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  <c r="AB340" s="59"/>
      <c r="AC340" s="59"/>
      <c r="AD340" s="59"/>
      <c r="AE340" s="59"/>
      <c r="AF340" s="59"/>
      <c r="AG340" s="59"/>
      <c r="AH340" s="59"/>
      <c r="AI340" s="59"/>
      <c r="AJ340" s="59"/>
    </row>
    <row r="341" spans="1:36" ht="14.25" customHeight="1" x14ac:dyDescent="0.2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61"/>
      <c r="O341" s="62"/>
      <c r="P341" s="61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</row>
    <row r="342" spans="1:36" ht="14.25" customHeight="1" x14ac:dyDescent="0.2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61"/>
      <c r="O342" s="62"/>
      <c r="P342" s="61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</row>
    <row r="343" spans="1:36" ht="14.25" customHeight="1" x14ac:dyDescent="0.2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61"/>
      <c r="O343" s="62"/>
      <c r="P343" s="61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  <c r="AB343" s="59"/>
      <c r="AC343" s="59"/>
      <c r="AD343" s="59"/>
      <c r="AE343" s="59"/>
      <c r="AF343" s="59"/>
      <c r="AG343" s="59"/>
      <c r="AH343" s="59"/>
      <c r="AI343" s="59"/>
      <c r="AJ343" s="59"/>
    </row>
    <row r="344" spans="1:36" ht="14.25" customHeight="1" x14ac:dyDescent="0.2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61"/>
      <c r="O344" s="62"/>
      <c r="P344" s="61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  <c r="AB344" s="59"/>
      <c r="AC344" s="59"/>
      <c r="AD344" s="59"/>
      <c r="AE344" s="59"/>
      <c r="AF344" s="59"/>
      <c r="AG344" s="59"/>
      <c r="AH344" s="59"/>
      <c r="AI344" s="59"/>
      <c r="AJ344" s="59"/>
    </row>
    <row r="345" spans="1:36" ht="14.25" customHeight="1" x14ac:dyDescent="0.2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61"/>
      <c r="O345" s="62"/>
      <c r="P345" s="61"/>
      <c r="Q345" s="59"/>
      <c r="R345" s="59"/>
      <c r="S345" s="59"/>
      <c r="T345" s="59"/>
      <c r="U345" s="59"/>
      <c r="V345" s="59"/>
      <c r="W345" s="59"/>
      <c r="X345" s="59"/>
      <c r="Y345" s="59"/>
      <c r="Z345" s="59"/>
      <c r="AA345" s="59"/>
      <c r="AB345" s="59"/>
      <c r="AC345" s="59"/>
      <c r="AD345" s="59"/>
      <c r="AE345" s="59"/>
      <c r="AF345" s="59"/>
      <c r="AG345" s="59"/>
      <c r="AH345" s="59"/>
      <c r="AI345" s="59"/>
      <c r="AJ345" s="59"/>
    </row>
    <row r="346" spans="1:36" ht="14.25" customHeight="1" x14ac:dyDescent="0.2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61"/>
      <c r="O346" s="62"/>
      <c r="P346" s="61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  <c r="AB346" s="59"/>
      <c r="AC346" s="59"/>
      <c r="AD346" s="59"/>
      <c r="AE346" s="59"/>
      <c r="AF346" s="59"/>
      <c r="AG346" s="59"/>
      <c r="AH346" s="59"/>
      <c r="AI346" s="59"/>
      <c r="AJ346" s="59"/>
    </row>
    <row r="347" spans="1:36" ht="14.25" customHeight="1" x14ac:dyDescent="0.2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61"/>
      <c r="O347" s="62"/>
      <c r="P347" s="61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  <c r="AB347" s="59"/>
      <c r="AC347" s="59"/>
      <c r="AD347" s="59"/>
      <c r="AE347" s="59"/>
      <c r="AF347" s="59"/>
      <c r="AG347" s="59"/>
      <c r="AH347" s="59"/>
      <c r="AI347" s="59"/>
      <c r="AJ347" s="59"/>
    </row>
    <row r="348" spans="1:36" ht="14.25" customHeight="1" x14ac:dyDescent="0.2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61"/>
      <c r="O348" s="62"/>
      <c r="P348" s="61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  <c r="AB348" s="59"/>
      <c r="AC348" s="59"/>
      <c r="AD348" s="59"/>
      <c r="AE348" s="59"/>
      <c r="AF348" s="59"/>
      <c r="AG348" s="59"/>
      <c r="AH348" s="59"/>
      <c r="AI348" s="59"/>
      <c r="AJ348" s="59"/>
    </row>
    <row r="349" spans="1:36" ht="14.25" customHeight="1" x14ac:dyDescent="0.2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61"/>
      <c r="O349" s="62"/>
      <c r="P349" s="61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  <c r="AB349" s="59"/>
      <c r="AC349" s="59"/>
      <c r="AD349" s="59"/>
      <c r="AE349" s="59"/>
      <c r="AF349" s="59"/>
      <c r="AG349" s="59"/>
      <c r="AH349" s="59"/>
      <c r="AI349" s="59"/>
      <c r="AJ349" s="59"/>
    </row>
    <row r="350" spans="1:36" ht="14.25" customHeight="1" x14ac:dyDescent="0.2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61"/>
      <c r="O350" s="62"/>
      <c r="P350" s="61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  <c r="AB350" s="59"/>
      <c r="AC350" s="59"/>
      <c r="AD350" s="59"/>
      <c r="AE350" s="59"/>
      <c r="AF350" s="59"/>
      <c r="AG350" s="59"/>
      <c r="AH350" s="59"/>
      <c r="AI350" s="59"/>
      <c r="AJ350" s="59"/>
    </row>
    <row r="351" spans="1:36" ht="14.25" customHeight="1" x14ac:dyDescent="0.2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61"/>
      <c r="O351" s="62"/>
      <c r="P351" s="61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  <c r="AB351" s="59"/>
      <c r="AC351" s="59"/>
      <c r="AD351" s="59"/>
      <c r="AE351" s="59"/>
      <c r="AF351" s="59"/>
      <c r="AG351" s="59"/>
      <c r="AH351" s="59"/>
      <c r="AI351" s="59"/>
      <c r="AJ351" s="59"/>
    </row>
    <row r="352" spans="1:36" ht="14.25" customHeight="1" x14ac:dyDescent="0.2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61"/>
      <c r="O352" s="62"/>
      <c r="P352" s="61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  <c r="AB352" s="59"/>
      <c r="AC352" s="59"/>
      <c r="AD352" s="59"/>
      <c r="AE352" s="59"/>
      <c r="AF352" s="59"/>
      <c r="AG352" s="59"/>
      <c r="AH352" s="59"/>
      <c r="AI352" s="59"/>
      <c r="AJ352" s="59"/>
    </row>
    <row r="353" spans="1:36" ht="14.25" customHeight="1" x14ac:dyDescent="0.2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61"/>
      <c r="O353" s="62"/>
      <c r="P353" s="61"/>
      <c r="Q353" s="59"/>
      <c r="R353" s="59"/>
      <c r="S353" s="59"/>
      <c r="T353" s="59"/>
      <c r="U353" s="59"/>
      <c r="V353" s="59"/>
      <c r="W353" s="59"/>
      <c r="X353" s="59"/>
      <c r="Y353" s="59"/>
      <c r="Z353" s="59"/>
      <c r="AA353" s="59"/>
      <c r="AB353" s="59"/>
      <c r="AC353" s="59"/>
      <c r="AD353" s="59"/>
      <c r="AE353" s="59"/>
      <c r="AF353" s="59"/>
      <c r="AG353" s="59"/>
      <c r="AH353" s="59"/>
      <c r="AI353" s="59"/>
      <c r="AJ353" s="59"/>
    </row>
    <row r="354" spans="1:36" ht="14.25" customHeight="1" x14ac:dyDescent="0.2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61"/>
      <c r="O354" s="62"/>
      <c r="P354" s="61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  <c r="AB354" s="59"/>
      <c r="AC354" s="59"/>
      <c r="AD354" s="59"/>
      <c r="AE354" s="59"/>
      <c r="AF354" s="59"/>
      <c r="AG354" s="59"/>
      <c r="AH354" s="59"/>
      <c r="AI354" s="59"/>
      <c r="AJ354" s="59"/>
    </row>
    <row r="355" spans="1:36" ht="14.25" customHeight="1" x14ac:dyDescent="0.2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61"/>
      <c r="O355" s="62"/>
      <c r="P355" s="61"/>
      <c r="Q355" s="59"/>
      <c r="R355" s="59"/>
      <c r="S355" s="59"/>
      <c r="T355" s="59"/>
      <c r="U355" s="59"/>
      <c r="V355" s="59"/>
      <c r="W355" s="59"/>
      <c r="X355" s="59"/>
      <c r="Y355" s="59"/>
      <c r="Z355" s="59"/>
      <c r="AA355" s="59"/>
      <c r="AB355" s="59"/>
      <c r="AC355" s="59"/>
      <c r="AD355" s="59"/>
      <c r="AE355" s="59"/>
      <c r="AF355" s="59"/>
      <c r="AG355" s="59"/>
      <c r="AH355" s="59"/>
      <c r="AI355" s="59"/>
      <c r="AJ355" s="59"/>
    </row>
    <row r="356" spans="1:36" ht="14.25" customHeight="1" x14ac:dyDescent="0.2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61"/>
      <c r="O356" s="62"/>
      <c r="P356" s="61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  <c r="AB356" s="59"/>
      <c r="AC356" s="59"/>
      <c r="AD356" s="59"/>
      <c r="AE356" s="59"/>
      <c r="AF356" s="59"/>
      <c r="AG356" s="59"/>
      <c r="AH356" s="59"/>
      <c r="AI356" s="59"/>
      <c r="AJ356" s="59"/>
    </row>
    <row r="357" spans="1:36" ht="14.25" customHeight="1" x14ac:dyDescent="0.2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61"/>
      <c r="O357" s="62"/>
      <c r="P357" s="61"/>
      <c r="Q357" s="59"/>
      <c r="R357" s="59"/>
      <c r="S357" s="59"/>
      <c r="T357" s="59"/>
      <c r="U357" s="59"/>
      <c r="V357" s="59"/>
      <c r="W357" s="59"/>
      <c r="X357" s="59"/>
      <c r="Y357" s="59"/>
      <c r="Z357" s="59"/>
      <c r="AA357" s="59"/>
      <c r="AB357" s="59"/>
      <c r="AC357" s="59"/>
      <c r="AD357" s="59"/>
      <c r="AE357" s="59"/>
      <c r="AF357" s="59"/>
      <c r="AG357" s="59"/>
      <c r="AH357" s="59"/>
      <c r="AI357" s="59"/>
      <c r="AJ357" s="59"/>
    </row>
    <row r="358" spans="1:36" ht="14.25" customHeight="1" x14ac:dyDescent="0.2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61"/>
      <c r="O358" s="62"/>
      <c r="P358" s="61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  <c r="AB358" s="59"/>
      <c r="AC358" s="59"/>
      <c r="AD358" s="59"/>
      <c r="AE358" s="59"/>
      <c r="AF358" s="59"/>
      <c r="AG358" s="59"/>
      <c r="AH358" s="59"/>
      <c r="AI358" s="59"/>
      <c r="AJ358" s="59"/>
    </row>
    <row r="359" spans="1:36" ht="14.25" customHeight="1" x14ac:dyDescent="0.2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61"/>
      <c r="O359" s="62"/>
      <c r="P359" s="61"/>
      <c r="Q359" s="59"/>
      <c r="R359" s="59"/>
      <c r="S359" s="59"/>
      <c r="T359" s="59"/>
      <c r="U359" s="59"/>
      <c r="V359" s="59"/>
      <c r="W359" s="59"/>
      <c r="X359" s="59"/>
      <c r="Y359" s="59"/>
      <c r="Z359" s="59"/>
      <c r="AA359" s="59"/>
      <c r="AB359" s="59"/>
      <c r="AC359" s="59"/>
      <c r="AD359" s="59"/>
      <c r="AE359" s="59"/>
      <c r="AF359" s="59"/>
      <c r="AG359" s="59"/>
      <c r="AH359" s="59"/>
      <c r="AI359" s="59"/>
      <c r="AJ359" s="59"/>
    </row>
    <row r="360" spans="1:36" ht="14.25" customHeight="1" x14ac:dyDescent="0.2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61"/>
      <c r="O360" s="62"/>
      <c r="P360" s="61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  <c r="AB360" s="59"/>
      <c r="AC360" s="59"/>
      <c r="AD360" s="59"/>
      <c r="AE360" s="59"/>
      <c r="AF360" s="59"/>
      <c r="AG360" s="59"/>
      <c r="AH360" s="59"/>
      <c r="AI360" s="59"/>
      <c r="AJ360" s="59"/>
    </row>
    <row r="361" spans="1:36" ht="14.25" customHeight="1" x14ac:dyDescent="0.2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61"/>
      <c r="O361" s="62"/>
      <c r="P361" s="61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  <c r="AB361" s="59"/>
      <c r="AC361" s="59"/>
      <c r="AD361" s="59"/>
      <c r="AE361" s="59"/>
      <c r="AF361" s="59"/>
      <c r="AG361" s="59"/>
      <c r="AH361" s="59"/>
      <c r="AI361" s="59"/>
      <c r="AJ361" s="59"/>
    </row>
    <row r="362" spans="1:36" ht="14.25" customHeight="1" x14ac:dyDescent="0.2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61"/>
      <c r="O362" s="62"/>
      <c r="P362" s="61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  <c r="AB362" s="59"/>
      <c r="AC362" s="59"/>
      <c r="AD362" s="59"/>
      <c r="AE362" s="59"/>
      <c r="AF362" s="59"/>
      <c r="AG362" s="59"/>
      <c r="AH362" s="59"/>
      <c r="AI362" s="59"/>
      <c r="AJ362" s="59"/>
    </row>
    <row r="363" spans="1:36" ht="14.25" customHeight="1" x14ac:dyDescent="0.2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61"/>
      <c r="O363" s="62"/>
      <c r="P363" s="61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  <c r="AB363" s="59"/>
      <c r="AC363" s="59"/>
      <c r="AD363" s="59"/>
      <c r="AE363" s="59"/>
      <c r="AF363" s="59"/>
      <c r="AG363" s="59"/>
      <c r="AH363" s="59"/>
      <c r="AI363" s="59"/>
      <c r="AJ363" s="59"/>
    </row>
    <row r="364" spans="1:36" ht="14.25" customHeight="1" x14ac:dyDescent="0.2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61"/>
      <c r="O364" s="62"/>
      <c r="P364" s="61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  <c r="AB364" s="59"/>
      <c r="AC364" s="59"/>
      <c r="AD364" s="59"/>
      <c r="AE364" s="59"/>
      <c r="AF364" s="59"/>
      <c r="AG364" s="59"/>
      <c r="AH364" s="59"/>
      <c r="AI364" s="59"/>
      <c r="AJ364" s="59"/>
    </row>
    <row r="365" spans="1:36" ht="14.25" customHeight="1" x14ac:dyDescent="0.2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61"/>
      <c r="O365" s="62"/>
      <c r="P365" s="61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</row>
    <row r="366" spans="1:36" ht="14.25" customHeight="1" x14ac:dyDescent="0.2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61"/>
      <c r="O366" s="62"/>
      <c r="P366" s="61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</row>
    <row r="367" spans="1:36" ht="14.25" customHeight="1" x14ac:dyDescent="0.2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61"/>
      <c r="O367" s="62"/>
      <c r="P367" s="61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  <c r="AB367" s="59"/>
      <c r="AC367" s="59"/>
      <c r="AD367" s="59"/>
      <c r="AE367" s="59"/>
      <c r="AF367" s="59"/>
      <c r="AG367" s="59"/>
      <c r="AH367" s="59"/>
      <c r="AI367" s="59"/>
      <c r="AJ367" s="59"/>
    </row>
    <row r="368" spans="1:36" ht="14.25" customHeight="1" x14ac:dyDescent="0.2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61"/>
      <c r="O368" s="62"/>
      <c r="P368" s="61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  <c r="AB368" s="59"/>
      <c r="AC368" s="59"/>
      <c r="AD368" s="59"/>
      <c r="AE368" s="59"/>
      <c r="AF368" s="59"/>
      <c r="AG368" s="59"/>
      <c r="AH368" s="59"/>
      <c r="AI368" s="59"/>
      <c r="AJ368" s="59"/>
    </row>
    <row r="369" spans="1:36" ht="14.25" customHeight="1" x14ac:dyDescent="0.2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61"/>
      <c r="O369" s="62"/>
      <c r="P369" s="61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  <c r="AB369" s="59"/>
      <c r="AC369" s="59"/>
      <c r="AD369" s="59"/>
      <c r="AE369" s="59"/>
      <c r="AF369" s="59"/>
      <c r="AG369" s="59"/>
      <c r="AH369" s="59"/>
      <c r="AI369" s="59"/>
      <c r="AJ369" s="59"/>
    </row>
    <row r="370" spans="1:36" ht="14.25" customHeight="1" x14ac:dyDescent="0.2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61"/>
      <c r="O370" s="62"/>
      <c r="P370" s="61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  <c r="AB370" s="59"/>
      <c r="AC370" s="59"/>
      <c r="AD370" s="59"/>
      <c r="AE370" s="59"/>
      <c r="AF370" s="59"/>
      <c r="AG370" s="59"/>
      <c r="AH370" s="59"/>
      <c r="AI370" s="59"/>
      <c r="AJ370" s="59"/>
    </row>
    <row r="371" spans="1:36" ht="14.25" customHeight="1" x14ac:dyDescent="0.2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61"/>
      <c r="O371" s="62"/>
      <c r="P371" s="61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  <c r="AB371" s="59"/>
      <c r="AC371" s="59"/>
      <c r="AD371" s="59"/>
      <c r="AE371" s="59"/>
      <c r="AF371" s="59"/>
      <c r="AG371" s="59"/>
      <c r="AH371" s="59"/>
      <c r="AI371" s="59"/>
      <c r="AJ371" s="59"/>
    </row>
    <row r="372" spans="1:36" ht="14.25" customHeight="1" x14ac:dyDescent="0.2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61"/>
      <c r="O372" s="62"/>
      <c r="P372" s="61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  <c r="AB372" s="59"/>
      <c r="AC372" s="59"/>
      <c r="AD372" s="59"/>
      <c r="AE372" s="59"/>
      <c r="AF372" s="59"/>
      <c r="AG372" s="59"/>
      <c r="AH372" s="59"/>
      <c r="AI372" s="59"/>
      <c r="AJ372" s="59"/>
    </row>
    <row r="373" spans="1:36" ht="14.25" customHeight="1" x14ac:dyDescent="0.2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61"/>
      <c r="O373" s="62"/>
      <c r="P373" s="61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  <c r="AB373" s="59"/>
      <c r="AC373" s="59"/>
      <c r="AD373" s="59"/>
      <c r="AE373" s="59"/>
      <c r="AF373" s="59"/>
      <c r="AG373" s="59"/>
      <c r="AH373" s="59"/>
      <c r="AI373" s="59"/>
      <c r="AJ373" s="59"/>
    </row>
    <row r="374" spans="1:36" ht="14.25" customHeight="1" x14ac:dyDescent="0.2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61"/>
      <c r="O374" s="62"/>
      <c r="P374" s="61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  <c r="AC374" s="59"/>
      <c r="AD374" s="59"/>
      <c r="AE374" s="59"/>
      <c r="AF374" s="59"/>
      <c r="AG374" s="59"/>
      <c r="AH374" s="59"/>
      <c r="AI374" s="59"/>
      <c r="AJ374" s="59"/>
    </row>
    <row r="375" spans="1:36" ht="14.25" customHeight="1" x14ac:dyDescent="0.2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61"/>
      <c r="O375" s="62"/>
      <c r="P375" s="61"/>
      <c r="Q375" s="59"/>
      <c r="R375" s="59"/>
      <c r="S375" s="59"/>
      <c r="T375" s="59"/>
      <c r="U375" s="59"/>
      <c r="V375" s="59"/>
      <c r="W375" s="59"/>
      <c r="X375" s="59"/>
      <c r="Y375" s="59"/>
      <c r="Z375" s="59"/>
      <c r="AA375" s="59"/>
      <c r="AB375" s="59"/>
      <c r="AC375" s="59"/>
      <c r="AD375" s="59"/>
      <c r="AE375" s="59"/>
      <c r="AF375" s="59"/>
      <c r="AG375" s="59"/>
      <c r="AH375" s="59"/>
      <c r="AI375" s="59"/>
      <c r="AJ375" s="59"/>
    </row>
    <row r="376" spans="1:36" ht="14.25" customHeight="1" x14ac:dyDescent="0.2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61"/>
      <c r="O376" s="62"/>
      <c r="P376" s="61"/>
      <c r="Q376" s="59"/>
      <c r="R376" s="59"/>
      <c r="S376" s="59"/>
      <c r="T376" s="59"/>
      <c r="U376" s="59"/>
      <c r="V376" s="59"/>
      <c r="W376" s="59"/>
      <c r="X376" s="59"/>
      <c r="Y376" s="59"/>
      <c r="Z376" s="59"/>
      <c r="AA376" s="59"/>
      <c r="AB376" s="59"/>
      <c r="AC376" s="59"/>
      <c r="AD376" s="59"/>
      <c r="AE376" s="59"/>
      <c r="AF376" s="59"/>
      <c r="AG376" s="59"/>
      <c r="AH376" s="59"/>
      <c r="AI376" s="59"/>
      <c r="AJ376" s="59"/>
    </row>
    <row r="377" spans="1:36" ht="14.25" customHeight="1" x14ac:dyDescent="0.2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61"/>
      <c r="O377" s="62"/>
      <c r="P377" s="61"/>
      <c r="Q377" s="59"/>
      <c r="R377" s="59"/>
      <c r="S377" s="59"/>
      <c r="T377" s="59"/>
      <c r="U377" s="59"/>
      <c r="V377" s="59"/>
      <c r="W377" s="59"/>
      <c r="X377" s="59"/>
      <c r="Y377" s="59"/>
      <c r="Z377" s="59"/>
      <c r="AA377" s="59"/>
      <c r="AB377" s="59"/>
      <c r="AC377" s="59"/>
      <c r="AD377" s="59"/>
      <c r="AE377" s="59"/>
      <c r="AF377" s="59"/>
      <c r="AG377" s="59"/>
      <c r="AH377" s="59"/>
      <c r="AI377" s="59"/>
      <c r="AJ377" s="59"/>
    </row>
    <row r="378" spans="1:36" ht="14.25" customHeight="1" x14ac:dyDescent="0.2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61"/>
      <c r="O378" s="62"/>
      <c r="P378" s="61"/>
      <c r="Q378" s="59"/>
      <c r="R378" s="59"/>
      <c r="S378" s="59"/>
      <c r="T378" s="59"/>
      <c r="U378" s="59"/>
      <c r="V378" s="59"/>
      <c r="W378" s="59"/>
      <c r="X378" s="59"/>
      <c r="Y378" s="59"/>
      <c r="Z378" s="59"/>
      <c r="AA378" s="59"/>
      <c r="AB378" s="59"/>
      <c r="AC378" s="59"/>
      <c r="AD378" s="59"/>
      <c r="AE378" s="59"/>
      <c r="AF378" s="59"/>
      <c r="AG378" s="59"/>
      <c r="AH378" s="59"/>
      <c r="AI378" s="59"/>
      <c r="AJ378" s="59"/>
    </row>
    <row r="379" spans="1:36" ht="14.25" customHeight="1" x14ac:dyDescent="0.2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61"/>
      <c r="O379" s="62"/>
      <c r="P379" s="61"/>
      <c r="Q379" s="59"/>
      <c r="R379" s="59"/>
      <c r="S379" s="59"/>
      <c r="T379" s="59"/>
      <c r="U379" s="59"/>
      <c r="V379" s="59"/>
      <c r="W379" s="59"/>
      <c r="X379" s="59"/>
      <c r="Y379" s="59"/>
      <c r="Z379" s="59"/>
      <c r="AA379" s="59"/>
      <c r="AB379" s="59"/>
      <c r="AC379" s="59"/>
      <c r="AD379" s="59"/>
      <c r="AE379" s="59"/>
      <c r="AF379" s="59"/>
      <c r="AG379" s="59"/>
      <c r="AH379" s="59"/>
      <c r="AI379" s="59"/>
      <c r="AJ379" s="59"/>
    </row>
    <row r="380" spans="1:36" ht="14.25" customHeight="1" x14ac:dyDescent="0.2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61"/>
      <c r="O380" s="62"/>
      <c r="P380" s="61"/>
      <c r="Q380" s="59"/>
      <c r="R380" s="59"/>
      <c r="S380" s="59"/>
      <c r="T380" s="59"/>
      <c r="U380" s="59"/>
      <c r="V380" s="59"/>
      <c r="W380" s="59"/>
      <c r="X380" s="59"/>
      <c r="Y380" s="59"/>
      <c r="Z380" s="59"/>
      <c r="AA380" s="59"/>
      <c r="AB380" s="59"/>
      <c r="AC380" s="59"/>
      <c r="AD380" s="59"/>
      <c r="AE380" s="59"/>
      <c r="AF380" s="59"/>
      <c r="AG380" s="59"/>
      <c r="AH380" s="59"/>
      <c r="AI380" s="59"/>
      <c r="AJ380" s="59"/>
    </row>
    <row r="381" spans="1:36" ht="14.25" customHeight="1" x14ac:dyDescent="0.2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61"/>
      <c r="O381" s="62"/>
      <c r="P381" s="61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  <c r="AB381" s="59"/>
      <c r="AC381" s="59"/>
      <c r="AD381" s="59"/>
      <c r="AE381" s="59"/>
      <c r="AF381" s="59"/>
      <c r="AG381" s="59"/>
      <c r="AH381" s="59"/>
      <c r="AI381" s="59"/>
      <c r="AJ381" s="59"/>
    </row>
    <row r="382" spans="1:36" ht="14.25" customHeight="1" x14ac:dyDescent="0.2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61"/>
      <c r="O382" s="62"/>
      <c r="P382" s="61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  <c r="AB382" s="59"/>
      <c r="AC382" s="59"/>
      <c r="AD382" s="59"/>
      <c r="AE382" s="59"/>
      <c r="AF382" s="59"/>
      <c r="AG382" s="59"/>
      <c r="AH382" s="59"/>
      <c r="AI382" s="59"/>
      <c r="AJ382" s="59"/>
    </row>
    <row r="383" spans="1:36" ht="14.25" customHeight="1" x14ac:dyDescent="0.2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61"/>
      <c r="O383" s="62"/>
      <c r="P383" s="61"/>
      <c r="Q383" s="59"/>
      <c r="R383" s="59"/>
      <c r="S383" s="59"/>
      <c r="T383" s="59"/>
      <c r="U383" s="59"/>
      <c r="V383" s="59"/>
      <c r="W383" s="59"/>
      <c r="X383" s="59"/>
      <c r="Y383" s="59"/>
      <c r="Z383" s="59"/>
      <c r="AA383" s="59"/>
      <c r="AB383" s="59"/>
      <c r="AC383" s="59"/>
      <c r="AD383" s="59"/>
      <c r="AE383" s="59"/>
      <c r="AF383" s="59"/>
      <c r="AG383" s="59"/>
      <c r="AH383" s="59"/>
      <c r="AI383" s="59"/>
      <c r="AJ383" s="59"/>
    </row>
    <row r="384" spans="1:36" ht="14.25" customHeight="1" x14ac:dyDescent="0.2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61"/>
      <c r="O384" s="62"/>
      <c r="P384" s="61"/>
      <c r="Q384" s="59"/>
      <c r="R384" s="59"/>
      <c r="S384" s="59"/>
      <c r="T384" s="59"/>
      <c r="U384" s="59"/>
      <c r="V384" s="59"/>
      <c r="W384" s="59"/>
      <c r="X384" s="59"/>
      <c r="Y384" s="59"/>
      <c r="Z384" s="59"/>
      <c r="AA384" s="59"/>
      <c r="AB384" s="59"/>
      <c r="AC384" s="59"/>
      <c r="AD384" s="59"/>
      <c r="AE384" s="59"/>
      <c r="AF384" s="59"/>
      <c r="AG384" s="59"/>
      <c r="AH384" s="59"/>
      <c r="AI384" s="59"/>
      <c r="AJ384" s="59"/>
    </row>
    <row r="385" spans="1:36" ht="14.25" customHeight="1" x14ac:dyDescent="0.2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61"/>
      <c r="O385" s="62"/>
      <c r="P385" s="61"/>
      <c r="Q385" s="59"/>
      <c r="R385" s="59"/>
      <c r="S385" s="59"/>
      <c r="T385" s="59"/>
      <c r="U385" s="59"/>
      <c r="V385" s="59"/>
      <c r="W385" s="59"/>
      <c r="X385" s="59"/>
      <c r="Y385" s="59"/>
      <c r="Z385" s="59"/>
      <c r="AA385" s="59"/>
      <c r="AB385" s="59"/>
      <c r="AC385" s="59"/>
      <c r="AD385" s="59"/>
      <c r="AE385" s="59"/>
      <c r="AF385" s="59"/>
      <c r="AG385" s="59"/>
      <c r="AH385" s="59"/>
      <c r="AI385" s="59"/>
      <c r="AJ385" s="59"/>
    </row>
    <row r="386" spans="1:36" ht="14.25" customHeight="1" x14ac:dyDescent="0.2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61"/>
      <c r="O386" s="62"/>
      <c r="P386" s="61"/>
      <c r="Q386" s="59"/>
      <c r="R386" s="59"/>
      <c r="S386" s="59"/>
      <c r="T386" s="59"/>
      <c r="U386" s="59"/>
      <c r="V386" s="59"/>
      <c r="W386" s="59"/>
      <c r="X386" s="59"/>
      <c r="Y386" s="59"/>
      <c r="Z386" s="59"/>
      <c r="AA386" s="59"/>
      <c r="AB386" s="59"/>
      <c r="AC386" s="59"/>
      <c r="AD386" s="59"/>
      <c r="AE386" s="59"/>
      <c r="AF386" s="59"/>
      <c r="AG386" s="59"/>
      <c r="AH386" s="59"/>
      <c r="AI386" s="59"/>
      <c r="AJ386" s="59"/>
    </row>
    <row r="387" spans="1:36" ht="14.25" customHeight="1" x14ac:dyDescent="0.2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61"/>
      <c r="O387" s="62"/>
      <c r="P387" s="61"/>
      <c r="Q387" s="59"/>
      <c r="R387" s="59"/>
      <c r="S387" s="59"/>
      <c r="T387" s="59"/>
      <c r="U387" s="59"/>
      <c r="V387" s="59"/>
      <c r="W387" s="59"/>
      <c r="X387" s="59"/>
      <c r="Y387" s="59"/>
      <c r="Z387" s="59"/>
      <c r="AA387" s="59"/>
      <c r="AB387" s="59"/>
      <c r="AC387" s="59"/>
      <c r="AD387" s="59"/>
      <c r="AE387" s="59"/>
      <c r="AF387" s="59"/>
      <c r="AG387" s="59"/>
      <c r="AH387" s="59"/>
      <c r="AI387" s="59"/>
      <c r="AJ387" s="59"/>
    </row>
    <row r="388" spans="1:36" ht="14.25" customHeight="1" x14ac:dyDescent="0.2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61"/>
      <c r="O388" s="62"/>
      <c r="P388" s="61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  <c r="AB388" s="59"/>
      <c r="AC388" s="59"/>
      <c r="AD388" s="59"/>
      <c r="AE388" s="59"/>
      <c r="AF388" s="59"/>
      <c r="AG388" s="59"/>
      <c r="AH388" s="59"/>
      <c r="AI388" s="59"/>
      <c r="AJ388" s="59"/>
    </row>
    <row r="389" spans="1:36" ht="14.25" customHeight="1" x14ac:dyDescent="0.2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61"/>
      <c r="O389" s="62"/>
      <c r="P389" s="61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  <c r="AB389" s="59"/>
      <c r="AC389" s="59"/>
      <c r="AD389" s="59"/>
      <c r="AE389" s="59"/>
      <c r="AF389" s="59"/>
      <c r="AG389" s="59"/>
      <c r="AH389" s="59"/>
      <c r="AI389" s="59"/>
      <c r="AJ389" s="59"/>
    </row>
    <row r="390" spans="1:36" ht="14.25" customHeight="1" x14ac:dyDescent="0.2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61"/>
      <c r="O390" s="62"/>
      <c r="P390" s="61"/>
      <c r="Q390" s="59"/>
      <c r="R390" s="59"/>
      <c r="S390" s="59"/>
      <c r="T390" s="59"/>
      <c r="U390" s="59"/>
      <c r="V390" s="59"/>
      <c r="W390" s="59"/>
      <c r="X390" s="59"/>
      <c r="Y390" s="59"/>
      <c r="Z390" s="59"/>
      <c r="AA390" s="59"/>
      <c r="AB390" s="59"/>
      <c r="AC390" s="59"/>
      <c r="AD390" s="59"/>
      <c r="AE390" s="59"/>
      <c r="AF390" s="59"/>
      <c r="AG390" s="59"/>
      <c r="AH390" s="59"/>
      <c r="AI390" s="59"/>
      <c r="AJ390" s="59"/>
    </row>
    <row r="391" spans="1:36" ht="14.25" customHeight="1" x14ac:dyDescent="0.2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61"/>
      <c r="O391" s="62"/>
      <c r="P391" s="61"/>
      <c r="Q391" s="59"/>
      <c r="R391" s="59"/>
      <c r="S391" s="59"/>
      <c r="T391" s="59"/>
      <c r="U391" s="59"/>
      <c r="V391" s="59"/>
      <c r="W391" s="59"/>
      <c r="X391" s="59"/>
      <c r="Y391" s="59"/>
      <c r="Z391" s="59"/>
      <c r="AA391" s="59"/>
      <c r="AB391" s="59"/>
      <c r="AC391" s="59"/>
      <c r="AD391" s="59"/>
      <c r="AE391" s="59"/>
      <c r="AF391" s="59"/>
      <c r="AG391" s="59"/>
      <c r="AH391" s="59"/>
      <c r="AI391" s="59"/>
      <c r="AJ391" s="59"/>
    </row>
    <row r="392" spans="1:36" ht="14.25" customHeight="1" x14ac:dyDescent="0.2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61"/>
      <c r="O392" s="62"/>
      <c r="P392" s="61"/>
      <c r="Q392" s="59"/>
      <c r="R392" s="59"/>
      <c r="S392" s="59"/>
      <c r="T392" s="59"/>
      <c r="U392" s="59"/>
      <c r="V392" s="59"/>
      <c r="W392" s="59"/>
      <c r="X392" s="59"/>
      <c r="Y392" s="59"/>
      <c r="Z392" s="59"/>
      <c r="AA392" s="59"/>
      <c r="AB392" s="59"/>
      <c r="AC392" s="59"/>
      <c r="AD392" s="59"/>
      <c r="AE392" s="59"/>
      <c r="AF392" s="59"/>
      <c r="AG392" s="59"/>
      <c r="AH392" s="59"/>
      <c r="AI392" s="59"/>
      <c r="AJ392" s="59"/>
    </row>
    <row r="393" spans="1:36" ht="14.25" customHeight="1" x14ac:dyDescent="0.2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61"/>
      <c r="O393" s="62"/>
      <c r="P393" s="61"/>
      <c r="Q393" s="59"/>
      <c r="R393" s="59"/>
      <c r="S393" s="59"/>
      <c r="T393" s="59"/>
      <c r="U393" s="59"/>
      <c r="V393" s="59"/>
      <c r="W393" s="59"/>
      <c r="X393" s="59"/>
      <c r="Y393" s="59"/>
      <c r="Z393" s="59"/>
      <c r="AA393" s="59"/>
      <c r="AB393" s="59"/>
      <c r="AC393" s="59"/>
      <c r="AD393" s="59"/>
      <c r="AE393" s="59"/>
      <c r="AF393" s="59"/>
      <c r="AG393" s="59"/>
      <c r="AH393" s="59"/>
      <c r="AI393" s="59"/>
      <c r="AJ393" s="59"/>
    </row>
    <row r="394" spans="1:36" ht="14.25" customHeight="1" x14ac:dyDescent="0.2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61"/>
      <c r="O394" s="62"/>
      <c r="P394" s="61"/>
      <c r="Q394" s="59"/>
      <c r="R394" s="59"/>
      <c r="S394" s="59"/>
      <c r="T394" s="59"/>
      <c r="U394" s="59"/>
      <c r="V394" s="59"/>
      <c r="W394" s="59"/>
      <c r="X394" s="59"/>
      <c r="Y394" s="59"/>
      <c r="Z394" s="59"/>
      <c r="AA394" s="59"/>
      <c r="AB394" s="59"/>
      <c r="AC394" s="59"/>
      <c r="AD394" s="59"/>
      <c r="AE394" s="59"/>
      <c r="AF394" s="59"/>
      <c r="AG394" s="59"/>
      <c r="AH394" s="59"/>
      <c r="AI394" s="59"/>
      <c r="AJ394" s="59"/>
    </row>
    <row r="395" spans="1:36" ht="14.25" customHeight="1" x14ac:dyDescent="0.2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61"/>
      <c r="O395" s="62"/>
      <c r="P395" s="61"/>
      <c r="Q395" s="59"/>
      <c r="R395" s="59"/>
      <c r="S395" s="59"/>
      <c r="T395" s="59"/>
      <c r="U395" s="59"/>
      <c r="V395" s="59"/>
      <c r="W395" s="59"/>
      <c r="X395" s="59"/>
      <c r="Y395" s="59"/>
      <c r="Z395" s="59"/>
      <c r="AA395" s="59"/>
      <c r="AB395" s="59"/>
      <c r="AC395" s="59"/>
      <c r="AD395" s="59"/>
      <c r="AE395" s="59"/>
      <c r="AF395" s="59"/>
      <c r="AG395" s="59"/>
      <c r="AH395" s="59"/>
      <c r="AI395" s="59"/>
      <c r="AJ395" s="59"/>
    </row>
    <row r="396" spans="1:36" ht="14.25" customHeight="1" x14ac:dyDescent="0.2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61"/>
      <c r="O396" s="62"/>
      <c r="P396" s="61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  <c r="AB396" s="59"/>
      <c r="AC396" s="59"/>
      <c r="AD396" s="59"/>
      <c r="AE396" s="59"/>
      <c r="AF396" s="59"/>
      <c r="AG396" s="59"/>
      <c r="AH396" s="59"/>
      <c r="AI396" s="59"/>
      <c r="AJ396" s="59"/>
    </row>
    <row r="397" spans="1:36" ht="14.25" customHeight="1" x14ac:dyDescent="0.2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61"/>
      <c r="O397" s="62"/>
      <c r="P397" s="61"/>
      <c r="Q397" s="59"/>
      <c r="R397" s="59"/>
      <c r="S397" s="59"/>
      <c r="T397" s="59"/>
      <c r="U397" s="59"/>
      <c r="V397" s="59"/>
      <c r="W397" s="59"/>
      <c r="X397" s="59"/>
      <c r="Y397" s="59"/>
      <c r="Z397" s="59"/>
      <c r="AA397" s="59"/>
      <c r="AB397" s="59"/>
      <c r="AC397" s="59"/>
      <c r="AD397" s="59"/>
      <c r="AE397" s="59"/>
      <c r="AF397" s="59"/>
      <c r="AG397" s="59"/>
      <c r="AH397" s="59"/>
      <c r="AI397" s="59"/>
      <c r="AJ397" s="59"/>
    </row>
    <row r="398" spans="1:36" ht="14.25" customHeight="1" x14ac:dyDescent="0.2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61"/>
      <c r="O398" s="62"/>
      <c r="P398" s="61"/>
      <c r="Q398" s="59"/>
      <c r="R398" s="59"/>
      <c r="S398" s="59"/>
      <c r="T398" s="59"/>
      <c r="U398" s="59"/>
      <c r="V398" s="59"/>
      <c r="W398" s="59"/>
      <c r="X398" s="59"/>
      <c r="Y398" s="59"/>
      <c r="Z398" s="59"/>
      <c r="AA398" s="59"/>
      <c r="AB398" s="59"/>
      <c r="AC398" s="59"/>
      <c r="AD398" s="59"/>
      <c r="AE398" s="59"/>
      <c r="AF398" s="59"/>
      <c r="AG398" s="59"/>
      <c r="AH398" s="59"/>
      <c r="AI398" s="59"/>
      <c r="AJ398" s="59"/>
    </row>
    <row r="399" spans="1:36" ht="14.25" customHeight="1" x14ac:dyDescent="0.2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61"/>
      <c r="O399" s="62"/>
      <c r="P399" s="61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</row>
    <row r="400" spans="1:36" ht="14.25" customHeight="1" x14ac:dyDescent="0.2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61"/>
      <c r="O400" s="62"/>
      <c r="P400" s="61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</row>
    <row r="401" spans="1:36" ht="14.25" customHeight="1" x14ac:dyDescent="0.2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61"/>
      <c r="O401" s="62"/>
      <c r="P401" s="61"/>
      <c r="Q401" s="59"/>
      <c r="R401" s="59"/>
      <c r="S401" s="59"/>
      <c r="T401" s="59"/>
      <c r="U401" s="59"/>
      <c r="V401" s="59"/>
      <c r="W401" s="59"/>
      <c r="X401" s="59"/>
      <c r="Y401" s="59"/>
      <c r="Z401" s="59"/>
      <c r="AA401" s="59"/>
      <c r="AB401" s="59"/>
      <c r="AC401" s="59"/>
      <c r="AD401" s="59"/>
      <c r="AE401" s="59"/>
      <c r="AF401" s="59"/>
      <c r="AG401" s="59"/>
      <c r="AH401" s="59"/>
      <c r="AI401" s="59"/>
      <c r="AJ401" s="59"/>
    </row>
    <row r="402" spans="1:36" ht="14.25" customHeight="1" x14ac:dyDescent="0.2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61"/>
      <c r="O402" s="62"/>
      <c r="P402" s="61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  <c r="AB402" s="59"/>
      <c r="AC402" s="59"/>
      <c r="AD402" s="59"/>
      <c r="AE402" s="59"/>
      <c r="AF402" s="59"/>
      <c r="AG402" s="59"/>
      <c r="AH402" s="59"/>
      <c r="AI402" s="59"/>
      <c r="AJ402" s="59"/>
    </row>
    <row r="403" spans="1:36" ht="14.25" customHeight="1" x14ac:dyDescent="0.2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61"/>
      <c r="O403" s="62"/>
      <c r="P403" s="61"/>
      <c r="Q403" s="59"/>
      <c r="R403" s="59"/>
      <c r="S403" s="59"/>
      <c r="T403" s="59"/>
      <c r="U403" s="59"/>
      <c r="V403" s="59"/>
      <c r="W403" s="59"/>
      <c r="X403" s="59"/>
      <c r="Y403" s="59"/>
      <c r="Z403" s="59"/>
      <c r="AA403" s="59"/>
      <c r="AB403" s="59"/>
      <c r="AC403" s="59"/>
      <c r="AD403" s="59"/>
      <c r="AE403" s="59"/>
      <c r="AF403" s="59"/>
      <c r="AG403" s="59"/>
      <c r="AH403" s="59"/>
      <c r="AI403" s="59"/>
      <c r="AJ403" s="59"/>
    </row>
    <row r="404" spans="1:36" ht="14.25" customHeight="1" x14ac:dyDescent="0.2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61"/>
      <c r="O404" s="62"/>
      <c r="P404" s="61"/>
      <c r="Q404" s="59"/>
      <c r="R404" s="59"/>
      <c r="S404" s="59"/>
      <c r="T404" s="59"/>
      <c r="U404" s="59"/>
      <c r="V404" s="59"/>
      <c r="W404" s="59"/>
      <c r="X404" s="59"/>
      <c r="Y404" s="59"/>
      <c r="Z404" s="59"/>
      <c r="AA404" s="59"/>
      <c r="AB404" s="59"/>
      <c r="AC404" s="59"/>
      <c r="AD404" s="59"/>
      <c r="AE404" s="59"/>
      <c r="AF404" s="59"/>
      <c r="AG404" s="59"/>
      <c r="AH404" s="59"/>
      <c r="AI404" s="59"/>
      <c r="AJ404" s="59"/>
    </row>
    <row r="405" spans="1:36" ht="14.25" customHeight="1" x14ac:dyDescent="0.2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61"/>
      <c r="O405" s="62"/>
      <c r="P405" s="61"/>
      <c r="Q405" s="59"/>
      <c r="R405" s="59"/>
      <c r="S405" s="59"/>
      <c r="T405" s="59"/>
      <c r="U405" s="59"/>
      <c r="V405" s="59"/>
      <c r="W405" s="59"/>
      <c r="X405" s="59"/>
      <c r="Y405" s="59"/>
      <c r="Z405" s="59"/>
      <c r="AA405" s="59"/>
      <c r="AB405" s="59"/>
      <c r="AC405" s="59"/>
      <c r="AD405" s="59"/>
      <c r="AE405" s="59"/>
      <c r="AF405" s="59"/>
      <c r="AG405" s="59"/>
      <c r="AH405" s="59"/>
      <c r="AI405" s="59"/>
      <c r="AJ405" s="59"/>
    </row>
    <row r="406" spans="1:36" ht="14.25" customHeight="1" x14ac:dyDescent="0.2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61"/>
      <c r="O406" s="62"/>
      <c r="P406" s="61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  <c r="AB406" s="59"/>
      <c r="AC406" s="59"/>
      <c r="AD406" s="59"/>
      <c r="AE406" s="59"/>
      <c r="AF406" s="59"/>
      <c r="AG406" s="59"/>
      <c r="AH406" s="59"/>
      <c r="AI406" s="59"/>
      <c r="AJ406" s="59"/>
    </row>
    <row r="407" spans="1:36" ht="14.25" customHeight="1" x14ac:dyDescent="0.2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61"/>
      <c r="O407" s="62"/>
      <c r="P407" s="61"/>
      <c r="Q407" s="59"/>
      <c r="R407" s="59"/>
      <c r="S407" s="59"/>
      <c r="T407" s="59"/>
      <c r="U407" s="59"/>
      <c r="V407" s="59"/>
      <c r="W407" s="59"/>
      <c r="X407" s="59"/>
      <c r="Y407" s="59"/>
      <c r="Z407" s="59"/>
      <c r="AA407" s="59"/>
      <c r="AB407" s="59"/>
      <c r="AC407" s="59"/>
      <c r="AD407" s="59"/>
      <c r="AE407" s="59"/>
      <c r="AF407" s="59"/>
      <c r="AG407" s="59"/>
      <c r="AH407" s="59"/>
      <c r="AI407" s="59"/>
      <c r="AJ407" s="59"/>
    </row>
    <row r="408" spans="1:36" ht="14.25" customHeight="1" x14ac:dyDescent="0.2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61"/>
      <c r="O408" s="62"/>
      <c r="P408" s="61"/>
      <c r="Q408" s="59"/>
      <c r="R408" s="59"/>
      <c r="S408" s="59"/>
      <c r="T408" s="59"/>
      <c r="U408" s="59"/>
      <c r="V408" s="59"/>
      <c r="W408" s="59"/>
      <c r="X408" s="59"/>
      <c r="Y408" s="59"/>
      <c r="Z408" s="59"/>
      <c r="AA408" s="59"/>
      <c r="AB408" s="59"/>
      <c r="AC408" s="59"/>
      <c r="AD408" s="59"/>
      <c r="AE408" s="59"/>
      <c r="AF408" s="59"/>
      <c r="AG408" s="59"/>
      <c r="AH408" s="59"/>
      <c r="AI408" s="59"/>
      <c r="AJ408" s="59"/>
    </row>
    <row r="409" spans="1:36" ht="14.25" customHeight="1" x14ac:dyDescent="0.2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61"/>
      <c r="O409" s="62"/>
      <c r="P409" s="61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</row>
    <row r="410" spans="1:36" ht="14.25" customHeight="1" x14ac:dyDescent="0.2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61"/>
      <c r="O410" s="62"/>
      <c r="P410" s="61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</row>
    <row r="411" spans="1:36" ht="14.25" customHeight="1" x14ac:dyDescent="0.2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61"/>
      <c r="O411" s="62"/>
      <c r="P411" s="61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</row>
    <row r="412" spans="1:36" ht="14.25" customHeight="1" x14ac:dyDescent="0.2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61"/>
      <c r="O412" s="62"/>
      <c r="P412" s="61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  <c r="AB412" s="59"/>
      <c r="AC412" s="59"/>
      <c r="AD412" s="59"/>
      <c r="AE412" s="59"/>
      <c r="AF412" s="59"/>
      <c r="AG412" s="59"/>
      <c r="AH412" s="59"/>
      <c r="AI412" s="59"/>
      <c r="AJ412" s="59"/>
    </row>
    <row r="413" spans="1:36" ht="14.25" customHeight="1" x14ac:dyDescent="0.2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61"/>
      <c r="O413" s="62"/>
      <c r="P413" s="61"/>
      <c r="Q413" s="59"/>
      <c r="R413" s="59"/>
      <c r="S413" s="59"/>
      <c r="T413" s="59"/>
      <c r="U413" s="59"/>
      <c r="V413" s="59"/>
      <c r="W413" s="59"/>
      <c r="X413" s="59"/>
      <c r="Y413" s="59"/>
      <c r="Z413" s="59"/>
      <c r="AA413" s="59"/>
      <c r="AB413" s="59"/>
      <c r="AC413" s="59"/>
      <c r="AD413" s="59"/>
      <c r="AE413" s="59"/>
      <c r="AF413" s="59"/>
      <c r="AG413" s="59"/>
      <c r="AH413" s="59"/>
      <c r="AI413" s="59"/>
      <c r="AJ413" s="59"/>
    </row>
    <row r="414" spans="1:36" ht="14.25" customHeight="1" x14ac:dyDescent="0.2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61"/>
      <c r="O414" s="62"/>
      <c r="P414" s="61"/>
      <c r="Q414" s="59"/>
      <c r="R414" s="59"/>
      <c r="S414" s="59"/>
      <c r="T414" s="59"/>
      <c r="U414" s="59"/>
      <c r="V414" s="59"/>
      <c r="W414" s="59"/>
      <c r="X414" s="59"/>
      <c r="Y414" s="59"/>
      <c r="Z414" s="59"/>
      <c r="AA414" s="59"/>
      <c r="AB414" s="59"/>
      <c r="AC414" s="59"/>
      <c r="AD414" s="59"/>
      <c r="AE414" s="59"/>
      <c r="AF414" s="59"/>
      <c r="AG414" s="59"/>
      <c r="AH414" s="59"/>
      <c r="AI414" s="59"/>
      <c r="AJ414" s="59"/>
    </row>
    <row r="415" spans="1:36" ht="14.25" customHeight="1" x14ac:dyDescent="0.2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61"/>
      <c r="O415" s="62"/>
      <c r="P415" s="61"/>
      <c r="Q415" s="59"/>
      <c r="R415" s="59"/>
      <c r="S415" s="59"/>
      <c r="T415" s="59"/>
      <c r="U415" s="59"/>
      <c r="V415" s="59"/>
      <c r="W415" s="59"/>
      <c r="X415" s="59"/>
      <c r="Y415" s="59"/>
      <c r="Z415" s="59"/>
      <c r="AA415" s="59"/>
      <c r="AB415" s="59"/>
      <c r="AC415" s="59"/>
      <c r="AD415" s="59"/>
      <c r="AE415" s="59"/>
      <c r="AF415" s="59"/>
      <c r="AG415" s="59"/>
      <c r="AH415" s="59"/>
      <c r="AI415" s="59"/>
      <c r="AJ415" s="59"/>
    </row>
    <row r="416" spans="1:36" ht="14.25" customHeight="1" x14ac:dyDescent="0.2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61"/>
      <c r="O416" s="62"/>
      <c r="P416" s="61"/>
      <c r="Q416" s="59"/>
      <c r="R416" s="59"/>
      <c r="S416" s="59"/>
      <c r="T416" s="59"/>
      <c r="U416" s="59"/>
      <c r="V416" s="59"/>
      <c r="W416" s="59"/>
      <c r="X416" s="59"/>
      <c r="Y416" s="59"/>
      <c r="Z416" s="59"/>
      <c r="AA416" s="59"/>
      <c r="AB416" s="59"/>
      <c r="AC416" s="59"/>
      <c r="AD416" s="59"/>
      <c r="AE416" s="59"/>
      <c r="AF416" s="59"/>
      <c r="AG416" s="59"/>
      <c r="AH416" s="59"/>
      <c r="AI416" s="59"/>
      <c r="AJ416" s="59"/>
    </row>
    <row r="417" spans="1:36" ht="14.25" customHeight="1" x14ac:dyDescent="0.2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61"/>
      <c r="O417" s="62"/>
      <c r="P417" s="61"/>
      <c r="Q417" s="59"/>
      <c r="R417" s="59"/>
      <c r="S417" s="59"/>
      <c r="T417" s="59"/>
      <c r="U417" s="59"/>
      <c r="V417" s="59"/>
      <c r="W417" s="59"/>
      <c r="X417" s="59"/>
      <c r="Y417" s="59"/>
      <c r="Z417" s="59"/>
      <c r="AA417" s="59"/>
      <c r="AB417" s="59"/>
      <c r="AC417" s="59"/>
      <c r="AD417" s="59"/>
      <c r="AE417" s="59"/>
      <c r="AF417" s="59"/>
      <c r="AG417" s="59"/>
      <c r="AH417" s="59"/>
      <c r="AI417" s="59"/>
      <c r="AJ417" s="59"/>
    </row>
    <row r="418" spans="1:36" ht="14.25" customHeight="1" x14ac:dyDescent="0.2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61"/>
      <c r="O418" s="62"/>
      <c r="P418" s="61"/>
      <c r="Q418" s="59"/>
      <c r="R418" s="59"/>
      <c r="S418" s="59"/>
      <c r="T418" s="59"/>
      <c r="U418" s="59"/>
      <c r="V418" s="59"/>
      <c r="W418" s="59"/>
      <c r="X418" s="59"/>
      <c r="Y418" s="59"/>
      <c r="Z418" s="59"/>
      <c r="AA418" s="59"/>
      <c r="AB418" s="59"/>
      <c r="AC418" s="59"/>
      <c r="AD418" s="59"/>
      <c r="AE418" s="59"/>
      <c r="AF418" s="59"/>
      <c r="AG418" s="59"/>
      <c r="AH418" s="59"/>
      <c r="AI418" s="59"/>
      <c r="AJ418" s="59"/>
    </row>
    <row r="419" spans="1:36" ht="14.25" customHeight="1" x14ac:dyDescent="0.2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61"/>
      <c r="O419" s="62"/>
      <c r="P419" s="61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</row>
    <row r="420" spans="1:36" ht="14.25" customHeight="1" x14ac:dyDescent="0.2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61"/>
      <c r="O420" s="62"/>
      <c r="P420" s="61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</row>
    <row r="421" spans="1:36" ht="14.25" customHeight="1" x14ac:dyDescent="0.2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61"/>
      <c r="O421" s="62"/>
      <c r="P421" s="61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</row>
    <row r="422" spans="1:36" ht="14.25" customHeight="1" x14ac:dyDescent="0.2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61"/>
      <c r="O422" s="62"/>
      <c r="P422" s="61"/>
      <c r="Q422" s="59"/>
      <c r="R422" s="59"/>
      <c r="S422" s="59"/>
      <c r="T422" s="59"/>
      <c r="U422" s="59"/>
      <c r="V422" s="59"/>
      <c r="W422" s="59"/>
      <c r="X422" s="59"/>
      <c r="Y422" s="59"/>
      <c r="Z422" s="59"/>
      <c r="AA422" s="59"/>
      <c r="AB422" s="59"/>
      <c r="AC422" s="59"/>
      <c r="AD422" s="59"/>
      <c r="AE422" s="59"/>
      <c r="AF422" s="59"/>
      <c r="AG422" s="59"/>
      <c r="AH422" s="59"/>
      <c r="AI422" s="59"/>
      <c r="AJ422" s="59"/>
    </row>
    <row r="423" spans="1:36" ht="14.25" customHeight="1" x14ac:dyDescent="0.2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61"/>
      <c r="O423" s="62"/>
      <c r="P423" s="61"/>
      <c r="Q423" s="59"/>
      <c r="R423" s="59"/>
      <c r="S423" s="59"/>
      <c r="T423" s="59"/>
      <c r="U423" s="59"/>
      <c r="V423" s="59"/>
      <c r="W423" s="59"/>
      <c r="X423" s="59"/>
      <c r="Y423" s="59"/>
      <c r="Z423" s="59"/>
      <c r="AA423" s="59"/>
      <c r="AB423" s="59"/>
      <c r="AC423" s="59"/>
      <c r="AD423" s="59"/>
      <c r="AE423" s="59"/>
      <c r="AF423" s="59"/>
      <c r="AG423" s="59"/>
      <c r="AH423" s="59"/>
      <c r="AI423" s="59"/>
      <c r="AJ423" s="59"/>
    </row>
    <row r="424" spans="1:36" ht="14.25" customHeight="1" x14ac:dyDescent="0.2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61"/>
      <c r="O424" s="62"/>
      <c r="P424" s="61"/>
      <c r="Q424" s="59"/>
      <c r="R424" s="59"/>
      <c r="S424" s="59"/>
      <c r="T424" s="59"/>
      <c r="U424" s="59"/>
      <c r="V424" s="59"/>
      <c r="W424" s="59"/>
      <c r="X424" s="59"/>
      <c r="Y424" s="59"/>
      <c r="Z424" s="59"/>
      <c r="AA424" s="59"/>
      <c r="AB424" s="59"/>
      <c r="AC424" s="59"/>
      <c r="AD424" s="59"/>
      <c r="AE424" s="59"/>
      <c r="AF424" s="59"/>
      <c r="AG424" s="59"/>
      <c r="AH424" s="59"/>
      <c r="AI424" s="59"/>
      <c r="AJ424" s="59"/>
    </row>
    <row r="425" spans="1:36" ht="14.25" customHeight="1" x14ac:dyDescent="0.2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61"/>
      <c r="O425" s="62"/>
      <c r="P425" s="61"/>
      <c r="Q425" s="59"/>
      <c r="R425" s="59"/>
      <c r="S425" s="59"/>
      <c r="T425" s="59"/>
      <c r="U425" s="59"/>
      <c r="V425" s="59"/>
      <c r="W425" s="59"/>
      <c r="X425" s="59"/>
      <c r="Y425" s="59"/>
      <c r="Z425" s="59"/>
      <c r="AA425" s="59"/>
      <c r="AB425" s="59"/>
      <c r="AC425" s="59"/>
      <c r="AD425" s="59"/>
      <c r="AE425" s="59"/>
      <c r="AF425" s="59"/>
      <c r="AG425" s="59"/>
      <c r="AH425" s="59"/>
      <c r="AI425" s="59"/>
      <c r="AJ425" s="59"/>
    </row>
    <row r="426" spans="1:36" ht="14.25" customHeight="1" x14ac:dyDescent="0.2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61"/>
      <c r="O426" s="62"/>
      <c r="P426" s="61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  <c r="AB426" s="59"/>
      <c r="AC426" s="59"/>
      <c r="AD426" s="59"/>
      <c r="AE426" s="59"/>
      <c r="AF426" s="59"/>
      <c r="AG426" s="59"/>
      <c r="AH426" s="59"/>
      <c r="AI426" s="59"/>
      <c r="AJ426" s="59"/>
    </row>
    <row r="427" spans="1:36" ht="14.25" customHeight="1" x14ac:dyDescent="0.2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61"/>
      <c r="O427" s="62"/>
      <c r="P427" s="61"/>
      <c r="Q427" s="59"/>
      <c r="R427" s="59"/>
      <c r="S427" s="59"/>
      <c r="T427" s="59"/>
      <c r="U427" s="59"/>
      <c r="V427" s="59"/>
      <c r="W427" s="59"/>
      <c r="X427" s="59"/>
      <c r="Y427" s="59"/>
      <c r="Z427" s="59"/>
      <c r="AA427" s="59"/>
      <c r="AB427" s="59"/>
      <c r="AC427" s="59"/>
      <c r="AD427" s="59"/>
      <c r="AE427" s="59"/>
      <c r="AF427" s="59"/>
      <c r="AG427" s="59"/>
      <c r="AH427" s="59"/>
      <c r="AI427" s="59"/>
      <c r="AJ427" s="59"/>
    </row>
    <row r="428" spans="1:36" ht="14.25" customHeight="1" x14ac:dyDescent="0.2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61"/>
      <c r="O428" s="62"/>
      <c r="P428" s="61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</row>
    <row r="429" spans="1:36" ht="14.25" customHeight="1" x14ac:dyDescent="0.2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61"/>
      <c r="O429" s="62"/>
      <c r="P429" s="61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</row>
    <row r="430" spans="1:36" ht="14.25" customHeight="1" x14ac:dyDescent="0.2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61"/>
      <c r="O430" s="62"/>
      <c r="P430" s="61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</row>
    <row r="431" spans="1:36" ht="14.25" customHeight="1" x14ac:dyDescent="0.2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61"/>
      <c r="O431" s="62"/>
      <c r="P431" s="61"/>
      <c r="Q431" s="59"/>
      <c r="R431" s="59"/>
      <c r="S431" s="59"/>
      <c r="T431" s="59"/>
      <c r="U431" s="59"/>
      <c r="V431" s="59"/>
      <c r="W431" s="59"/>
      <c r="X431" s="59"/>
      <c r="Y431" s="59"/>
      <c r="Z431" s="59"/>
      <c r="AA431" s="59"/>
      <c r="AB431" s="59"/>
      <c r="AC431" s="59"/>
      <c r="AD431" s="59"/>
      <c r="AE431" s="59"/>
      <c r="AF431" s="59"/>
      <c r="AG431" s="59"/>
      <c r="AH431" s="59"/>
      <c r="AI431" s="59"/>
      <c r="AJ431" s="59"/>
    </row>
    <row r="432" spans="1:36" ht="14.25" customHeight="1" x14ac:dyDescent="0.2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61"/>
      <c r="O432" s="62"/>
      <c r="P432" s="61"/>
      <c r="Q432" s="59"/>
      <c r="R432" s="59"/>
      <c r="S432" s="59"/>
      <c r="T432" s="59"/>
      <c r="U432" s="59"/>
      <c r="V432" s="59"/>
      <c r="W432" s="59"/>
      <c r="X432" s="59"/>
      <c r="Y432" s="59"/>
      <c r="Z432" s="59"/>
      <c r="AA432" s="59"/>
      <c r="AB432" s="59"/>
      <c r="AC432" s="59"/>
      <c r="AD432" s="59"/>
      <c r="AE432" s="59"/>
      <c r="AF432" s="59"/>
      <c r="AG432" s="59"/>
      <c r="AH432" s="59"/>
      <c r="AI432" s="59"/>
      <c r="AJ432" s="59"/>
    </row>
    <row r="433" spans="1:36" ht="14.25" customHeight="1" x14ac:dyDescent="0.2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61"/>
      <c r="O433" s="62"/>
      <c r="P433" s="61"/>
      <c r="Q433" s="59"/>
      <c r="R433" s="59"/>
      <c r="S433" s="59"/>
      <c r="T433" s="59"/>
      <c r="U433" s="59"/>
      <c r="V433" s="59"/>
      <c r="W433" s="59"/>
      <c r="X433" s="59"/>
      <c r="Y433" s="59"/>
      <c r="Z433" s="59"/>
      <c r="AA433" s="59"/>
      <c r="AB433" s="59"/>
      <c r="AC433" s="59"/>
      <c r="AD433" s="59"/>
      <c r="AE433" s="59"/>
      <c r="AF433" s="59"/>
      <c r="AG433" s="59"/>
      <c r="AH433" s="59"/>
      <c r="AI433" s="59"/>
      <c r="AJ433" s="59"/>
    </row>
    <row r="434" spans="1:36" ht="14.25" customHeight="1" x14ac:dyDescent="0.2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61"/>
      <c r="O434" s="62"/>
      <c r="P434" s="61"/>
      <c r="Q434" s="59"/>
      <c r="R434" s="59"/>
      <c r="S434" s="59"/>
      <c r="T434" s="59"/>
      <c r="U434" s="59"/>
      <c r="V434" s="59"/>
      <c r="W434" s="59"/>
      <c r="X434" s="59"/>
      <c r="Y434" s="59"/>
      <c r="Z434" s="59"/>
      <c r="AA434" s="59"/>
      <c r="AB434" s="59"/>
      <c r="AC434" s="59"/>
      <c r="AD434" s="59"/>
      <c r="AE434" s="59"/>
      <c r="AF434" s="59"/>
      <c r="AG434" s="59"/>
      <c r="AH434" s="59"/>
      <c r="AI434" s="59"/>
      <c r="AJ434" s="59"/>
    </row>
    <row r="435" spans="1:36" ht="14.25" customHeight="1" x14ac:dyDescent="0.2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61"/>
      <c r="O435" s="62"/>
      <c r="P435" s="61"/>
      <c r="Q435" s="59"/>
      <c r="R435" s="59"/>
      <c r="S435" s="59"/>
      <c r="T435" s="59"/>
      <c r="U435" s="59"/>
      <c r="V435" s="59"/>
      <c r="W435" s="59"/>
      <c r="X435" s="59"/>
      <c r="Y435" s="59"/>
      <c r="Z435" s="59"/>
      <c r="AA435" s="59"/>
      <c r="AB435" s="59"/>
      <c r="AC435" s="59"/>
      <c r="AD435" s="59"/>
      <c r="AE435" s="59"/>
      <c r="AF435" s="59"/>
      <c r="AG435" s="59"/>
      <c r="AH435" s="59"/>
      <c r="AI435" s="59"/>
      <c r="AJ435" s="59"/>
    </row>
    <row r="436" spans="1:36" ht="14.25" customHeight="1" x14ac:dyDescent="0.2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61"/>
      <c r="O436" s="62"/>
      <c r="P436" s="61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  <c r="AB436" s="59"/>
      <c r="AC436" s="59"/>
      <c r="AD436" s="59"/>
      <c r="AE436" s="59"/>
      <c r="AF436" s="59"/>
      <c r="AG436" s="59"/>
      <c r="AH436" s="59"/>
      <c r="AI436" s="59"/>
      <c r="AJ436" s="59"/>
    </row>
    <row r="437" spans="1:36" ht="14.25" customHeight="1" x14ac:dyDescent="0.2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61"/>
      <c r="O437" s="62"/>
      <c r="P437" s="61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59"/>
      <c r="AB437" s="59"/>
      <c r="AC437" s="59"/>
      <c r="AD437" s="59"/>
      <c r="AE437" s="59"/>
      <c r="AF437" s="59"/>
      <c r="AG437" s="59"/>
      <c r="AH437" s="59"/>
      <c r="AI437" s="59"/>
      <c r="AJ437" s="59"/>
    </row>
    <row r="438" spans="1:36" ht="14.25" customHeight="1" x14ac:dyDescent="0.2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61"/>
      <c r="O438" s="62"/>
      <c r="P438" s="61"/>
      <c r="Q438" s="59"/>
      <c r="R438" s="59"/>
      <c r="S438" s="59"/>
      <c r="T438" s="59"/>
      <c r="U438" s="59"/>
      <c r="V438" s="59"/>
      <c r="W438" s="59"/>
      <c r="X438" s="59"/>
      <c r="Y438" s="59"/>
      <c r="Z438" s="59"/>
      <c r="AA438" s="59"/>
      <c r="AB438" s="59"/>
      <c r="AC438" s="59"/>
      <c r="AD438" s="59"/>
      <c r="AE438" s="59"/>
      <c r="AF438" s="59"/>
      <c r="AG438" s="59"/>
      <c r="AH438" s="59"/>
      <c r="AI438" s="59"/>
      <c r="AJ438" s="59"/>
    </row>
    <row r="439" spans="1:36" ht="14.25" customHeight="1" x14ac:dyDescent="0.2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61"/>
      <c r="O439" s="62"/>
      <c r="P439" s="61"/>
      <c r="Q439" s="59"/>
      <c r="R439" s="59"/>
      <c r="S439" s="59"/>
      <c r="T439" s="59"/>
      <c r="U439" s="59"/>
      <c r="V439" s="59"/>
      <c r="W439" s="59"/>
      <c r="X439" s="59"/>
      <c r="Y439" s="59"/>
      <c r="Z439" s="59"/>
      <c r="AA439" s="59"/>
      <c r="AB439" s="59"/>
      <c r="AC439" s="59"/>
      <c r="AD439" s="59"/>
      <c r="AE439" s="59"/>
      <c r="AF439" s="59"/>
      <c r="AG439" s="59"/>
      <c r="AH439" s="59"/>
      <c r="AI439" s="59"/>
      <c r="AJ439" s="59"/>
    </row>
    <row r="440" spans="1:36" ht="14.25" customHeight="1" x14ac:dyDescent="0.2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61"/>
      <c r="O440" s="62"/>
      <c r="P440" s="61"/>
      <c r="Q440" s="59"/>
      <c r="R440" s="59"/>
      <c r="S440" s="59"/>
      <c r="T440" s="59"/>
      <c r="U440" s="59"/>
      <c r="V440" s="59"/>
      <c r="W440" s="59"/>
      <c r="X440" s="59"/>
      <c r="Y440" s="59"/>
      <c r="Z440" s="59"/>
      <c r="AA440" s="59"/>
      <c r="AB440" s="59"/>
      <c r="AC440" s="59"/>
      <c r="AD440" s="59"/>
      <c r="AE440" s="59"/>
      <c r="AF440" s="59"/>
      <c r="AG440" s="59"/>
      <c r="AH440" s="59"/>
      <c r="AI440" s="59"/>
      <c r="AJ440" s="59"/>
    </row>
    <row r="441" spans="1:36" ht="14.25" customHeight="1" x14ac:dyDescent="0.2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61"/>
      <c r="O441" s="62"/>
      <c r="P441" s="61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</row>
    <row r="442" spans="1:36" ht="14.25" customHeight="1" x14ac:dyDescent="0.2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61"/>
      <c r="O442" s="62"/>
      <c r="P442" s="61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</row>
    <row r="443" spans="1:36" ht="14.25" customHeight="1" x14ac:dyDescent="0.2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61"/>
      <c r="O443" s="62"/>
      <c r="P443" s="61"/>
      <c r="Q443" s="59"/>
      <c r="R443" s="59"/>
      <c r="S443" s="59"/>
      <c r="T443" s="59"/>
      <c r="U443" s="59"/>
      <c r="V443" s="59"/>
      <c r="W443" s="59"/>
      <c r="X443" s="59"/>
      <c r="Y443" s="59"/>
      <c r="Z443" s="59"/>
      <c r="AA443" s="59"/>
      <c r="AB443" s="59"/>
      <c r="AC443" s="59"/>
      <c r="AD443" s="59"/>
      <c r="AE443" s="59"/>
      <c r="AF443" s="59"/>
      <c r="AG443" s="59"/>
      <c r="AH443" s="59"/>
      <c r="AI443" s="59"/>
      <c r="AJ443" s="59"/>
    </row>
    <row r="444" spans="1:36" ht="14.25" customHeight="1" x14ac:dyDescent="0.2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61"/>
      <c r="O444" s="62"/>
      <c r="P444" s="61"/>
      <c r="Q444" s="59"/>
      <c r="R444" s="59"/>
      <c r="S444" s="59"/>
      <c r="T444" s="59"/>
      <c r="U444" s="59"/>
      <c r="V444" s="59"/>
      <c r="W444" s="59"/>
      <c r="X444" s="59"/>
      <c r="Y444" s="59"/>
      <c r="Z444" s="59"/>
      <c r="AA444" s="59"/>
      <c r="AB444" s="59"/>
      <c r="AC444" s="59"/>
      <c r="AD444" s="59"/>
      <c r="AE444" s="59"/>
      <c r="AF444" s="59"/>
      <c r="AG444" s="59"/>
      <c r="AH444" s="59"/>
      <c r="AI444" s="59"/>
      <c r="AJ444" s="59"/>
    </row>
    <row r="445" spans="1:36" ht="14.25" customHeight="1" x14ac:dyDescent="0.2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61"/>
      <c r="O445" s="62"/>
      <c r="P445" s="61"/>
      <c r="Q445" s="59"/>
      <c r="R445" s="59"/>
      <c r="S445" s="59"/>
      <c r="T445" s="59"/>
      <c r="U445" s="59"/>
      <c r="V445" s="59"/>
      <c r="W445" s="59"/>
      <c r="X445" s="59"/>
      <c r="Y445" s="59"/>
      <c r="Z445" s="59"/>
      <c r="AA445" s="59"/>
      <c r="AB445" s="59"/>
      <c r="AC445" s="59"/>
      <c r="AD445" s="59"/>
      <c r="AE445" s="59"/>
      <c r="AF445" s="59"/>
      <c r="AG445" s="59"/>
      <c r="AH445" s="59"/>
      <c r="AI445" s="59"/>
      <c r="AJ445" s="59"/>
    </row>
    <row r="446" spans="1:36" ht="14.25" customHeight="1" x14ac:dyDescent="0.2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61"/>
      <c r="O446" s="62"/>
      <c r="P446" s="61"/>
      <c r="Q446" s="59"/>
      <c r="R446" s="59"/>
      <c r="S446" s="59"/>
      <c r="T446" s="59"/>
      <c r="U446" s="59"/>
      <c r="V446" s="59"/>
      <c r="W446" s="59"/>
      <c r="X446" s="59"/>
      <c r="Y446" s="59"/>
      <c r="Z446" s="59"/>
      <c r="AA446" s="59"/>
      <c r="AB446" s="59"/>
      <c r="AC446" s="59"/>
      <c r="AD446" s="59"/>
      <c r="AE446" s="59"/>
      <c r="AF446" s="59"/>
      <c r="AG446" s="59"/>
      <c r="AH446" s="59"/>
      <c r="AI446" s="59"/>
      <c r="AJ446" s="59"/>
    </row>
    <row r="447" spans="1:36" ht="14.25" customHeight="1" x14ac:dyDescent="0.2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61"/>
      <c r="O447" s="62"/>
      <c r="P447" s="61"/>
      <c r="Q447" s="59"/>
      <c r="R447" s="59"/>
      <c r="S447" s="59"/>
      <c r="T447" s="59"/>
      <c r="U447" s="59"/>
      <c r="V447" s="59"/>
      <c r="W447" s="59"/>
      <c r="X447" s="59"/>
      <c r="Y447" s="59"/>
      <c r="Z447" s="59"/>
      <c r="AA447" s="59"/>
      <c r="AB447" s="59"/>
      <c r="AC447" s="59"/>
      <c r="AD447" s="59"/>
      <c r="AE447" s="59"/>
      <c r="AF447" s="59"/>
      <c r="AG447" s="59"/>
      <c r="AH447" s="59"/>
      <c r="AI447" s="59"/>
      <c r="AJ447" s="59"/>
    </row>
    <row r="448" spans="1:36" ht="14.25" customHeight="1" x14ac:dyDescent="0.2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61"/>
      <c r="O448" s="62"/>
      <c r="P448" s="61"/>
      <c r="Q448" s="59"/>
      <c r="R448" s="59"/>
      <c r="S448" s="59"/>
      <c r="T448" s="59"/>
      <c r="U448" s="59"/>
      <c r="V448" s="59"/>
      <c r="W448" s="59"/>
      <c r="X448" s="59"/>
      <c r="Y448" s="59"/>
      <c r="Z448" s="59"/>
      <c r="AA448" s="59"/>
      <c r="AB448" s="59"/>
      <c r="AC448" s="59"/>
      <c r="AD448" s="59"/>
      <c r="AE448" s="59"/>
      <c r="AF448" s="59"/>
      <c r="AG448" s="59"/>
      <c r="AH448" s="59"/>
      <c r="AI448" s="59"/>
      <c r="AJ448" s="59"/>
    </row>
    <row r="449" spans="1:36" ht="14.25" customHeight="1" x14ac:dyDescent="0.2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61"/>
      <c r="O449" s="62"/>
      <c r="P449" s="61"/>
      <c r="Q449" s="59"/>
      <c r="R449" s="59"/>
      <c r="S449" s="59"/>
      <c r="T449" s="59"/>
      <c r="U449" s="59"/>
      <c r="V449" s="59"/>
      <c r="W449" s="59"/>
      <c r="X449" s="59"/>
      <c r="Y449" s="59"/>
      <c r="Z449" s="59"/>
      <c r="AA449" s="59"/>
      <c r="AB449" s="59"/>
      <c r="AC449" s="59"/>
      <c r="AD449" s="59"/>
      <c r="AE449" s="59"/>
      <c r="AF449" s="59"/>
      <c r="AG449" s="59"/>
      <c r="AH449" s="59"/>
      <c r="AI449" s="59"/>
      <c r="AJ449" s="59"/>
    </row>
    <row r="450" spans="1:36" ht="14.25" customHeight="1" x14ac:dyDescent="0.2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61"/>
      <c r="O450" s="62"/>
      <c r="P450" s="61"/>
      <c r="Q450" s="59"/>
      <c r="R450" s="59"/>
      <c r="S450" s="59"/>
      <c r="T450" s="59"/>
      <c r="U450" s="59"/>
      <c r="V450" s="59"/>
      <c r="W450" s="59"/>
      <c r="X450" s="59"/>
      <c r="Y450" s="59"/>
      <c r="Z450" s="59"/>
      <c r="AA450" s="59"/>
      <c r="AB450" s="59"/>
      <c r="AC450" s="59"/>
      <c r="AD450" s="59"/>
      <c r="AE450" s="59"/>
      <c r="AF450" s="59"/>
      <c r="AG450" s="59"/>
      <c r="AH450" s="59"/>
      <c r="AI450" s="59"/>
      <c r="AJ450" s="59"/>
    </row>
    <row r="451" spans="1:36" ht="14.25" customHeight="1" x14ac:dyDescent="0.2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61"/>
      <c r="O451" s="62"/>
      <c r="P451" s="61"/>
      <c r="Q451" s="59"/>
      <c r="R451" s="59"/>
      <c r="S451" s="59"/>
      <c r="T451" s="59"/>
      <c r="U451" s="59"/>
      <c r="V451" s="59"/>
      <c r="W451" s="59"/>
      <c r="X451" s="59"/>
      <c r="Y451" s="59"/>
      <c r="Z451" s="59"/>
      <c r="AA451" s="59"/>
      <c r="AB451" s="59"/>
      <c r="AC451" s="59"/>
      <c r="AD451" s="59"/>
      <c r="AE451" s="59"/>
      <c r="AF451" s="59"/>
      <c r="AG451" s="59"/>
      <c r="AH451" s="59"/>
      <c r="AI451" s="59"/>
      <c r="AJ451" s="59"/>
    </row>
    <row r="452" spans="1:36" ht="14.25" customHeight="1" x14ac:dyDescent="0.2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61"/>
      <c r="O452" s="62"/>
      <c r="P452" s="61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  <c r="AB452" s="59"/>
      <c r="AC452" s="59"/>
      <c r="AD452" s="59"/>
      <c r="AE452" s="59"/>
      <c r="AF452" s="59"/>
      <c r="AG452" s="59"/>
      <c r="AH452" s="59"/>
      <c r="AI452" s="59"/>
      <c r="AJ452" s="59"/>
    </row>
    <row r="453" spans="1:36" ht="14.25" customHeight="1" x14ac:dyDescent="0.2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61"/>
      <c r="O453" s="62"/>
      <c r="P453" s="61"/>
      <c r="Q453" s="59"/>
      <c r="R453" s="59"/>
      <c r="S453" s="59"/>
      <c r="T453" s="59"/>
      <c r="U453" s="59"/>
      <c r="V453" s="59"/>
      <c r="W453" s="59"/>
      <c r="X453" s="59"/>
      <c r="Y453" s="59"/>
      <c r="Z453" s="59"/>
      <c r="AA453" s="59"/>
      <c r="AB453" s="59"/>
      <c r="AC453" s="59"/>
      <c r="AD453" s="59"/>
      <c r="AE453" s="59"/>
      <c r="AF453" s="59"/>
      <c r="AG453" s="59"/>
      <c r="AH453" s="59"/>
      <c r="AI453" s="59"/>
      <c r="AJ453" s="59"/>
    </row>
    <row r="454" spans="1:36" ht="14.25" customHeight="1" x14ac:dyDescent="0.2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61"/>
      <c r="O454" s="62"/>
      <c r="P454" s="61"/>
      <c r="Q454" s="59"/>
      <c r="R454" s="59"/>
      <c r="S454" s="59"/>
      <c r="T454" s="59"/>
      <c r="U454" s="59"/>
      <c r="V454" s="59"/>
      <c r="W454" s="59"/>
      <c r="X454" s="59"/>
      <c r="Y454" s="59"/>
      <c r="Z454" s="59"/>
      <c r="AA454" s="59"/>
      <c r="AB454" s="59"/>
      <c r="AC454" s="59"/>
      <c r="AD454" s="59"/>
      <c r="AE454" s="59"/>
      <c r="AF454" s="59"/>
      <c r="AG454" s="59"/>
      <c r="AH454" s="59"/>
      <c r="AI454" s="59"/>
      <c r="AJ454" s="59"/>
    </row>
    <row r="455" spans="1:36" ht="14.25" customHeight="1" x14ac:dyDescent="0.2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61"/>
      <c r="O455" s="62"/>
      <c r="P455" s="61"/>
      <c r="Q455" s="59"/>
      <c r="R455" s="59"/>
      <c r="S455" s="59"/>
      <c r="T455" s="59"/>
      <c r="U455" s="59"/>
      <c r="V455" s="59"/>
      <c r="W455" s="59"/>
      <c r="X455" s="59"/>
      <c r="Y455" s="59"/>
      <c r="Z455" s="59"/>
      <c r="AA455" s="59"/>
      <c r="AB455" s="59"/>
      <c r="AC455" s="59"/>
      <c r="AD455" s="59"/>
      <c r="AE455" s="59"/>
      <c r="AF455" s="59"/>
      <c r="AG455" s="59"/>
      <c r="AH455" s="59"/>
      <c r="AI455" s="59"/>
      <c r="AJ455" s="59"/>
    </row>
    <row r="456" spans="1:36" ht="14.25" customHeight="1" x14ac:dyDescent="0.2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61"/>
      <c r="O456" s="62"/>
      <c r="P456" s="61"/>
      <c r="Q456" s="59"/>
      <c r="R456" s="59"/>
      <c r="S456" s="59"/>
      <c r="T456" s="59"/>
      <c r="U456" s="59"/>
      <c r="V456" s="59"/>
      <c r="W456" s="59"/>
      <c r="X456" s="59"/>
      <c r="Y456" s="59"/>
      <c r="Z456" s="59"/>
      <c r="AA456" s="59"/>
      <c r="AB456" s="59"/>
      <c r="AC456" s="59"/>
      <c r="AD456" s="59"/>
      <c r="AE456" s="59"/>
      <c r="AF456" s="59"/>
      <c r="AG456" s="59"/>
      <c r="AH456" s="59"/>
      <c r="AI456" s="59"/>
      <c r="AJ456" s="59"/>
    </row>
    <row r="457" spans="1:36" ht="14.25" customHeight="1" x14ac:dyDescent="0.2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61"/>
      <c r="O457" s="62"/>
      <c r="P457" s="61"/>
      <c r="Q457" s="59"/>
      <c r="R457" s="59"/>
      <c r="S457" s="59"/>
      <c r="T457" s="59"/>
      <c r="U457" s="59"/>
      <c r="V457" s="59"/>
      <c r="W457" s="59"/>
      <c r="X457" s="59"/>
      <c r="Y457" s="59"/>
      <c r="Z457" s="59"/>
      <c r="AA457" s="59"/>
      <c r="AB457" s="59"/>
      <c r="AC457" s="59"/>
      <c r="AD457" s="59"/>
      <c r="AE457" s="59"/>
      <c r="AF457" s="59"/>
      <c r="AG457" s="59"/>
      <c r="AH457" s="59"/>
      <c r="AI457" s="59"/>
      <c r="AJ457" s="59"/>
    </row>
    <row r="458" spans="1:36" ht="14.25" customHeight="1" x14ac:dyDescent="0.2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61"/>
      <c r="O458" s="62"/>
      <c r="P458" s="61"/>
      <c r="Q458" s="59"/>
      <c r="R458" s="59"/>
      <c r="S458" s="59"/>
      <c r="T458" s="59"/>
      <c r="U458" s="59"/>
      <c r="V458" s="59"/>
      <c r="W458" s="59"/>
      <c r="X458" s="59"/>
      <c r="Y458" s="59"/>
      <c r="Z458" s="59"/>
      <c r="AA458" s="59"/>
      <c r="AB458" s="59"/>
      <c r="AC458" s="59"/>
      <c r="AD458" s="59"/>
      <c r="AE458" s="59"/>
      <c r="AF458" s="59"/>
      <c r="AG458" s="59"/>
      <c r="AH458" s="59"/>
      <c r="AI458" s="59"/>
      <c r="AJ458" s="59"/>
    </row>
    <row r="459" spans="1:36" ht="14.25" customHeight="1" x14ac:dyDescent="0.2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61"/>
      <c r="O459" s="62"/>
      <c r="P459" s="61"/>
      <c r="Q459" s="59"/>
      <c r="R459" s="59"/>
      <c r="S459" s="59"/>
      <c r="T459" s="59"/>
      <c r="U459" s="59"/>
      <c r="V459" s="59"/>
      <c r="W459" s="59"/>
      <c r="X459" s="59"/>
      <c r="Y459" s="59"/>
      <c r="Z459" s="59"/>
      <c r="AA459" s="59"/>
      <c r="AB459" s="59"/>
      <c r="AC459" s="59"/>
      <c r="AD459" s="59"/>
      <c r="AE459" s="59"/>
      <c r="AF459" s="59"/>
      <c r="AG459" s="59"/>
      <c r="AH459" s="59"/>
      <c r="AI459" s="59"/>
      <c r="AJ459" s="59"/>
    </row>
    <row r="460" spans="1:36" ht="14.25" customHeight="1" x14ac:dyDescent="0.2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61"/>
      <c r="O460" s="62"/>
      <c r="P460" s="61"/>
      <c r="Q460" s="59"/>
      <c r="R460" s="59"/>
      <c r="S460" s="59"/>
      <c r="T460" s="59"/>
      <c r="U460" s="59"/>
      <c r="V460" s="59"/>
      <c r="W460" s="59"/>
      <c r="X460" s="59"/>
      <c r="Y460" s="59"/>
      <c r="Z460" s="59"/>
      <c r="AA460" s="59"/>
      <c r="AB460" s="59"/>
      <c r="AC460" s="59"/>
      <c r="AD460" s="59"/>
      <c r="AE460" s="59"/>
      <c r="AF460" s="59"/>
      <c r="AG460" s="59"/>
      <c r="AH460" s="59"/>
      <c r="AI460" s="59"/>
      <c r="AJ460" s="59"/>
    </row>
    <row r="461" spans="1:36" ht="14.25" customHeight="1" x14ac:dyDescent="0.2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61"/>
      <c r="O461" s="62"/>
      <c r="P461" s="61"/>
      <c r="Q461" s="59"/>
      <c r="R461" s="59"/>
      <c r="S461" s="59"/>
      <c r="T461" s="59"/>
      <c r="U461" s="59"/>
      <c r="V461" s="59"/>
      <c r="W461" s="59"/>
      <c r="X461" s="59"/>
      <c r="Y461" s="59"/>
      <c r="Z461" s="59"/>
      <c r="AA461" s="59"/>
      <c r="AB461" s="59"/>
      <c r="AC461" s="59"/>
      <c r="AD461" s="59"/>
      <c r="AE461" s="59"/>
      <c r="AF461" s="59"/>
      <c r="AG461" s="59"/>
      <c r="AH461" s="59"/>
      <c r="AI461" s="59"/>
      <c r="AJ461" s="59"/>
    </row>
    <row r="462" spans="1:36" ht="14.25" customHeight="1" x14ac:dyDescent="0.2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61"/>
      <c r="O462" s="62"/>
      <c r="P462" s="61"/>
      <c r="Q462" s="59"/>
      <c r="R462" s="59"/>
      <c r="S462" s="59"/>
      <c r="T462" s="59"/>
      <c r="U462" s="59"/>
      <c r="V462" s="59"/>
      <c r="W462" s="59"/>
      <c r="X462" s="59"/>
      <c r="Y462" s="59"/>
      <c r="Z462" s="59"/>
      <c r="AA462" s="59"/>
      <c r="AB462" s="59"/>
      <c r="AC462" s="59"/>
      <c r="AD462" s="59"/>
      <c r="AE462" s="59"/>
      <c r="AF462" s="59"/>
      <c r="AG462" s="59"/>
      <c r="AH462" s="59"/>
      <c r="AI462" s="59"/>
      <c r="AJ462" s="59"/>
    </row>
    <row r="463" spans="1:36" ht="14.25" customHeight="1" x14ac:dyDescent="0.2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61"/>
      <c r="O463" s="62"/>
      <c r="P463" s="61"/>
      <c r="Q463" s="59"/>
      <c r="R463" s="59"/>
      <c r="S463" s="59"/>
      <c r="T463" s="59"/>
      <c r="U463" s="59"/>
      <c r="V463" s="59"/>
      <c r="W463" s="59"/>
      <c r="X463" s="59"/>
      <c r="Y463" s="59"/>
      <c r="Z463" s="59"/>
      <c r="AA463" s="59"/>
      <c r="AB463" s="59"/>
      <c r="AC463" s="59"/>
      <c r="AD463" s="59"/>
      <c r="AE463" s="59"/>
      <c r="AF463" s="59"/>
      <c r="AG463" s="59"/>
      <c r="AH463" s="59"/>
      <c r="AI463" s="59"/>
      <c r="AJ463" s="59"/>
    </row>
    <row r="464" spans="1:36" ht="14.25" customHeight="1" x14ac:dyDescent="0.2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61"/>
      <c r="O464" s="62"/>
      <c r="P464" s="61"/>
      <c r="Q464" s="59"/>
      <c r="R464" s="59"/>
      <c r="S464" s="59"/>
      <c r="T464" s="59"/>
      <c r="U464" s="59"/>
      <c r="V464" s="59"/>
      <c r="W464" s="59"/>
      <c r="X464" s="59"/>
      <c r="Y464" s="59"/>
      <c r="Z464" s="59"/>
      <c r="AA464" s="59"/>
      <c r="AB464" s="59"/>
      <c r="AC464" s="59"/>
      <c r="AD464" s="59"/>
      <c r="AE464" s="59"/>
      <c r="AF464" s="59"/>
      <c r="AG464" s="59"/>
      <c r="AH464" s="59"/>
      <c r="AI464" s="59"/>
      <c r="AJ464" s="59"/>
    </row>
    <row r="465" spans="1:36" ht="14.25" customHeight="1" x14ac:dyDescent="0.2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61"/>
      <c r="O465" s="62"/>
      <c r="P465" s="61"/>
      <c r="Q465" s="59"/>
      <c r="R465" s="59"/>
      <c r="S465" s="59"/>
      <c r="T465" s="59"/>
      <c r="U465" s="59"/>
      <c r="V465" s="59"/>
      <c r="W465" s="59"/>
      <c r="X465" s="59"/>
      <c r="Y465" s="59"/>
      <c r="Z465" s="59"/>
      <c r="AA465" s="59"/>
      <c r="AB465" s="59"/>
      <c r="AC465" s="59"/>
      <c r="AD465" s="59"/>
      <c r="AE465" s="59"/>
      <c r="AF465" s="59"/>
      <c r="AG465" s="59"/>
      <c r="AH465" s="59"/>
      <c r="AI465" s="59"/>
      <c r="AJ465" s="59"/>
    </row>
    <row r="466" spans="1:36" ht="14.25" customHeight="1" x14ac:dyDescent="0.2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61"/>
      <c r="O466" s="62"/>
      <c r="P466" s="61"/>
      <c r="Q466" s="59"/>
      <c r="R466" s="59"/>
      <c r="S466" s="59"/>
      <c r="T466" s="59"/>
      <c r="U466" s="59"/>
      <c r="V466" s="59"/>
      <c r="W466" s="59"/>
      <c r="X466" s="59"/>
      <c r="Y466" s="59"/>
      <c r="Z466" s="59"/>
      <c r="AA466" s="59"/>
      <c r="AB466" s="59"/>
      <c r="AC466" s="59"/>
      <c r="AD466" s="59"/>
      <c r="AE466" s="59"/>
      <c r="AF466" s="59"/>
      <c r="AG466" s="59"/>
      <c r="AH466" s="59"/>
      <c r="AI466" s="59"/>
      <c r="AJ466" s="59"/>
    </row>
    <row r="467" spans="1:36" ht="14.25" customHeight="1" x14ac:dyDescent="0.2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61"/>
      <c r="O467" s="62"/>
      <c r="P467" s="61"/>
      <c r="Q467" s="59"/>
      <c r="R467" s="59"/>
      <c r="S467" s="59"/>
      <c r="T467" s="59"/>
      <c r="U467" s="59"/>
      <c r="V467" s="59"/>
      <c r="W467" s="59"/>
      <c r="X467" s="59"/>
      <c r="Y467" s="59"/>
      <c r="Z467" s="59"/>
      <c r="AA467" s="59"/>
      <c r="AB467" s="59"/>
      <c r="AC467" s="59"/>
      <c r="AD467" s="59"/>
      <c r="AE467" s="59"/>
      <c r="AF467" s="59"/>
      <c r="AG467" s="59"/>
      <c r="AH467" s="59"/>
      <c r="AI467" s="59"/>
      <c r="AJ467" s="59"/>
    </row>
    <row r="468" spans="1:36" ht="14.25" customHeight="1" x14ac:dyDescent="0.2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61"/>
      <c r="O468" s="62"/>
      <c r="P468" s="61"/>
      <c r="Q468" s="59"/>
      <c r="R468" s="59"/>
      <c r="S468" s="59"/>
      <c r="T468" s="59"/>
      <c r="U468" s="59"/>
      <c r="V468" s="59"/>
      <c r="W468" s="59"/>
      <c r="X468" s="59"/>
      <c r="Y468" s="59"/>
      <c r="Z468" s="59"/>
      <c r="AA468" s="59"/>
      <c r="AB468" s="59"/>
      <c r="AC468" s="59"/>
      <c r="AD468" s="59"/>
      <c r="AE468" s="59"/>
      <c r="AF468" s="59"/>
      <c r="AG468" s="59"/>
      <c r="AH468" s="59"/>
      <c r="AI468" s="59"/>
      <c r="AJ468" s="59"/>
    </row>
    <row r="469" spans="1:36" ht="14.25" customHeight="1" x14ac:dyDescent="0.2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61"/>
      <c r="O469" s="62"/>
      <c r="P469" s="61"/>
      <c r="Q469" s="59"/>
      <c r="R469" s="59"/>
      <c r="S469" s="59"/>
      <c r="T469" s="59"/>
      <c r="U469" s="59"/>
      <c r="V469" s="59"/>
      <c r="W469" s="59"/>
      <c r="X469" s="59"/>
      <c r="Y469" s="59"/>
      <c r="Z469" s="59"/>
      <c r="AA469" s="59"/>
      <c r="AB469" s="59"/>
      <c r="AC469" s="59"/>
      <c r="AD469" s="59"/>
      <c r="AE469" s="59"/>
      <c r="AF469" s="59"/>
      <c r="AG469" s="59"/>
      <c r="AH469" s="59"/>
      <c r="AI469" s="59"/>
      <c r="AJ469" s="59"/>
    </row>
    <row r="470" spans="1:36" ht="14.25" customHeight="1" x14ac:dyDescent="0.2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61"/>
      <c r="O470" s="62"/>
      <c r="P470" s="61"/>
      <c r="Q470" s="59"/>
      <c r="R470" s="59"/>
      <c r="S470" s="59"/>
      <c r="T470" s="59"/>
      <c r="U470" s="59"/>
      <c r="V470" s="59"/>
      <c r="W470" s="59"/>
      <c r="X470" s="59"/>
      <c r="Y470" s="59"/>
      <c r="Z470" s="59"/>
      <c r="AA470" s="59"/>
      <c r="AB470" s="59"/>
      <c r="AC470" s="59"/>
      <c r="AD470" s="59"/>
      <c r="AE470" s="59"/>
      <c r="AF470" s="59"/>
      <c r="AG470" s="59"/>
      <c r="AH470" s="59"/>
      <c r="AI470" s="59"/>
      <c r="AJ470" s="59"/>
    </row>
    <row r="471" spans="1:36" ht="14.25" customHeight="1" x14ac:dyDescent="0.2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61"/>
      <c r="O471" s="62"/>
      <c r="P471" s="61"/>
      <c r="Q471" s="59"/>
      <c r="R471" s="59"/>
      <c r="S471" s="59"/>
      <c r="T471" s="59"/>
      <c r="U471" s="59"/>
      <c r="V471" s="59"/>
      <c r="W471" s="59"/>
      <c r="X471" s="59"/>
      <c r="Y471" s="59"/>
      <c r="Z471" s="59"/>
      <c r="AA471" s="59"/>
      <c r="AB471" s="59"/>
      <c r="AC471" s="59"/>
      <c r="AD471" s="59"/>
      <c r="AE471" s="59"/>
      <c r="AF471" s="59"/>
      <c r="AG471" s="59"/>
      <c r="AH471" s="59"/>
      <c r="AI471" s="59"/>
      <c r="AJ471" s="59"/>
    </row>
    <row r="472" spans="1:36" ht="14.25" customHeight="1" x14ac:dyDescent="0.2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61"/>
      <c r="O472" s="62"/>
      <c r="P472" s="61"/>
      <c r="Q472" s="59"/>
      <c r="R472" s="59"/>
      <c r="S472" s="59"/>
      <c r="T472" s="59"/>
      <c r="U472" s="59"/>
      <c r="V472" s="59"/>
      <c r="W472" s="59"/>
      <c r="X472" s="59"/>
      <c r="Y472" s="59"/>
      <c r="Z472" s="59"/>
      <c r="AA472" s="59"/>
      <c r="AB472" s="59"/>
      <c r="AC472" s="59"/>
      <c r="AD472" s="59"/>
      <c r="AE472" s="59"/>
      <c r="AF472" s="59"/>
      <c r="AG472" s="59"/>
      <c r="AH472" s="59"/>
      <c r="AI472" s="59"/>
      <c r="AJ472" s="59"/>
    </row>
    <row r="473" spans="1:36" ht="14.25" customHeight="1" x14ac:dyDescent="0.2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61"/>
      <c r="O473" s="62"/>
      <c r="P473" s="61"/>
      <c r="Q473" s="59"/>
      <c r="R473" s="59"/>
      <c r="S473" s="59"/>
      <c r="T473" s="59"/>
      <c r="U473" s="59"/>
      <c r="V473" s="59"/>
      <c r="W473" s="59"/>
      <c r="X473" s="59"/>
      <c r="Y473" s="59"/>
      <c r="Z473" s="59"/>
      <c r="AA473" s="59"/>
      <c r="AB473" s="59"/>
      <c r="AC473" s="59"/>
      <c r="AD473" s="59"/>
      <c r="AE473" s="59"/>
      <c r="AF473" s="59"/>
      <c r="AG473" s="59"/>
      <c r="AH473" s="59"/>
      <c r="AI473" s="59"/>
      <c r="AJ473" s="59"/>
    </row>
    <row r="474" spans="1:36" ht="14.25" customHeight="1" x14ac:dyDescent="0.2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61"/>
      <c r="O474" s="62"/>
      <c r="P474" s="61"/>
      <c r="Q474" s="59"/>
      <c r="R474" s="59"/>
      <c r="S474" s="59"/>
      <c r="T474" s="59"/>
      <c r="U474" s="59"/>
      <c r="V474" s="59"/>
      <c r="W474" s="59"/>
      <c r="X474" s="59"/>
      <c r="Y474" s="59"/>
      <c r="Z474" s="59"/>
      <c r="AA474" s="59"/>
      <c r="AB474" s="59"/>
      <c r="AC474" s="59"/>
      <c r="AD474" s="59"/>
      <c r="AE474" s="59"/>
      <c r="AF474" s="59"/>
      <c r="AG474" s="59"/>
      <c r="AH474" s="59"/>
      <c r="AI474" s="59"/>
      <c r="AJ474" s="59"/>
    </row>
    <row r="475" spans="1:36" ht="14.25" customHeight="1" x14ac:dyDescent="0.2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61"/>
      <c r="O475" s="62"/>
      <c r="P475" s="61"/>
      <c r="Q475" s="59"/>
      <c r="R475" s="59"/>
      <c r="S475" s="59"/>
      <c r="T475" s="59"/>
      <c r="U475" s="59"/>
      <c r="V475" s="59"/>
      <c r="W475" s="59"/>
      <c r="X475" s="59"/>
      <c r="Y475" s="59"/>
      <c r="Z475" s="59"/>
      <c r="AA475" s="59"/>
      <c r="AB475" s="59"/>
      <c r="AC475" s="59"/>
      <c r="AD475" s="59"/>
      <c r="AE475" s="59"/>
      <c r="AF475" s="59"/>
      <c r="AG475" s="59"/>
      <c r="AH475" s="59"/>
      <c r="AI475" s="59"/>
      <c r="AJ475" s="59"/>
    </row>
    <row r="476" spans="1:36" ht="14.25" customHeight="1" x14ac:dyDescent="0.2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61"/>
      <c r="O476" s="62"/>
      <c r="P476" s="61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  <c r="AB476" s="59"/>
      <c r="AC476" s="59"/>
      <c r="AD476" s="59"/>
      <c r="AE476" s="59"/>
      <c r="AF476" s="59"/>
      <c r="AG476" s="59"/>
      <c r="AH476" s="59"/>
      <c r="AI476" s="59"/>
      <c r="AJ476" s="59"/>
    </row>
    <row r="477" spans="1:36" ht="14.25" customHeight="1" x14ac:dyDescent="0.2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61"/>
      <c r="O477" s="62"/>
      <c r="P477" s="61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  <c r="AB477" s="59"/>
      <c r="AC477" s="59"/>
      <c r="AD477" s="59"/>
      <c r="AE477" s="59"/>
      <c r="AF477" s="59"/>
      <c r="AG477" s="59"/>
      <c r="AH477" s="59"/>
      <c r="AI477" s="59"/>
      <c r="AJ477" s="59"/>
    </row>
    <row r="478" spans="1:36" ht="14.25" customHeight="1" x14ac:dyDescent="0.2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61"/>
      <c r="O478" s="62"/>
      <c r="P478" s="61"/>
      <c r="Q478" s="59"/>
      <c r="R478" s="59"/>
      <c r="S478" s="59"/>
      <c r="T478" s="59"/>
      <c r="U478" s="59"/>
      <c r="V478" s="59"/>
      <c r="W478" s="59"/>
      <c r="X478" s="59"/>
      <c r="Y478" s="59"/>
      <c r="Z478" s="59"/>
      <c r="AA478" s="59"/>
      <c r="AB478" s="59"/>
      <c r="AC478" s="59"/>
      <c r="AD478" s="59"/>
      <c r="AE478" s="59"/>
      <c r="AF478" s="59"/>
      <c r="AG478" s="59"/>
      <c r="AH478" s="59"/>
      <c r="AI478" s="59"/>
      <c r="AJ478" s="59"/>
    </row>
    <row r="479" spans="1:36" ht="14.25" customHeight="1" x14ac:dyDescent="0.2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61"/>
      <c r="O479" s="62"/>
      <c r="P479" s="61"/>
      <c r="Q479" s="59"/>
      <c r="R479" s="59"/>
      <c r="S479" s="59"/>
      <c r="T479" s="59"/>
      <c r="U479" s="59"/>
      <c r="V479" s="59"/>
      <c r="W479" s="59"/>
      <c r="X479" s="59"/>
      <c r="Y479" s="59"/>
      <c r="Z479" s="59"/>
      <c r="AA479" s="59"/>
      <c r="AB479" s="59"/>
      <c r="AC479" s="59"/>
      <c r="AD479" s="59"/>
      <c r="AE479" s="59"/>
      <c r="AF479" s="59"/>
      <c r="AG479" s="59"/>
      <c r="AH479" s="59"/>
      <c r="AI479" s="59"/>
      <c r="AJ479" s="59"/>
    </row>
    <row r="480" spans="1:36" ht="14.25" customHeight="1" x14ac:dyDescent="0.2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61"/>
      <c r="O480" s="62"/>
      <c r="P480" s="61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  <c r="AB480" s="59"/>
      <c r="AC480" s="59"/>
      <c r="AD480" s="59"/>
      <c r="AE480" s="59"/>
      <c r="AF480" s="59"/>
      <c r="AG480" s="59"/>
      <c r="AH480" s="59"/>
      <c r="AI480" s="59"/>
      <c r="AJ480" s="59"/>
    </row>
    <row r="481" spans="1:36" ht="14.25" customHeight="1" x14ac:dyDescent="0.2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61"/>
      <c r="O481" s="62"/>
      <c r="P481" s="61"/>
      <c r="Q481" s="59"/>
      <c r="R481" s="59"/>
      <c r="S481" s="59"/>
      <c r="T481" s="59"/>
      <c r="U481" s="59"/>
      <c r="V481" s="59"/>
      <c r="W481" s="59"/>
      <c r="X481" s="59"/>
      <c r="Y481" s="59"/>
      <c r="Z481" s="59"/>
      <c r="AA481" s="59"/>
      <c r="AB481" s="59"/>
      <c r="AC481" s="59"/>
      <c r="AD481" s="59"/>
      <c r="AE481" s="59"/>
      <c r="AF481" s="59"/>
      <c r="AG481" s="59"/>
      <c r="AH481" s="59"/>
      <c r="AI481" s="59"/>
      <c r="AJ481" s="59"/>
    </row>
    <row r="482" spans="1:36" ht="14.25" customHeight="1" x14ac:dyDescent="0.2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61"/>
      <c r="O482" s="62"/>
      <c r="P482" s="61"/>
      <c r="Q482" s="59"/>
      <c r="R482" s="59"/>
      <c r="S482" s="59"/>
      <c r="T482" s="59"/>
      <c r="U482" s="59"/>
      <c r="V482" s="59"/>
      <c r="W482" s="59"/>
      <c r="X482" s="59"/>
      <c r="Y482" s="59"/>
      <c r="Z482" s="59"/>
      <c r="AA482" s="59"/>
      <c r="AB482" s="59"/>
      <c r="AC482" s="59"/>
      <c r="AD482" s="59"/>
      <c r="AE482" s="59"/>
      <c r="AF482" s="59"/>
      <c r="AG482" s="59"/>
      <c r="AH482" s="59"/>
      <c r="AI482" s="59"/>
      <c r="AJ482" s="59"/>
    </row>
    <row r="483" spans="1:36" ht="14.25" customHeight="1" x14ac:dyDescent="0.2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61"/>
      <c r="O483" s="62"/>
      <c r="P483" s="61"/>
      <c r="Q483" s="59"/>
      <c r="R483" s="59"/>
      <c r="S483" s="59"/>
      <c r="T483" s="59"/>
      <c r="U483" s="59"/>
      <c r="V483" s="59"/>
      <c r="W483" s="59"/>
      <c r="X483" s="59"/>
      <c r="Y483" s="59"/>
      <c r="Z483" s="59"/>
      <c r="AA483" s="59"/>
      <c r="AB483" s="59"/>
      <c r="AC483" s="59"/>
      <c r="AD483" s="59"/>
      <c r="AE483" s="59"/>
      <c r="AF483" s="59"/>
      <c r="AG483" s="59"/>
      <c r="AH483" s="59"/>
      <c r="AI483" s="59"/>
      <c r="AJ483" s="59"/>
    </row>
    <row r="484" spans="1:36" ht="14.25" customHeight="1" x14ac:dyDescent="0.2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61"/>
      <c r="O484" s="62"/>
      <c r="P484" s="61"/>
      <c r="Q484" s="59"/>
      <c r="R484" s="59"/>
      <c r="S484" s="59"/>
      <c r="T484" s="59"/>
      <c r="U484" s="59"/>
      <c r="V484" s="59"/>
      <c r="W484" s="59"/>
      <c r="X484" s="59"/>
      <c r="Y484" s="59"/>
      <c r="Z484" s="59"/>
      <c r="AA484" s="59"/>
      <c r="AB484" s="59"/>
      <c r="AC484" s="59"/>
      <c r="AD484" s="59"/>
      <c r="AE484" s="59"/>
      <c r="AF484" s="59"/>
      <c r="AG484" s="59"/>
      <c r="AH484" s="59"/>
      <c r="AI484" s="59"/>
      <c r="AJ484" s="59"/>
    </row>
    <row r="485" spans="1:36" ht="14.25" customHeight="1" x14ac:dyDescent="0.2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61"/>
      <c r="O485" s="62"/>
      <c r="P485" s="61"/>
      <c r="Q485" s="59"/>
      <c r="R485" s="59"/>
      <c r="S485" s="59"/>
      <c r="T485" s="59"/>
      <c r="U485" s="59"/>
      <c r="V485" s="59"/>
      <c r="W485" s="59"/>
      <c r="X485" s="59"/>
      <c r="Y485" s="59"/>
      <c r="Z485" s="59"/>
      <c r="AA485" s="59"/>
      <c r="AB485" s="59"/>
      <c r="AC485" s="59"/>
      <c r="AD485" s="59"/>
      <c r="AE485" s="59"/>
      <c r="AF485" s="59"/>
      <c r="AG485" s="59"/>
      <c r="AH485" s="59"/>
      <c r="AI485" s="59"/>
      <c r="AJ485" s="59"/>
    </row>
    <row r="486" spans="1:36" ht="14.25" customHeight="1" x14ac:dyDescent="0.2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61"/>
      <c r="O486" s="62"/>
      <c r="P486" s="61"/>
      <c r="Q486" s="59"/>
      <c r="R486" s="59"/>
      <c r="S486" s="59"/>
      <c r="T486" s="59"/>
      <c r="U486" s="59"/>
      <c r="V486" s="59"/>
      <c r="W486" s="59"/>
      <c r="X486" s="59"/>
      <c r="Y486" s="59"/>
      <c r="Z486" s="59"/>
      <c r="AA486" s="59"/>
      <c r="AB486" s="59"/>
      <c r="AC486" s="59"/>
      <c r="AD486" s="59"/>
      <c r="AE486" s="59"/>
      <c r="AF486" s="59"/>
      <c r="AG486" s="59"/>
      <c r="AH486" s="59"/>
      <c r="AI486" s="59"/>
      <c r="AJ486" s="59"/>
    </row>
    <row r="487" spans="1:36" ht="14.25" customHeight="1" x14ac:dyDescent="0.2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61"/>
      <c r="O487" s="62"/>
      <c r="P487" s="61"/>
      <c r="Q487" s="59"/>
      <c r="R487" s="59"/>
      <c r="S487" s="59"/>
      <c r="T487" s="59"/>
      <c r="U487" s="59"/>
      <c r="V487" s="59"/>
      <c r="W487" s="59"/>
      <c r="X487" s="59"/>
      <c r="Y487" s="59"/>
      <c r="Z487" s="59"/>
      <c r="AA487" s="59"/>
      <c r="AB487" s="59"/>
      <c r="AC487" s="59"/>
      <c r="AD487" s="59"/>
      <c r="AE487" s="59"/>
      <c r="AF487" s="59"/>
      <c r="AG487" s="59"/>
      <c r="AH487" s="59"/>
      <c r="AI487" s="59"/>
      <c r="AJ487" s="59"/>
    </row>
    <row r="488" spans="1:36" ht="14.25" customHeight="1" x14ac:dyDescent="0.2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61"/>
      <c r="O488" s="62"/>
      <c r="P488" s="61"/>
      <c r="Q488" s="59"/>
      <c r="R488" s="59"/>
      <c r="S488" s="59"/>
      <c r="T488" s="59"/>
      <c r="U488" s="59"/>
      <c r="V488" s="59"/>
      <c r="W488" s="59"/>
      <c r="X488" s="59"/>
      <c r="Y488" s="59"/>
      <c r="Z488" s="59"/>
      <c r="AA488" s="59"/>
      <c r="AB488" s="59"/>
      <c r="AC488" s="59"/>
      <c r="AD488" s="59"/>
      <c r="AE488" s="59"/>
      <c r="AF488" s="59"/>
      <c r="AG488" s="59"/>
      <c r="AH488" s="59"/>
      <c r="AI488" s="59"/>
      <c r="AJ488" s="59"/>
    </row>
    <row r="489" spans="1:36" ht="14.25" customHeight="1" x14ac:dyDescent="0.2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61"/>
      <c r="O489" s="62"/>
      <c r="P489" s="61"/>
      <c r="Q489" s="59"/>
      <c r="R489" s="59"/>
      <c r="S489" s="59"/>
      <c r="T489" s="59"/>
      <c r="U489" s="59"/>
      <c r="V489" s="59"/>
      <c r="W489" s="59"/>
      <c r="X489" s="59"/>
      <c r="Y489" s="59"/>
      <c r="Z489" s="59"/>
      <c r="AA489" s="59"/>
      <c r="AB489" s="59"/>
      <c r="AC489" s="59"/>
      <c r="AD489" s="59"/>
      <c r="AE489" s="59"/>
      <c r="AF489" s="59"/>
      <c r="AG489" s="59"/>
      <c r="AH489" s="59"/>
      <c r="AI489" s="59"/>
      <c r="AJ489" s="59"/>
    </row>
    <row r="490" spans="1:36" ht="14.25" customHeight="1" x14ac:dyDescent="0.2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61"/>
      <c r="O490" s="62"/>
      <c r="P490" s="61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59"/>
      <c r="AB490" s="59"/>
      <c r="AC490" s="59"/>
      <c r="AD490" s="59"/>
      <c r="AE490" s="59"/>
      <c r="AF490" s="59"/>
      <c r="AG490" s="59"/>
      <c r="AH490" s="59"/>
      <c r="AI490" s="59"/>
      <c r="AJ490" s="59"/>
    </row>
    <row r="491" spans="1:36" ht="14.25" customHeight="1" x14ac:dyDescent="0.2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61"/>
      <c r="O491" s="62"/>
      <c r="P491" s="61"/>
      <c r="Q491" s="59"/>
      <c r="R491" s="59"/>
      <c r="S491" s="59"/>
      <c r="T491" s="59"/>
      <c r="U491" s="59"/>
      <c r="V491" s="59"/>
      <c r="W491" s="59"/>
      <c r="X491" s="59"/>
      <c r="Y491" s="59"/>
      <c r="Z491" s="59"/>
      <c r="AA491" s="59"/>
      <c r="AB491" s="59"/>
      <c r="AC491" s="59"/>
      <c r="AD491" s="59"/>
      <c r="AE491" s="59"/>
      <c r="AF491" s="59"/>
      <c r="AG491" s="59"/>
      <c r="AH491" s="59"/>
      <c r="AI491" s="59"/>
      <c r="AJ491" s="59"/>
    </row>
    <row r="492" spans="1:36" ht="14.25" customHeight="1" x14ac:dyDescent="0.2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61"/>
      <c r="O492" s="62"/>
      <c r="P492" s="61"/>
      <c r="Q492" s="59"/>
      <c r="R492" s="59"/>
      <c r="S492" s="59"/>
      <c r="T492" s="59"/>
      <c r="U492" s="59"/>
      <c r="V492" s="59"/>
      <c r="W492" s="59"/>
      <c r="X492" s="59"/>
      <c r="Y492" s="59"/>
      <c r="Z492" s="59"/>
      <c r="AA492" s="59"/>
      <c r="AB492" s="59"/>
      <c r="AC492" s="59"/>
      <c r="AD492" s="59"/>
      <c r="AE492" s="59"/>
      <c r="AF492" s="59"/>
      <c r="AG492" s="59"/>
      <c r="AH492" s="59"/>
      <c r="AI492" s="59"/>
      <c r="AJ492" s="59"/>
    </row>
    <row r="493" spans="1:36" ht="14.25" customHeight="1" x14ac:dyDescent="0.2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61"/>
      <c r="O493" s="62"/>
      <c r="P493" s="61"/>
      <c r="Q493" s="59"/>
      <c r="R493" s="59"/>
      <c r="S493" s="59"/>
      <c r="T493" s="59"/>
      <c r="U493" s="59"/>
      <c r="V493" s="59"/>
      <c r="W493" s="59"/>
      <c r="X493" s="59"/>
      <c r="Y493" s="59"/>
      <c r="Z493" s="59"/>
      <c r="AA493" s="59"/>
      <c r="AB493" s="59"/>
      <c r="AC493" s="59"/>
      <c r="AD493" s="59"/>
      <c r="AE493" s="59"/>
      <c r="AF493" s="59"/>
      <c r="AG493" s="59"/>
      <c r="AH493" s="59"/>
      <c r="AI493" s="59"/>
      <c r="AJ493" s="59"/>
    </row>
    <row r="494" spans="1:36" ht="14.25" customHeight="1" x14ac:dyDescent="0.2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61"/>
      <c r="O494" s="62"/>
      <c r="P494" s="61"/>
      <c r="Q494" s="59"/>
      <c r="R494" s="59"/>
      <c r="S494" s="59"/>
      <c r="T494" s="59"/>
      <c r="U494" s="59"/>
      <c r="V494" s="59"/>
      <c r="W494" s="59"/>
      <c r="X494" s="59"/>
      <c r="Y494" s="59"/>
      <c r="Z494" s="59"/>
      <c r="AA494" s="59"/>
      <c r="AB494" s="59"/>
      <c r="AC494" s="59"/>
      <c r="AD494" s="59"/>
      <c r="AE494" s="59"/>
      <c r="AF494" s="59"/>
      <c r="AG494" s="59"/>
      <c r="AH494" s="59"/>
      <c r="AI494" s="59"/>
      <c r="AJ494" s="59"/>
    </row>
    <row r="495" spans="1:36" ht="14.25" customHeight="1" x14ac:dyDescent="0.2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61"/>
      <c r="O495" s="62"/>
      <c r="P495" s="61"/>
      <c r="Q495" s="59"/>
      <c r="R495" s="59"/>
      <c r="S495" s="59"/>
      <c r="T495" s="59"/>
      <c r="U495" s="59"/>
      <c r="V495" s="59"/>
      <c r="W495" s="59"/>
      <c r="X495" s="59"/>
      <c r="Y495" s="59"/>
      <c r="Z495" s="59"/>
      <c r="AA495" s="59"/>
      <c r="AB495" s="59"/>
      <c r="AC495" s="59"/>
      <c r="AD495" s="59"/>
      <c r="AE495" s="59"/>
      <c r="AF495" s="59"/>
      <c r="AG495" s="59"/>
      <c r="AH495" s="59"/>
      <c r="AI495" s="59"/>
      <c r="AJ495" s="59"/>
    </row>
    <row r="496" spans="1:36" ht="14.25" customHeight="1" x14ac:dyDescent="0.2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61"/>
      <c r="O496" s="62"/>
      <c r="P496" s="61"/>
      <c r="Q496" s="59"/>
      <c r="R496" s="59"/>
      <c r="S496" s="59"/>
      <c r="T496" s="59"/>
      <c r="U496" s="59"/>
      <c r="V496" s="59"/>
      <c r="W496" s="59"/>
      <c r="X496" s="59"/>
      <c r="Y496" s="59"/>
      <c r="Z496" s="59"/>
      <c r="AA496" s="59"/>
      <c r="AB496" s="59"/>
      <c r="AC496" s="59"/>
      <c r="AD496" s="59"/>
      <c r="AE496" s="59"/>
      <c r="AF496" s="59"/>
      <c r="AG496" s="59"/>
      <c r="AH496" s="59"/>
      <c r="AI496" s="59"/>
      <c r="AJ496" s="59"/>
    </row>
    <row r="497" spans="1:36" ht="14.25" customHeight="1" x14ac:dyDescent="0.2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61"/>
      <c r="O497" s="62"/>
      <c r="P497" s="61"/>
      <c r="Q497" s="59"/>
      <c r="R497" s="59"/>
      <c r="S497" s="59"/>
      <c r="T497" s="59"/>
      <c r="U497" s="59"/>
      <c r="V497" s="59"/>
      <c r="W497" s="59"/>
      <c r="X497" s="59"/>
      <c r="Y497" s="59"/>
      <c r="Z497" s="59"/>
      <c r="AA497" s="59"/>
      <c r="AB497" s="59"/>
      <c r="AC497" s="59"/>
      <c r="AD497" s="59"/>
      <c r="AE497" s="59"/>
      <c r="AF497" s="59"/>
      <c r="AG497" s="59"/>
      <c r="AH497" s="59"/>
      <c r="AI497" s="59"/>
      <c r="AJ497" s="59"/>
    </row>
    <row r="498" spans="1:36" ht="14.25" customHeight="1" x14ac:dyDescent="0.2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61"/>
      <c r="O498" s="62"/>
      <c r="P498" s="61"/>
      <c r="Q498" s="59"/>
      <c r="R498" s="59"/>
      <c r="S498" s="59"/>
      <c r="T498" s="59"/>
      <c r="U498" s="59"/>
      <c r="V498" s="59"/>
      <c r="W498" s="59"/>
      <c r="X498" s="59"/>
      <c r="Y498" s="59"/>
      <c r="Z498" s="59"/>
      <c r="AA498" s="59"/>
      <c r="AB498" s="59"/>
      <c r="AC498" s="59"/>
      <c r="AD498" s="59"/>
      <c r="AE498" s="59"/>
      <c r="AF498" s="59"/>
      <c r="AG498" s="59"/>
      <c r="AH498" s="59"/>
      <c r="AI498" s="59"/>
      <c r="AJ498" s="59"/>
    </row>
    <row r="499" spans="1:36" ht="14.25" customHeight="1" x14ac:dyDescent="0.2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61"/>
      <c r="O499" s="62"/>
      <c r="P499" s="61"/>
      <c r="Q499" s="59"/>
      <c r="R499" s="59"/>
      <c r="S499" s="59"/>
      <c r="T499" s="59"/>
      <c r="U499" s="59"/>
      <c r="V499" s="59"/>
      <c r="W499" s="59"/>
      <c r="X499" s="59"/>
      <c r="Y499" s="59"/>
      <c r="Z499" s="59"/>
      <c r="AA499" s="59"/>
      <c r="AB499" s="59"/>
      <c r="AC499" s="59"/>
      <c r="AD499" s="59"/>
      <c r="AE499" s="59"/>
      <c r="AF499" s="59"/>
      <c r="AG499" s="59"/>
      <c r="AH499" s="59"/>
      <c r="AI499" s="59"/>
      <c r="AJ499" s="59"/>
    </row>
    <row r="500" spans="1:36" ht="14.25" customHeight="1" x14ac:dyDescent="0.2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61"/>
      <c r="O500" s="62"/>
      <c r="P500" s="61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  <c r="AB500" s="59"/>
      <c r="AC500" s="59"/>
      <c r="AD500" s="59"/>
      <c r="AE500" s="59"/>
      <c r="AF500" s="59"/>
      <c r="AG500" s="59"/>
      <c r="AH500" s="59"/>
      <c r="AI500" s="59"/>
      <c r="AJ500" s="59"/>
    </row>
    <row r="501" spans="1:36" ht="14.25" customHeight="1" x14ac:dyDescent="0.2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61"/>
      <c r="O501" s="62"/>
      <c r="P501" s="61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  <c r="AB501" s="59"/>
      <c r="AC501" s="59"/>
      <c r="AD501" s="59"/>
      <c r="AE501" s="59"/>
      <c r="AF501" s="59"/>
      <c r="AG501" s="59"/>
      <c r="AH501" s="59"/>
      <c r="AI501" s="59"/>
      <c r="AJ501" s="59"/>
    </row>
    <row r="502" spans="1:36" ht="14.25" customHeight="1" x14ac:dyDescent="0.2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61"/>
      <c r="O502" s="62"/>
      <c r="P502" s="61"/>
      <c r="Q502" s="59"/>
      <c r="R502" s="59"/>
      <c r="S502" s="59"/>
      <c r="T502" s="59"/>
      <c r="U502" s="59"/>
      <c r="V502" s="59"/>
      <c r="W502" s="59"/>
      <c r="X502" s="59"/>
      <c r="Y502" s="59"/>
      <c r="Z502" s="59"/>
      <c r="AA502" s="59"/>
      <c r="AB502" s="59"/>
      <c r="AC502" s="59"/>
      <c r="AD502" s="59"/>
      <c r="AE502" s="59"/>
      <c r="AF502" s="59"/>
      <c r="AG502" s="59"/>
      <c r="AH502" s="59"/>
      <c r="AI502" s="59"/>
      <c r="AJ502" s="59"/>
    </row>
    <row r="503" spans="1:36" ht="14.25" customHeight="1" x14ac:dyDescent="0.2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61"/>
      <c r="O503" s="62"/>
      <c r="P503" s="61"/>
      <c r="Q503" s="59"/>
      <c r="R503" s="59"/>
      <c r="S503" s="59"/>
      <c r="T503" s="59"/>
      <c r="U503" s="59"/>
      <c r="V503" s="59"/>
      <c r="W503" s="59"/>
      <c r="X503" s="59"/>
      <c r="Y503" s="59"/>
      <c r="Z503" s="59"/>
      <c r="AA503" s="59"/>
      <c r="AB503" s="59"/>
      <c r="AC503" s="59"/>
      <c r="AD503" s="59"/>
      <c r="AE503" s="59"/>
      <c r="AF503" s="59"/>
      <c r="AG503" s="59"/>
      <c r="AH503" s="59"/>
      <c r="AI503" s="59"/>
      <c r="AJ503" s="59"/>
    </row>
    <row r="504" spans="1:36" ht="14.25" customHeight="1" x14ac:dyDescent="0.2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61"/>
      <c r="O504" s="62"/>
      <c r="P504" s="61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59"/>
      <c r="AB504" s="59"/>
      <c r="AC504" s="59"/>
      <c r="AD504" s="59"/>
      <c r="AE504" s="59"/>
      <c r="AF504" s="59"/>
      <c r="AG504" s="59"/>
      <c r="AH504" s="59"/>
      <c r="AI504" s="59"/>
      <c r="AJ504" s="59"/>
    </row>
    <row r="505" spans="1:36" ht="14.25" customHeight="1" x14ac:dyDescent="0.2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61"/>
      <c r="O505" s="62"/>
      <c r="P505" s="61"/>
      <c r="Q505" s="59"/>
      <c r="R505" s="59"/>
      <c r="S505" s="59"/>
      <c r="T505" s="59"/>
      <c r="U505" s="59"/>
      <c r="V505" s="59"/>
      <c r="W505" s="59"/>
      <c r="X505" s="59"/>
      <c r="Y505" s="59"/>
      <c r="Z505" s="59"/>
      <c r="AA505" s="59"/>
      <c r="AB505" s="59"/>
      <c r="AC505" s="59"/>
      <c r="AD505" s="59"/>
      <c r="AE505" s="59"/>
      <c r="AF505" s="59"/>
      <c r="AG505" s="59"/>
      <c r="AH505" s="59"/>
      <c r="AI505" s="59"/>
      <c r="AJ505" s="59"/>
    </row>
    <row r="506" spans="1:36" ht="14.25" customHeight="1" x14ac:dyDescent="0.2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61"/>
      <c r="O506" s="62"/>
      <c r="P506" s="61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  <c r="AB506" s="59"/>
      <c r="AC506" s="59"/>
      <c r="AD506" s="59"/>
      <c r="AE506" s="59"/>
      <c r="AF506" s="59"/>
      <c r="AG506" s="59"/>
      <c r="AH506" s="59"/>
      <c r="AI506" s="59"/>
      <c r="AJ506" s="59"/>
    </row>
    <row r="507" spans="1:36" ht="14.25" customHeight="1" x14ac:dyDescent="0.2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61"/>
      <c r="O507" s="62"/>
      <c r="P507" s="61"/>
      <c r="Q507" s="59"/>
      <c r="R507" s="59"/>
      <c r="S507" s="59"/>
      <c r="T507" s="59"/>
      <c r="U507" s="59"/>
      <c r="V507" s="59"/>
      <c r="W507" s="59"/>
      <c r="X507" s="59"/>
      <c r="Y507" s="59"/>
      <c r="Z507" s="59"/>
      <c r="AA507" s="59"/>
      <c r="AB507" s="59"/>
      <c r="AC507" s="59"/>
      <c r="AD507" s="59"/>
      <c r="AE507" s="59"/>
      <c r="AF507" s="59"/>
      <c r="AG507" s="59"/>
      <c r="AH507" s="59"/>
      <c r="AI507" s="59"/>
      <c r="AJ507" s="59"/>
    </row>
    <row r="508" spans="1:36" ht="14.25" customHeight="1" x14ac:dyDescent="0.2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61"/>
      <c r="O508" s="62"/>
      <c r="P508" s="61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  <c r="AB508" s="59"/>
      <c r="AC508" s="59"/>
      <c r="AD508" s="59"/>
      <c r="AE508" s="59"/>
      <c r="AF508" s="59"/>
      <c r="AG508" s="59"/>
      <c r="AH508" s="59"/>
      <c r="AI508" s="59"/>
      <c r="AJ508" s="59"/>
    </row>
    <row r="509" spans="1:36" ht="14.25" customHeight="1" x14ac:dyDescent="0.2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61"/>
      <c r="O509" s="62"/>
      <c r="P509" s="61"/>
      <c r="Q509" s="59"/>
      <c r="R509" s="59"/>
      <c r="S509" s="59"/>
      <c r="T509" s="59"/>
      <c r="U509" s="59"/>
      <c r="V509" s="59"/>
      <c r="W509" s="59"/>
      <c r="X509" s="59"/>
      <c r="Y509" s="59"/>
      <c r="Z509" s="59"/>
      <c r="AA509" s="59"/>
      <c r="AB509" s="59"/>
      <c r="AC509" s="59"/>
      <c r="AD509" s="59"/>
      <c r="AE509" s="59"/>
      <c r="AF509" s="59"/>
      <c r="AG509" s="59"/>
      <c r="AH509" s="59"/>
      <c r="AI509" s="59"/>
      <c r="AJ509" s="59"/>
    </row>
    <row r="510" spans="1:36" ht="14.25" customHeight="1" x14ac:dyDescent="0.2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61"/>
      <c r="O510" s="62"/>
      <c r="P510" s="61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  <c r="AB510" s="59"/>
      <c r="AC510" s="59"/>
      <c r="AD510" s="59"/>
      <c r="AE510" s="59"/>
      <c r="AF510" s="59"/>
      <c r="AG510" s="59"/>
      <c r="AH510" s="59"/>
      <c r="AI510" s="59"/>
      <c r="AJ510" s="59"/>
    </row>
    <row r="511" spans="1:36" ht="14.25" customHeight="1" x14ac:dyDescent="0.2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61"/>
      <c r="O511" s="62"/>
      <c r="P511" s="61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  <c r="AB511" s="59"/>
      <c r="AC511" s="59"/>
      <c r="AD511" s="59"/>
      <c r="AE511" s="59"/>
      <c r="AF511" s="59"/>
      <c r="AG511" s="59"/>
      <c r="AH511" s="59"/>
      <c r="AI511" s="59"/>
      <c r="AJ511" s="59"/>
    </row>
    <row r="512" spans="1:36" ht="14.25" customHeight="1" x14ac:dyDescent="0.2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61"/>
      <c r="O512" s="62"/>
      <c r="P512" s="61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  <c r="AB512" s="59"/>
      <c r="AC512" s="59"/>
      <c r="AD512" s="59"/>
      <c r="AE512" s="59"/>
      <c r="AF512" s="59"/>
      <c r="AG512" s="59"/>
      <c r="AH512" s="59"/>
      <c r="AI512" s="59"/>
      <c r="AJ512" s="59"/>
    </row>
    <row r="513" spans="1:36" ht="14.25" customHeight="1" x14ac:dyDescent="0.2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61"/>
      <c r="O513" s="62"/>
      <c r="P513" s="61"/>
      <c r="Q513" s="59"/>
      <c r="R513" s="59"/>
      <c r="S513" s="59"/>
      <c r="T513" s="59"/>
      <c r="U513" s="59"/>
      <c r="V513" s="59"/>
      <c r="W513" s="59"/>
      <c r="X513" s="59"/>
      <c r="Y513" s="59"/>
      <c r="Z513" s="59"/>
      <c r="AA513" s="59"/>
      <c r="AB513" s="59"/>
      <c r="AC513" s="59"/>
      <c r="AD513" s="59"/>
      <c r="AE513" s="59"/>
      <c r="AF513" s="59"/>
      <c r="AG513" s="59"/>
      <c r="AH513" s="59"/>
      <c r="AI513" s="59"/>
      <c r="AJ513" s="59"/>
    </row>
    <row r="514" spans="1:36" ht="14.25" customHeight="1" x14ac:dyDescent="0.2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61"/>
      <c r="O514" s="62"/>
      <c r="P514" s="61"/>
      <c r="Q514" s="59"/>
      <c r="R514" s="59"/>
      <c r="S514" s="59"/>
      <c r="T514" s="59"/>
      <c r="U514" s="59"/>
      <c r="V514" s="59"/>
      <c r="W514" s="59"/>
      <c r="X514" s="59"/>
      <c r="Y514" s="59"/>
      <c r="Z514" s="59"/>
      <c r="AA514" s="59"/>
      <c r="AB514" s="59"/>
      <c r="AC514" s="59"/>
      <c r="AD514" s="59"/>
      <c r="AE514" s="59"/>
      <c r="AF514" s="59"/>
      <c r="AG514" s="59"/>
      <c r="AH514" s="59"/>
      <c r="AI514" s="59"/>
      <c r="AJ514" s="59"/>
    </row>
    <row r="515" spans="1:36" ht="14.25" customHeight="1" x14ac:dyDescent="0.2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61"/>
      <c r="O515" s="62"/>
      <c r="P515" s="61"/>
      <c r="Q515" s="59"/>
      <c r="R515" s="59"/>
      <c r="S515" s="59"/>
      <c r="T515" s="59"/>
      <c r="U515" s="59"/>
      <c r="V515" s="59"/>
      <c r="W515" s="59"/>
      <c r="X515" s="59"/>
      <c r="Y515" s="59"/>
      <c r="Z515" s="59"/>
      <c r="AA515" s="59"/>
      <c r="AB515" s="59"/>
      <c r="AC515" s="59"/>
      <c r="AD515" s="59"/>
      <c r="AE515" s="59"/>
      <c r="AF515" s="59"/>
      <c r="AG515" s="59"/>
      <c r="AH515" s="59"/>
      <c r="AI515" s="59"/>
      <c r="AJ515" s="59"/>
    </row>
    <row r="516" spans="1:36" ht="14.25" customHeight="1" x14ac:dyDescent="0.2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61"/>
      <c r="O516" s="62"/>
      <c r="P516" s="61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  <c r="AB516" s="59"/>
      <c r="AC516" s="59"/>
      <c r="AD516" s="59"/>
      <c r="AE516" s="59"/>
      <c r="AF516" s="59"/>
      <c r="AG516" s="59"/>
      <c r="AH516" s="59"/>
      <c r="AI516" s="59"/>
      <c r="AJ516" s="59"/>
    </row>
    <row r="517" spans="1:36" ht="14.25" customHeight="1" x14ac:dyDescent="0.2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61"/>
      <c r="O517" s="62"/>
      <c r="P517" s="61"/>
      <c r="Q517" s="59"/>
      <c r="R517" s="59"/>
      <c r="S517" s="59"/>
      <c r="T517" s="59"/>
      <c r="U517" s="59"/>
      <c r="V517" s="59"/>
      <c r="W517" s="59"/>
      <c r="X517" s="59"/>
      <c r="Y517" s="59"/>
      <c r="Z517" s="59"/>
      <c r="AA517" s="59"/>
      <c r="AB517" s="59"/>
      <c r="AC517" s="59"/>
      <c r="AD517" s="59"/>
      <c r="AE517" s="59"/>
      <c r="AF517" s="59"/>
      <c r="AG517" s="59"/>
      <c r="AH517" s="59"/>
      <c r="AI517" s="59"/>
      <c r="AJ517" s="59"/>
    </row>
    <row r="518" spans="1:36" ht="14.25" customHeight="1" x14ac:dyDescent="0.2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61"/>
      <c r="O518" s="62"/>
      <c r="P518" s="61"/>
      <c r="Q518" s="59"/>
      <c r="R518" s="59"/>
      <c r="S518" s="59"/>
      <c r="T518" s="59"/>
      <c r="U518" s="59"/>
      <c r="V518" s="59"/>
      <c r="W518" s="59"/>
      <c r="X518" s="59"/>
      <c r="Y518" s="59"/>
      <c r="Z518" s="59"/>
      <c r="AA518" s="59"/>
      <c r="AB518" s="59"/>
      <c r="AC518" s="59"/>
      <c r="AD518" s="59"/>
      <c r="AE518" s="59"/>
      <c r="AF518" s="59"/>
      <c r="AG518" s="59"/>
      <c r="AH518" s="59"/>
      <c r="AI518" s="59"/>
      <c r="AJ518" s="59"/>
    </row>
    <row r="519" spans="1:36" ht="14.25" customHeight="1" x14ac:dyDescent="0.2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61"/>
      <c r="O519" s="62"/>
      <c r="P519" s="61"/>
      <c r="Q519" s="59"/>
      <c r="R519" s="59"/>
      <c r="S519" s="59"/>
      <c r="T519" s="59"/>
      <c r="U519" s="59"/>
      <c r="V519" s="59"/>
      <c r="W519" s="59"/>
      <c r="X519" s="59"/>
      <c r="Y519" s="59"/>
      <c r="Z519" s="59"/>
      <c r="AA519" s="59"/>
      <c r="AB519" s="59"/>
      <c r="AC519" s="59"/>
      <c r="AD519" s="59"/>
      <c r="AE519" s="59"/>
      <c r="AF519" s="59"/>
      <c r="AG519" s="59"/>
      <c r="AH519" s="59"/>
      <c r="AI519" s="59"/>
      <c r="AJ519" s="59"/>
    </row>
    <row r="520" spans="1:36" ht="14.25" customHeight="1" x14ac:dyDescent="0.2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61"/>
      <c r="O520" s="62"/>
      <c r="P520" s="61"/>
      <c r="Q520" s="59"/>
      <c r="R520" s="59"/>
      <c r="S520" s="59"/>
      <c r="T520" s="59"/>
      <c r="U520" s="59"/>
      <c r="V520" s="59"/>
      <c r="W520" s="59"/>
      <c r="X520" s="59"/>
      <c r="Y520" s="59"/>
      <c r="Z520" s="59"/>
      <c r="AA520" s="59"/>
      <c r="AB520" s="59"/>
      <c r="AC520" s="59"/>
      <c r="AD520" s="59"/>
      <c r="AE520" s="59"/>
      <c r="AF520" s="59"/>
      <c r="AG520" s="59"/>
      <c r="AH520" s="59"/>
      <c r="AI520" s="59"/>
      <c r="AJ520" s="59"/>
    </row>
    <row r="521" spans="1:36" ht="14.25" customHeight="1" x14ac:dyDescent="0.2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61"/>
      <c r="O521" s="62"/>
      <c r="P521" s="61"/>
      <c r="Q521" s="59"/>
      <c r="R521" s="59"/>
      <c r="S521" s="59"/>
      <c r="T521" s="59"/>
      <c r="U521" s="59"/>
      <c r="V521" s="59"/>
      <c r="W521" s="59"/>
      <c r="X521" s="59"/>
      <c r="Y521" s="59"/>
      <c r="Z521" s="59"/>
      <c r="AA521" s="59"/>
      <c r="AB521" s="59"/>
      <c r="AC521" s="59"/>
      <c r="AD521" s="59"/>
      <c r="AE521" s="59"/>
      <c r="AF521" s="59"/>
      <c r="AG521" s="59"/>
      <c r="AH521" s="59"/>
      <c r="AI521" s="59"/>
      <c r="AJ521" s="59"/>
    </row>
    <row r="522" spans="1:36" ht="14.25" customHeight="1" x14ac:dyDescent="0.2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61"/>
      <c r="O522" s="62"/>
      <c r="P522" s="61"/>
      <c r="Q522" s="59"/>
      <c r="R522" s="59"/>
      <c r="S522" s="59"/>
      <c r="T522" s="59"/>
      <c r="U522" s="59"/>
      <c r="V522" s="59"/>
      <c r="W522" s="59"/>
      <c r="X522" s="59"/>
      <c r="Y522" s="59"/>
      <c r="Z522" s="59"/>
      <c r="AA522" s="59"/>
      <c r="AB522" s="59"/>
      <c r="AC522" s="59"/>
      <c r="AD522" s="59"/>
      <c r="AE522" s="59"/>
      <c r="AF522" s="59"/>
      <c r="AG522" s="59"/>
      <c r="AH522" s="59"/>
      <c r="AI522" s="59"/>
      <c r="AJ522" s="59"/>
    </row>
    <row r="523" spans="1:36" ht="14.25" customHeight="1" x14ac:dyDescent="0.2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61"/>
      <c r="O523" s="62"/>
      <c r="P523" s="61"/>
      <c r="Q523" s="59"/>
      <c r="R523" s="59"/>
      <c r="S523" s="59"/>
      <c r="T523" s="59"/>
      <c r="U523" s="59"/>
      <c r="V523" s="59"/>
      <c r="W523" s="59"/>
      <c r="X523" s="59"/>
      <c r="Y523" s="59"/>
      <c r="Z523" s="59"/>
      <c r="AA523" s="59"/>
      <c r="AB523" s="59"/>
      <c r="AC523" s="59"/>
      <c r="AD523" s="59"/>
      <c r="AE523" s="59"/>
      <c r="AF523" s="59"/>
      <c r="AG523" s="59"/>
      <c r="AH523" s="59"/>
      <c r="AI523" s="59"/>
      <c r="AJ523" s="59"/>
    </row>
    <row r="524" spans="1:36" ht="14.25" customHeight="1" x14ac:dyDescent="0.2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61"/>
      <c r="O524" s="62"/>
      <c r="P524" s="61"/>
      <c r="Q524" s="59"/>
      <c r="R524" s="59"/>
      <c r="S524" s="59"/>
      <c r="T524" s="59"/>
      <c r="U524" s="59"/>
      <c r="V524" s="59"/>
      <c r="W524" s="59"/>
      <c r="X524" s="59"/>
      <c r="Y524" s="59"/>
      <c r="Z524" s="59"/>
      <c r="AA524" s="59"/>
      <c r="AB524" s="59"/>
      <c r="AC524" s="59"/>
      <c r="AD524" s="59"/>
      <c r="AE524" s="59"/>
      <c r="AF524" s="59"/>
      <c r="AG524" s="59"/>
      <c r="AH524" s="59"/>
      <c r="AI524" s="59"/>
      <c r="AJ524" s="59"/>
    </row>
    <row r="525" spans="1:36" ht="14.25" customHeight="1" x14ac:dyDescent="0.2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61"/>
      <c r="O525" s="62"/>
      <c r="P525" s="61"/>
      <c r="Q525" s="59"/>
      <c r="R525" s="59"/>
      <c r="S525" s="59"/>
      <c r="T525" s="59"/>
      <c r="U525" s="59"/>
      <c r="V525" s="59"/>
      <c r="W525" s="59"/>
      <c r="X525" s="59"/>
      <c r="Y525" s="59"/>
      <c r="Z525" s="59"/>
      <c r="AA525" s="59"/>
      <c r="AB525" s="59"/>
      <c r="AC525" s="59"/>
      <c r="AD525" s="59"/>
      <c r="AE525" s="59"/>
      <c r="AF525" s="59"/>
      <c r="AG525" s="59"/>
      <c r="AH525" s="59"/>
      <c r="AI525" s="59"/>
      <c r="AJ525" s="59"/>
    </row>
    <row r="526" spans="1:36" ht="14.25" customHeight="1" x14ac:dyDescent="0.2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61"/>
      <c r="O526" s="62"/>
      <c r="P526" s="61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  <c r="AB526" s="59"/>
      <c r="AC526" s="59"/>
      <c r="AD526" s="59"/>
      <c r="AE526" s="59"/>
      <c r="AF526" s="59"/>
      <c r="AG526" s="59"/>
      <c r="AH526" s="59"/>
      <c r="AI526" s="59"/>
      <c r="AJ526" s="59"/>
    </row>
    <row r="527" spans="1:36" ht="14.25" customHeight="1" x14ac:dyDescent="0.2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61"/>
      <c r="O527" s="62"/>
      <c r="P527" s="61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  <c r="AB527" s="59"/>
      <c r="AC527" s="59"/>
      <c r="AD527" s="59"/>
      <c r="AE527" s="59"/>
      <c r="AF527" s="59"/>
      <c r="AG527" s="59"/>
      <c r="AH527" s="59"/>
      <c r="AI527" s="59"/>
      <c r="AJ527" s="59"/>
    </row>
    <row r="528" spans="1:36" ht="14.25" customHeight="1" x14ac:dyDescent="0.2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61"/>
      <c r="O528" s="62"/>
      <c r="P528" s="61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  <c r="AB528" s="59"/>
      <c r="AC528" s="59"/>
      <c r="AD528" s="59"/>
      <c r="AE528" s="59"/>
      <c r="AF528" s="59"/>
      <c r="AG528" s="59"/>
      <c r="AH528" s="59"/>
      <c r="AI528" s="59"/>
      <c r="AJ528" s="59"/>
    </row>
    <row r="529" spans="1:36" ht="14.25" customHeight="1" x14ac:dyDescent="0.2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61"/>
      <c r="O529" s="62"/>
      <c r="P529" s="61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  <c r="AB529" s="59"/>
      <c r="AC529" s="59"/>
      <c r="AD529" s="59"/>
      <c r="AE529" s="59"/>
      <c r="AF529" s="59"/>
      <c r="AG529" s="59"/>
      <c r="AH529" s="59"/>
      <c r="AI529" s="59"/>
      <c r="AJ529" s="59"/>
    </row>
    <row r="530" spans="1:36" ht="14.25" customHeight="1" x14ac:dyDescent="0.2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61"/>
      <c r="O530" s="62"/>
      <c r="P530" s="61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  <c r="AB530" s="59"/>
      <c r="AC530" s="59"/>
      <c r="AD530" s="59"/>
      <c r="AE530" s="59"/>
      <c r="AF530" s="59"/>
      <c r="AG530" s="59"/>
      <c r="AH530" s="59"/>
      <c r="AI530" s="59"/>
      <c r="AJ530" s="59"/>
    </row>
    <row r="531" spans="1:36" ht="14.25" customHeight="1" x14ac:dyDescent="0.2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61"/>
      <c r="O531" s="62"/>
      <c r="P531" s="61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  <c r="AB531" s="59"/>
      <c r="AC531" s="59"/>
      <c r="AD531" s="59"/>
      <c r="AE531" s="59"/>
      <c r="AF531" s="59"/>
      <c r="AG531" s="59"/>
      <c r="AH531" s="59"/>
      <c r="AI531" s="59"/>
      <c r="AJ531" s="59"/>
    </row>
    <row r="532" spans="1:36" ht="14.25" customHeight="1" x14ac:dyDescent="0.2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61"/>
      <c r="O532" s="62"/>
      <c r="P532" s="61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  <c r="AB532" s="59"/>
      <c r="AC532" s="59"/>
      <c r="AD532" s="59"/>
      <c r="AE532" s="59"/>
      <c r="AF532" s="59"/>
      <c r="AG532" s="59"/>
      <c r="AH532" s="59"/>
      <c r="AI532" s="59"/>
      <c r="AJ532" s="59"/>
    </row>
    <row r="533" spans="1:36" ht="14.25" customHeight="1" x14ac:dyDescent="0.2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61"/>
      <c r="O533" s="62"/>
      <c r="P533" s="61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  <c r="AB533" s="59"/>
      <c r="AC533" s="59"/>
      <c r="AD533" s="59"/>
      <c r="AE533" s="59"/>
      <c r="AF533" s="59"/>
      <c r="AG533" s="59"/>
      <c r="AH533" s="59"/>
      <c r="AI533" s="59"/>
      <c r="AJ533" s="59"/>
    </row>
    <row r="534" spans="1:36" ht="14.25" customHeight="1" x14ac:dyDescent="0.2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61"/>
      <c r="O534" s="62"/>
      <c r="P534" s="61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  <c r="AB534" s="59"/>
      <c r="AC534" s="59"/>
      <c r="AD534" s="59"/>
      <c r="AE534" s="59"/>
      <c r="AF534" s="59"/>
      <c r="AG534" s="59"/>
      <c r="AH534" s="59"/>
      <c r="AI534" s="59"/>
      <c r="AJ534" s="59"/>
    </row>
    <row r="535" spans="1:36" ht="14.25" customHeight="1" x14ac:dyDescent="0.2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61"/>
      <c r="O535" s="62"/>
      <c r="P535" s="61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  <c r="AB535" s="59"/>
      <c r="AC535" s="59"/>
      <c r="AD535" s="59"/>
      <c r="AE535" s="59"/>
      <c r="AF535" s="59"/>
      <c r="AG535" s="59"/>
      <c r="AH535" s="59"/>
      <c r="AI535" s="59"/>
      <c r="AJ535" s="59"/>
    </row>
    <row r="536" spans="1:36" ht="14.25" customHeight="1" x14ac:dyDescent="0.2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61"/>
      <c r="O536" s="62"/>
      <c r="P536" s="61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  <c r="AB536" s="59"/>
      <c r="AC536" s="59"/>
      <c r="AD536" s="59"/>
      <c r="AE536" s="59"/>
      <c r="AF536" s="59"/>
      <c r="AG536" s="59"/>
      <c r="AH536" s="59"/>
      <c r="AI536" s="59"/>
      <c r="AJ536" s="59"/>
    </row>
    <row r="537" spans="1:36" ht="14.25" customHeight="1" x14ac:dyDescent="0.2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61"/>
      <c r="O537" s="62"/>
      <c r="P537" s="61"/>
      <c r="Q537" s="59"/>
      <c r="R537" s="59"/>
      <c r="S537" s="59"/>
      <c r="T537" s="59"/>
      <c r="U537" s="59"/>
      <c r="V537" s="59"/>
      <c r="W537" s="59"/>
      <c r="X537" s="59"/>
      <c r="Y537" s="59"/>
      <c r="Z537" s="59"/>
      <c r="AA537" s="59"/>
      <c r="AB537" s="59"/>
      <c r="AC537" s="59"/>
      <c r="AD537" s="59"/>
      <c r="AE537" s="59"/>
      <c r="AF537" s="59"/>
      <c r="AG537" s="59"/>
      <c r="AH537" s="59"/>
      <c r="AI537" s="59"/>
      <c r="AJ537" s="59"/>
    </row>
    <row r="538" spans="1:36" ht="14.25" customHeight="1" x14ac:dyDescent="0.2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61"/>
      <c r="O538" s="62"/>
      <c r="P538" s="61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  <c r="AB538" s="59"/>
      <c r="AC538" s="59"/>
      <c r="AD538" s="59"/>
      <c r="AE538" s="59"/>
      <c r="AF538" s="59"/>
      <c r="AG538" s="59"/>
      <c r="AH538" s="59"/>
      <c r="AI538" s="59"/>
      <c r="AJ538" s="59"/>
    </row>
    <row r="539" spans="1:36" ht="14.25" customHeight="1" x14ac:dyDescent="0.2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61"/>
      <c r="O539" s="62"/>
      <c r="P539" s="61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  <c r="AB539" s="59"/>
      <c r="AC539" s="59"/>
      <c r="AD539" s="59"/>
      <c r="AE539" s="59"/>
      <c r="AF539" s="59"/>
      <c r="AG539" s="59"/>
      <c r="AH539" s="59"/>
      <c r="AI539" s="59"/>
      <c r="AJ539" s="59"/>
    </row>
    <row r="540" spans="1:36" ht="14.25" customHeight="1" x14ac:dyDescent="0.2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61"/>
      <c r="O540" s="62"/>
      <c r="P540" s="61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  <c r="AB540" s="59"/>
      <c r="AC540" s="59"/>
      <c r="AD540" s="59"/>
      <c r="AE540" s="59"/>
      <c r="AF540" s="59"/>
      <c r="AG540" s="59"/>
      <c r="AH540" s="59"/>
      <c r="AI540" s="59"/>
      <c r="AJ540" s="59"/>
    </row>
    <row r="541" spans="1:36" ht="14.25" customHeight="1" x14ac:dyDescent="0.2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61"/>
      <c r="O541" s="62"/>
      <c r="P541" s="61"/>
      <c r="Q541" s="59"/>
      <c r="R541" s="59"/>
      <c r="S541" s="59"/>
      <c r="T541" s="59"/>
      <c r="U541" s="59"/>
      <c r="V541" s="59"/>
      <c r="W541" s="59"/>
      <c r="X541" s="59"/>
      <c r="Y541" s="59"/>
      <c r="Z541" s="59"/>
      <c r="AA541" s="59"/>
      <c r="AB541" s="59"/>
      <c r="AC541" s="59"/>
      <c r="AD541" s="59"/>
      <c r="AE541" s="59"/>
      <c r="AF541" s="59"/>
      <c r="AG541" s="59"/>
      <c r="AH541" s="59"/>
      <c r="AI541" s="59"/>
      <c r="AJ541" s="59"/>
    </row>
    <row r="542" spans="1:36" ht="14.25" customHeight="1" x14ac:dyDescent="0.2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61"/>
      <c r="O542" s="62"/>
      <c r="P542" s="61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  <c r="AB542" s="59"/>
      <c r="AC542" s="59"/>
      <c r="AD542" s="59"/>
      <c r="AE542" s="59"/>
      <c r="AF542" s="59"/>
      <c r="AG542" s="59"/>
      <c r="AH542" s="59"/>
      <c r="AI542" s="59"/>
      <c r="AJ542" s="59"/>
    </row>
    <row r="543" spans="1:36" ht="14.25" customHeight="1" x14ac:dyDescent="0.2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61"/>
      <c r="O543" s="62"/>
      <c r="P543" s="61"/>
      <c r="Q543" s="59"/>
      <c r="R543" s="59"/>
      <c r="S543" s="59"/>
      <c r="T543" s="59"/>
      <c r="U543" s="59"/>
      <c r="V543" s="59"/>
      <c r="W543" s="59"/>
      <c r="X543" s="59"/>
      <c r="Y543" s="59"/>
      <c r="Z543" s="59"/>
      <c r="AA543" s="59"/>
      <c r="AB543" s="59"/>
      <c r="AC543" s="59"/>
      <c r="AD543" s="59"/>
      <c r="AE543" s="59"/>
      <c r="AF543" s="59"/>
      <c r="AG543" s="59"/>
      <c r="AH543" s="59"/>
      <c r="AI543" s="59"/>
      <c r="AJ543" s="59"/>
    </row>
    <row r="544" spans="1:36" ht="14.25" customHeight="1" x14ac:dyDescent="0.2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61"/>
      <c r="O544" s="62"/>
      <c r="P544" s="61"/>
      <c r="Q544" s="59"/>
      <c r="R544" s="59"/>
      <c r="S544" s="59"/>
      <c r="T544" s="59"/>
      <c r="U544" s="59"/>
      <c r="V544" s="59"/>
      <c r="W544" s="59"/>
      <c r="X544" s="59"/>
      <c r="Y544" s="59"/>
      <c r="Z544" s="59"/>
      <c r="AA544" s="59"/>
      <c r="AB544" s="59"/>
      <c r="AC544" s="59"/>
      <c r="AD544" s="59"/>
      <c r="AE544" s="59"/>
      <c r="AF544" s="59"/>
      <c r="AG544" s="59"/>
      <c r="AH544" s="59"/>
      <c r="AI544" s="59"/>
      <c r="AJ544" s="59"/>
    </row>
    <row r="545" spans="1:36" ht="14.25" customHeight="1" x14ac:dyDescent="0.2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61"/>
      <c r="O545" s="62"/>
      <c r="P545" s="61"/>
      <c r="Q545" s="59"/>
      <c r="R545" s="59"/>
      <c r="S545" s="59"/>
      <c r="T545" s="59"/>
      <c r="U545" s="59"/>
      <c r="V545" s="59"/>
      <c r="W545" s="59"/>
      <c r="X545" s="59"/>
      <c r="Y545" s="59"/>
      <c r="Z545" s="59"/>
      <c r="AA545" s="59"/>
      <c r="AB545" s="59"/>
      <c r="AC545" s="59"/>
      <c r="AD545" s="59"/>
      <c r="AE545" s="59"/>
      <c r="AF545" s="59"/>
      <c r="AG545" s="59"/>
      <c r="AH545" s="59"/>
      <c r="AI545" s="59"/>
      <c r="AJ545" s="59"/>
    </row>
    <row r="546" spans="1:36" ht="14.25" customHeight="1" x14ac:dyDescent="0.2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61"/>
      <c r="O546" s="62"/>
      <c r="P546" s="61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  <c r="AB546" s="59"/>
      <c r="AC546" s="59"/>
      <c r="AD546" s="59"/>
      <c r="AE546" s="59"/>
      <c r="AF546" s="59"/>
      <c r="AG546" s="59"/>
      <c r="AH546" s="59"/>
      <c r="AI546" s="59"/>
      <c r="AJ546" s="59"/>
    </row>
    <row r="547" spans="1:36" ht="14.25" customHeight="1" x14ac:dyDescent="0.2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61"/>
      <c r="O547" s="62"/>
      <c r="P547" s="61"/>
      <c r="Q547" s="59"/>
      <c r="R547" s="59"/>
      <c r="S547" s="59"/>
      <c r="T547" s="59"/>
      <c r="U547" s="59"/>
      <c r="V547" s="59"/>
      <c r="W547" s="59"/>
      <c r="X547" s="59"/>
      <c r="Y547" s="59"/>
      <c r="Z547" s="59"/>
      <c r="AA547" s="59"/>
      <c r="AB547" s="59"/>
      <c r="AC547" s="59"/>
      <c r="AD547" s="59"/>
      <c r="AE547" s="59"/>
      <c r="AF547" s="59"/>
      <c r="AG547" s="59"/>
      <c r="AH547" s="59"/>
      <c r="AI547" s="59"/>
      <c r="AJ547" s="59"/>
    </row>
    <row r="548" spans="1:36" ht="14.25" customHeight="1" x14ac:dyDescent="0.2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61"/>
      <c r="O548" s="62"/>
      <c r="P548" s="61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  <c r="AB548" s="59"/>
      <c r="AC548" s="59"/>
      <c r="AD548" s="59"/>
      <c r="AE548" s="59"/>
      <c r="AF548" s="59"/>
      <c r="AG548" s="59"/>
      <c r="AH548" s="59"/>
      <c r="AI548" s="59"/>
      <c r="AJ548" s="59"/>
    </row>
    <row r="549" spans="1:36" ht="14.25" customHeight="1" x14ac:dyDescent="0.2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61"/>
      <c r="O549" s="62"/>
      <c r="P549" s="61"/>
      <c r="Q549" s="59"/>
      <c r="R549" s="59"/>
      <c r="S549" s="59"/>
      <c r="T549" s="59"/>
      <c r="U549" s="59"/>
      <c r="V549" s="59"/>
      <c r="W549" s="59"/>
      <c r="X549" s="59"/>
      <c r="Y549" s="59"/>
      <c r="Z549" s="59"/>
      <c r="AA549" s="59"/>
      <c r="AB549" s="59"/>
      <c r="AC549" s="59"/>
      <c r="AD549" s="59"/>
      <c r="AE549" s="59"/>
      <c r="AF549" s="59"/>
      <c r="AG549" s="59"/>
      <c r="AH549" s="59"/>
      <c r="AI549" s="59"/>
      <c r="AJ549" s="59"/>
    </row>
    <row r="550" spans="1:36" ht="14.25" customHeight="1" x14ac:dyDescent="0.2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61"/>
      <c r="O550" s="62"/>
      <c r="P550" s="61"/>
      <c r="Q550" s="59"/>
      <c r="R550" s="59"/>
      <c r="S550" s="59"/>
      <c r="T550" s="59"/>
      <c r="U550" s="59"/>
      <c r="V550" s="59"/>
      <c r="W550" s="59"/>
      <c r="X550" s="59"/>
      <c r="Y550" s="59"/>
      <c r="Z550" s="59"/>
      <c r="AA550" s="59"/>
      <c r="AB550" s="59"/>
      <c r="AC550" s="59"/>
      <c r="AD550" s="59"/>
      <c r="AE550" s="59"/>
      <c r="AF550" s="59"/>
      <c r="AG550" s="59"/>
      <c r="AH550" s="59"/>
      <c r="AI550" s="59"/>
      <c r="AJ550" s="59"/>
    </row>
    <row r="551" spans="1:36" ht="14.25" customHeight="1" x14ac:dyDescent="0.2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61"/>
      <c r="O551" s="62"/>
      <c r="P551" s="61"/>
      <c r="Q551" s="59"/>
      <c r="R551" s="59"/>
      <c r="S551" s="59"/>
      <c r="T551" s="59"/>
      <c r="U551" s="59"/>
      <c r="V551" s="59"/>
      <c r="W551" s="59"/>
      <c r="X551" s="59"/>
      <c r="Y551" s="59"/>
      <c r="Z551" s="59"/>
      <c r="AA551" s="59"/>
      <c r="AB551" s="59"/>
      <c r="AC551" s="59"/>
      <c r="AD551" s="59"/>
      <c r="AE551" s="59"/>
      <c r="AF551" s="59"/>
      <c r="AG551" s="59"/>
      <c r="AH551" s="59"/>
      <c r="AI551" s="59"/>
      <c r="AJ551" s="59"/>
    </row>
    <row r="552" spans="1:36" ht="14.25" customHeight="1" x14ac:dyDescent="0.2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61"/>
      <c r="O552" s="62"/>
      <c r="P552" s="61"/>
      <c r="Q552" s="59"/>
      <c r="R552" s="59"/>
      <c r="S552" s="59"/>
      <c r="T552" s="59"/>
      <c r="U552" s="59"/>
      <c r="V552" s="59"/>
      <c r="W552" s="59"/>
      <c r="X552" s="59"/>
      <c r="Y552" s="59"/>
      <c r="Z552" s="59"/>
      <c r="AA552" s="59"/>
      <c r="AB552" s="59"/>
      <c r="AC552" s="59"/>
      <c r="AD552" s="59"/>
      <c r="AE552" s="59"/>
      <c r="AF552" s="59"/>
      <c r="AG552" s="59"/>
      <c r="AH552" s="59"/>
      <c r="AI552" s="59"/>
      <c r="AJ552" s="59"/>
    </row>
    <row r="553" spans="1:36" ht="14.25" customHeight="1" x14ac:dyDescent="0.2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61"/>
      <c r="O553" s="62"/>
      <c r="P553" s="61"/>
      <c r="Q553" s="59"/>
      <c r="R553" s="59"/>
      <c r="S553" s="59"/>
      <c r="T553" s="59"/>
      <c r="U553" s="59"/>
      <c r="V553" s="59"/>
      <c r="W553" s="59"/>
      <c r="X553" s="59"/>
      <c r="Y553" s="59"/>
      <c r="Z553" s="59"/>
      <c r="AA553" s="59"/>
      <c r="AB553" s="59"/>
      <c r="AC553" s="59"/>
      <c r="AD553" s="59"/>
      <c r="AE553" s="59"/>
      <c r="AF553" s="59"/>
      <c r="AG553" s="59"/>
      <c r="AH553" s="59"/>
      <c r="AI553" s="59"/>
      <c r="AJ553" s="59"/>
    </row>
    <row r="554" spans="1:36" ht="14.25" customHeight="1" x14ac:dyDescent="0.2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61"/>
      <c r="O554" s="62"/>
      <c r="P554" s="61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  <c r="AB554" s="59"/>
      <c r="AC554" s="59"/>
      <c r="AD554" s="59"/>
      <c r="AE554" s="59"/>
      <c r="AF554" s="59"/>
      <c r="AG554" s="59"/>
      <c r="AH554" s="59"/>
      <c r="AI554" s="59"/>
      <c r="AJ554" s="59"/>
    </row>
    <row r="555" spans="1:36" ht="14.25" customHeight="1" x14ac:dyDescent="0.2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61"/>
      <c r="O555" s="62"/>
      <c r="P555" s="61"/>
      <c r="Q555" s="59"/>
      <c r="R555" s="59"/>
      <c r="S555" s="59"/>
      <c r="T555" s="59"/>
      <c r="U555" s="59"/>
      <c r="V555" s="59"/>
      <c r="W555" s="59"/>
      <c r="X555" s="59"/>
      <c r="Y555" s="59"/>
      <c r="Z555" s="59"/>
      <c r="AA555" s="59"/>
      <c r="AB555" s="59"/>
      <c r="AC555" s="59"/>
      <c r="AD555" s="59"/>
      <c r="AE555" s="59"/>
      <c r="AF555" s="59"/>
      <c r="AG555" s="59"/>
      <c r="AH555" s="59"/>
      <c r="AI555" s="59"/>
      <c r="AJ555" s="59"/>
    </row>
    <row r="556" spans="1:36" ht="14.25" customHeight="1" x14ac:dyDescent="0.2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61"/>
      <c r="O556" s="62"/>
      <c r="P556" s="61"/>
      <c r="Q556" s="59"/>
      <c r="R556" s="59"/>
      <c r="S556" s="59"/>
      <c r="T556" s="59"/>
      <c r="U556" s="59"/>
      <c r="V556" s="59"/>
      <c r="W556" s="59"/>
      <c r="X556" s="59"/>
      <c r="Y556" s="59"/>
      <c r="Z556" s="59"/>
      <c r="AA556" s="59"/>
      <c r="AB556" s="59"/>
      <c r="AC556" s="59"/>
      <c r="AD556" s="59"/>
      <c r="AE556" s="59"/>
      <c r="AF556" s="59"/>
      <c r="AG556" s="59"/>
      <c r="AH556" s="59"/>
      <c r="AI556" s="59"/>
      <c r="AJ556" s="59"/>
    </row>
    <row r="557" spans="1:36" ht="14.25" customHeight="1" x14ac:dyDescent="0.2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61"/>
      <c r="O557" s="62"/>
      <c r="P557" s="61"/>
      <c r="Q557" s="59"/>
      <c r="R557" s="59"/>
      <c r="S557" s="59"/>
      <c r="T557" s="59"/>
      <c r="U557" s="59"/>
      <c r="V557" s="59"/>
      <c r="W557" s="59"/>
      <c r="X557" s="59"/>
      <c r="Y557" s="59"/>
      <c r="Z557" s="59"/>
      <c r="AA557" s="59"/>
      <c r="AB557" s="59"/>
      <c r="AC557" s="59"/>
      <c r="AD557" s="59"/>
      <c r="AE557" s="59"/>
      <c r="AF557" s="59"/>
      <c r="AG557" s="59"/>
      <c r="AH557" s="59"/>
      <c r="AI557" s="59"/>
      <c r="AJ557" s="59"/>
    </row>
    <row r="558" spans="1:36" ht="14.25" customHeight="1" x14ac:dyDescent="0.2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61"/>
      <c r="O558" s="62"/>
      <c r="P558" s="61"/>
      <c r="Q558" s="59"/>
      <c r="R558" s="59"/>
      <c r="S558" s="59"/>
      <c r="T558" s="59"/>
      <c r="U558" s="59"/>
      <c r="V558" s="59"/>
      <c r="W558" s="59"/>
      <c r="X558" s="59"/>
      <c r="Y558" s="59"/>
      <c r="Z558" s="59"/>
      <c r="AA558" s="59"/>
      <c r="AB558" s="59"/>
      <c r="AC558" s="59"/>
      <c r="AD558" s="59"/>
      <c r="AE558" s="59"/>
      <c r="AF558" s="59"/>
      <c r="AG558" s="59"/>
      <c r="AH558" s="59"/>
      <c r="AI558" s="59"/>
      <c r="AJ558" s="59"/>
    </row>
    <row r="559" spans="1:36" ht="14.25" customHeight="1" x14ac:dyDescent="0.2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61"/>
      <c r="O559" s="62"/>
      <c r="P559" s="61"/>
      <c r="Q559" s="59"/>
      <c r="R559" s="59"/>
      <c r="S559" s="59"/>
      <c r="T559" s="59"/>
      <c r="U559" s="59"/>
      <c r="V559" s="59"/>
      <c r="W559" s="59"/>
      <c r="X559" s="59"/>
      <c r="Y559" s="59"/>
      <c r="Z559" s="59"/>
      <c r="AA559" s="59"/>
      <c r="AB559" s="59"/>
      <c r="AC559" s="59"/>
      <c r="AD559" s="59"/>
      <c r="AE559" s="59"/>
      <c r="AF559" s="59"/>
      <c r="AG559" s="59"/>
      <c r="AH559" s="59"/>
      <c r="AI559" s="59"/>
      <c r="AJ559" s="59"/>
    </row>
    <row r="560" spans="1:36" ht="14.25" customHeight="1" x14ac:dyDescent="0.2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61"/>
      <c r="O560" s="62"/>
      <c r="P560" s="61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  <c r="AB560" s="59"/>
      <c r="AC560" s="59"/>
      <c r="AD560" s="59"/>
      <c r="AE560" s="59"/>
      <c r="AF560" s="59"/>
      <c r="AG560" s="59"/>
      <c r="AH560" s="59"/>
      <c r="AI560" s="59"/>
      <c r="AJ560" s="59"/>
    </row>
    <row r="561" spans="1:36" ht="14.25" customHeight="1" x14ac:dyDescent="0.2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61"/>
      <c r="O561" s="62"/>
      <c r="P561" s="61"/>
      <c r="Q561" s="59"/>
      <c r="R561" s="59"/>
      <c r="S561" s="59"/>
      <c r="T561" s="59"/>
      <c r="U561" s="59"/>
      <c r="V561" s="59"/>
      <c r="W561" s="59"/>
      <c r="X561" s="59"/>
      <c r="Y561" s="59"/>
      <c r="Z561" s="59"/>
      <c r="AA561" s="59"/>
      <c r="AB561" s="59"/>
      <c r="AC561" s="59"/>
      <c r="AD561" s="59"/>
      <c r="AE561" s="59"/>
      <c r="AF561" s="59"/>
      <c r="AG561" s="59"/>
      <c r="AH561" s="59"/>
      <c r="AI561" s="59"/>
      <c r="AJ561" s="59"/>
    </row>
    <row r="562" spans="1:36" ht="14.25" customHeight="1" x14ac:dyDescent="0.2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61"/>
      <c r="O562" s="62"/>
      <c r="P562" s="61"/>
      <c r="Q562" s="59"/>
      <c r="R562" s="59"/>
      <c r="S562" s="59"/>
      <c r="T562" s="59"/>
      <c r="U562" s="59"/>
      <c r="V562" s="59"/>
      <c r="W562" s="59"/>
      <c r="X562" s="59"/>
      <c r="Y562" s="59"/>
      <c r="Z562" s="59"/>
      <c r="AA562" s="59"/>
      <c r="AB562" s="59"/>
      <c r="AC562" s="59"/>
      <c r="AD562" s="59"/>
      <c r="AE562" s="59"/>
      <c r="AF562" s="59"/>
      <c r="AG562" s="59"/>
      <c r="AH562" s="59"/>
      <c r="AI562" s="59"/>
      <c r="AJ562" s="59"/>
    </row>
    <row r="563" spans="1:36" ht="14.25" customHeight="1" x14ac:dyDescent="0.2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61"/>
      <c r="O563" s="62"/>
      <c r="P563" s="61"/>
      <c r="Q563" s="59"/>
      <c r="R563" s="59"/>
      <c r="S563" s="59"/>
      <c r="T563" s="59"/>
      <c r="U563" s="59"/>
      <c r="V563" s="59"/>
      <c r="W563" s="59"/>
      <c r="X563" s="59"/>
      <c r="Y563" s="59"/>
      <c r="Z563" s="59"/>
      <c r="AA563" s="59"/>
      <c r="AB563" s="59"/>
      <c r="AC563" s="59"/>
      <c r="AD563" s="59"/>
      <c r="AE563" s="59"/>
      <c r="AF563" s="59"/>
      <c r="AG563" s="59"/>
      <c r="AH563" s="59"/>
      <c r="AI563" s="59"/>
      <c r="AJ563" s="59"/>
    </row>
    <row r="564" spans="1:36" ht="14.25" customHeight="1" x14ac:dyDescent="0.2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61"/>
      <c r="O564" s="62"/>
      <c r="P564" s="61"/>
      <c r="Q564" s="59"/>
      <c r="R564" s="59"/>
      <c r="S564" s="59"/>
      <c r="T564" s="59"/>
      <c r="U564" s="59"/>
      <c r="V564" s="59"/>
      <c r="W564" s="59"/>
      <c r="X564" s="59"/>
      <c r="Y564" s="59"/>
      <c r="Z564" s="59"/>
      <c r="AA564" s="59"/>
      <c r="AB564" s="59"/>
      <c r="AC564" s="59"/>
      <c r="AD564" s="59"/>
      <c r="AE564" s="59"/>
      <c r="AF564" s="59"/>
      <c r="AG564" s="59"/>
      <c r="AH564" s="59"/>
      <c r="AI564" s="59"/>
      <c r="AJ564" s="59"/>
    </row>
    <row r="565" spans="1:36" ht="14.25" customHeight="1" x14ac:dyDescent="0.2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61"/>
      <c r="O565" s="62"/>
      <c r="P565" s="61"/>
      <c r="Q565" s="59"/>
      <c r="R565" s="59"/>
      <c r="S565" s="59"/>
      <c r="T565" s="59"/>
      <c r="U565" s="59"/>
      <c r="V565" s="59"/>
      <c r="W565" s="59"/>
      <c r="X565" s="59"/>
      <c r="Y565" s="59"/>
      <c r="Z565" s="59"/>
      <c r="AA565" s="59"/>
      <c r="AB565" s="59"/>
      <c r="AC565" s="59"/>
      <c r="AD565" s="59"/>
      <c r="AE565" s="59"/>
      <c r="AF565" s="59"/>
      <c r="AG565" s="59"/>
      <c r="AH565" s="59"/>
      <c r="AI565" s="59"/>
      <c r="AJ565" s="59"/>
    </row>
    <row r="566" spans="1:36" ht="14.25" customHeight="1" x14ac:dyDescent="0.2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61"/>
      <c r="O566" s="62"/>
      <c r="P566" s="61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  <c r="AB566" s="59"/>
      <c r="AC566" s="59"/>
      <c r="AD566" s="59"/>
      <c r="AE566" s="59"/>
      <c r="AF566" s="59"/>
      <c r="AG566" s="59"/>
      <c r="AH566" s="59"/>
      <c r="AI566" s="59"/>
      <c r="AJ566" s="59"/>
    </row>
    <row r="567" spans="1:36" ht="14.25" customHeight="1" x14ac:dyDescent="0.2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61"/>
      <c r="O567" s="62"/>
      <c r="P567" s="61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  <c r="AB567" s="59"/>
      <c r="AC567" s="59"/>
      <c r="AD567" s="59"/>
      <c r="AE567" s="59"/>
      <c r="AF567" s="59"/>
      <c r="AG567" s="59"/>
      <c r="AH567" s="59"/>
      <c r="AI567" s="59"/>
      <c r="AJ567" s="59"/>
    </row>
    <row r="568" spans="1:36" ht="14.25" customHeight="1" x14ac:dyDescent="0.2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61"/>
      <c r="O568" s="62"/>
      <c r="P568" s="61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  <c r="AB568" s="59"/>
      <c r="AC568" s="59"/>
      <c r="AD568" s="59"/>
      <c r="AE568" s="59"/>
      <c r="AF568" s="59"/>
      <c r="AG568" s="59"/>
      <c r="AH568" s="59"/>
      <c r="AI568" s="59"/>
      <c r="AJ568" s="59"/>
    </row>
    <row r="569" spans="1:36" ht="14.25" customHeight="1" x14ac:dyDescent="0.2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61"/>
      <c r="O569" s="62"/>
      <c r="P569" s="61"/>
      <c r="Q569" s="59"/>
      <c r="R569" s="59"/>
      <c r="S569" s="59"/>
      <c r="T569" s="59"/>
      <c r="U569" s="59"/>
      <c r="V569" s="59"/>
      <c r="W569" s="59"/>
      <c r="X569" s="59"/>
      <c r="Y569" s="59"/>
      <c r="Z569" s="59"/>
      <c r="AA569" s="59"/>
      <c r="AB569" s="59"/>
      <c r="AC569" s="59"/>
      <c r="AD569" s="59"/>
      <c r="AE569" s="59"/>
      <c r="AF569" s="59"/>
      <c r="AG569" s="59"/>
      <c r="AH569" s="59"/>
      <c r="AI569" s="59"/>
      <c r="AJ569" s="59"/>
    </row>
    <row r="570" spans="1:36" ht="14.25" customHeight="1" x14ac:dyDescent="0.2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61"/>
      <c r="O570" s="62"/>
      <c r="P570" s="61"/>
      <c r="Q570" s="59"/>
      <c r="R570" s="59"/>
      <c r="S570" s="59"/>
      <c r="T570" s="59"/>
      <c r="U570" s="59"/>
      <c r="V570" s="59"/>
      <c r="W570" s="59"/>
      <c r="X570" s="59"/>
      <c r="Y570" s="59"/>
      <c r="Z570" s="59"/>
      <c r="AA570" s="59"/>
      <c r="AB570" s="59"/>
      <c r="AC570" s="59"/>
      <c r="AD570" s="59"/>
      <c r="AE570" s="59"/>
      <c r="AF570" s="59"/>
      <c r="AG570" s="59"/>
      <c r="AH570" s="59"/>
      <c r="AI570" s="59"/>
      <c r="AJ570" s="59"/>
    </row>
    <row r="571" spans="1:36" ht="14.25" customHeight="1" x14ac:dyDescent="0.2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61"/>
      <c r="O571" s="62"/>
      <c r="P571" s="61"/>
      <c r="Q571" s="59"/>
      <c r="R571" s="59"/>
      <c r="S571" s="59"/>
      <c r="T571" s="59"/>
      <c r="U571" s="59"/>
      <c r="V571" s="59"/>
      <c r="W571" s="59"/>
      <c r="X571" s="59"/>
      <c r="Y571" s="59"/>
      <c r="Z571" s="59"/>
      <c r="AA571" s="59"/>
      <c r="AB571" s="59"/>
      <c r="AC571" s="59"/>
      <c r="AD571" s="59"/>
      <c r="AE571" s="59"/>
      <c r="AF571" s="59"/>
      <c r="AG571" s="59"/>
      <c r="AH571" s="59"/>
      <c r="AI571" s="59"/>
      <c r="AJ571" s="59"/>
    </row>
    <row r="572" spans="1:36" ht="14.25" customHeight="1" x14ac:dyDescent="0.2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61"/>
      <c r="O572" s="62"/>
      <c r="P572" s="61"/>
      <c r="Q572" s="59"/>
      <c r="R572" s="59"/>
      <c r="S572" s="59"/>
      <c r="T572" s="59"/>
      <c r="U572" s="59"/>
      <c r="V572" s="59"/>
      <c r="W572" s="59"/>
      <c r="X572" s="59"/>
      <c r="Y572" s="59"/>
      <c r="Z572" s="59"/>
      <c r="AA572" s="59"/>
      <c r="AB572" s="59"/>
      <c r="AC572" s="59"/>
      <c r="AD572" s="59"/>
      <c r="AE572" s="59"/>
      <c r="AF572" s="59"/>
      <c r="AG572" s="59"/>
      <c r="AH572" s="59"/>
      <c r="AI572" s="59"/>
      <c r="AJ572" s="59"/>
    </row>
    <row r="573" spans="1:36" ht="14.25" customHeight="1" x14ac:dyDescent="0.2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61"/>
      <c r="O573" s="62"/>
      <c r="P573" s="61"/>
      <c r="Q573" s="59"/>
      <c r="R573" s="59"/>
      <c r="S573" s="59"/>
      <c r="T573" s="59"/>
      <c r="U573" s="59"/>
      <c r="V573" s="59"/>
      <c r="W573" s="59"/>
      <c r="X573" s="59"/>
      <c r="Y573" s="59"/>
      <c r="Z573" s="59"/>
      <c r="AA573" s="59"/>
      <c r="AB573" s="59"/>
      <c r="AC573" s="59"/>
      <c r="AD573" s="59"/>
      <c r="AE573" s="59"/>
      <c r="AF573" s="59"/>
      <c r="AG573" s="59"/>
      <c r="AH573" s="59"/>
      <c r="AI573" s="59"/>
      <c r="AJ573" s="59"/>
    </row>
    <row r="574" spans="1:36" ht="14.25" customHeight="1" x14ac:dyDescent="0.2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61"/>
      <c r="O574" s="62"/>
      <c r="P574" s="61"/>
      <c r="Q574" s="59"/>
      <c r="R574" s="59"/>
      <c r="S574" s="59"/>
      <c r="T574" s="59"/>
      <c r="U574" s="59"/>
      <c r="V574" s="59"/>
      <c r="W574" s="59"/>
      <c r="X574" s="59"/>
      <c r="Y574" s="59"/>
      <c r="Z574" s="59"/>
      <c r="AA574" s="59"/>
      <c r="AB574" s="59"/>
      <c r="AC574" s="59"/>
      <c r="AD574" s="59"/>
      <c r="AE574" s="59"/>
      <c r="AF574" s="59"/>
      <c r="AG574" s="59"/>
      <c r="AH574" s="59"/>
      <c r="AI574" s="59"/>
      <c r="AJ574" s="59"/>
    </row>
    <row r="575" spans="1:36" ht="14.25" customHeight="1" x14ac:dyDescent="0.2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61"/>
      <c r="O575" s="62"/>
      <c r="P575" s="61"/>
      <c r="Q575" s="59"/>
      <c r="R575" s="59"/>
      <c r="S575" s="59"/>
      <c r="T575" s="59"/>
      <c r="U575" s="59"/>
      <c r="V575" s="59"/>
      <c r="W575" s="59"/>
      <c r="X575" s="59"/>
      <c r="Y575" s="59"/>
      <c r="Z575" s="59"/>
      <c r="AA575" s="59"/>
      <c r="AB575" s="59"/>
      <c r="AC575" s="59"/>
      <c r="AD575" s="59"/>
      <c r="AE575" s="59"/>
      <c r="AF575" s="59"/>
      <c r="AG575" s="59"/>
      <c r="AH575" s="59"/>
      <c r="AI575" s="59"/>
      <c r="AJ575" s="59"/>
    </row>
    <row r="576" spans="1:36" ht="14.25" customHeight="1" x14ac:dyDescent="0.2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61"/>
      <c r="O576" s="62"/>
      <c r="P576" s="61"/>
      <c r="Q576" s="59"/>
      <c r="R576" s="59"/>
      <c r="S576" s="59"/>
      <c r="T576" s="59"/>
      <c r="U576" s="59"/>
      <c r="V576" s="59"/>
      <c r="W576" s="59"/>
      <c r="X576" s="59"/>
      <c r="Y576" s="59"/>
      <c r="Z576" s="59"/>
      <c r="AA576" s="59"/>
      <c r="AB576" s="59"/>
      <c r="AC576" s="59"/>
      <c r="AD576" s="59"/>
      <c r="AE576" s="59"/>
      <c r="AF576" s="59"/>
      <c r="AG576" s="59"/>
      <c r="AH576" s="59"/>
      <c r="AI576" s="59"/>
      <c r="AJ576" s="59"/>
    </row>
    <row r="577" spans="1:36" ht="14.25" customHeight="1" x14ac:dyDescent="0.2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61"/>
      <c r="O577" s="62"/>
      <c r="P577" s="61"/>
      <c r="Q577" s="59"/>
      <c r="R577" s="59"/>
      <c r="S577" s="59"/>
      <c r="T577" s="59"/>
      <c r="U577" s="59"/>
      <c r="V577" s="59"/>
      <c r="W577" s="59"/>
      <c r="X577" s="59"/>
      <c r="Y577" s="59"/>
      <c r="Z577" s="59"/>
      <c r="AA577" s="59"/>
      <c r="AB577" s="59"/>
      <c r="AC577" s="59"/>
      <c r="AD577" s="59"/>
      <c r="AE577" s="59"/>
      <c r="AF577" s="59"/>
      <c r="AG577" s="59"/>
      <c r="AH577" s="59"/>
      <c r="AI577" s="59"/>
      <c r="AJ577" s="59"/>
    </row>
    <row r="578" spans="1:36" ht="14.25" customHeight="1" x14ac:dyDescent="0.2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61"/>
      <c r="O578" s="62"/>
      <c r="P578" s="61"/>
      <c r="Q578" s="59"/>
      <c r="R578" s="59"/>
      <c r="S578" s="59"/>
      <c r="T578" s="59"/>
      <c r="U578" s="59"/>
      <c r="V578" s="59"/>
      <c r="W578" s="59"/>
      <c r="X578" s="59"/>
      <c r="Y578" s="59"/>
      <c r="Z578" s="59"/>
      <c r="AA578" s="59"/>
      <c r="AB578" s="59"/>
      <c r="AC578" s="59"/>
      <c r="AD578" s="59"/>
      <c r="AE578" s="59"/>
      <c r="AF578" s="59"/>
      <c r="AG578" s="59"/>
      <c r="AH578" s="59"/>
      <c r="AI578" s="59"/>
      <c r="AJ578" s="59"/>
    </row>
    <row r="579" spans="1:36" ht="14.25" customHeight="1" x14ac:dyDescent="0.2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61"/>
      <c r="O579" s="62"/>
      <c r="P579" s="61"/>
      <c r="Q579" s="59"/>
      <c r="R579" s="59"/>
      <c r="S579" s="59"/>
      <c r="T579" s="59"/>
      <c r="U579" s="59"/>
      <c r="V579" s="59"/>
      <c r="W579" s="59"/>
      <c r="X579" s="59"/>
      <c r="Y579" s="59"/>
      <c r="Z579" s="59"/>
      <c r="AA579" s="59"/>
      <c r="AB579" s="59"/>
      <c r="AC579" s="59"/>
      <c r="AD579" s="59"/>
      <c r="AE579" s="59"/>
      <c r="AF579" s="59"/>
      <c r="AG579" s="59"/>
      <c r="AH579" s="59"/>
      <c r="AI579" s="59"/>
      <c r="AJ579" s="59"/>
    </row>
    <row r="580" spans="1:36" ht="14.25" customHeight="1" x14ac:dyDescent="0.2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61"/>
      <c r="O580" s="62"/>
      <c r="P580" s="61"/>
      <c r="Q580" s="59"/>
      <c r="R580" s="59"/>
      <c r="S580" s="59"/>
      <c r="T580" s="59"/>
      <c r="U580" s="59"/>
      <c r="V580" s="59"/>
      <c r="W580" s="59"/>
      <c r="X580" s="59"/>
      <c r="Y580" s="59"/>
      <c r="Z580" s="59"/>
      <c r="AA580" s="59"/>
      <c r="AB580" s="59"/>
      <c r="AC580" s="59"/>
      <c r="AD580" s="59"/>
      <c r="AE580" s="59"/>
      <c r="AF580" s="59"/>
      <c r="AG580" s="59"/>
      <c r="AH580" s="59"/>
      <c r="AI580" s="59"/>
      <c r="AJ580" s="59"/>
    </row>
    <row r="581" spans="1:36" ht="14.25" customHeight="1" x14ac:dyDescent="0.2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61"/>
      <c r="O581" s="62"/>
      <c r="P581" s="61"/>
      <c r="Q581" s="59"/>
      <c r="R581" s="59"/>
      <c r="S581" s="59"/>
      <c r="T581" s="59"/>
      <c r="U581" s="59"/>
      <c r="V581" s="59"/>
      <c r="W581" s="59"/>
      <c r="X581" s="59"/>
      <c r="Y581" s="59"/>
      <c r="Z581" s="59"/>
      <c r="AA581" s="59"/>
      <c r="AB581" s="59"/>
      <c r="AC581" s="59"/>
      <c r="AD581" s="59"/>
      <c r="AE581" s="59"/>
      <c r="AF581" s="59"/>
      <c r="AG581" s="59"/>
      <c r="AH581" s="59"/>
      <c r="AI581" s="59"/>
      <c r="AJ581" s="59"/>
    </row>
    <row r="582" spans="1:36" ht="14.25" customHeight="1" x14ac:dyDescent="0.2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61"/>
      <c r="O582" s="62"/>
      <c r="P582" s="61"/>
      <c r="Q582" s="59"/>
      <c r="R582" s="59"/>
      <c r="S582" s="59"/>
      <c r="T582" s="59"/>
      <c r="U582" s="59"/>
      <c r="V582" s="59"/>
      <c r="W582" s="59"/>
      <c r="X582" s="59"/>
      <c r="Y582" s="59"/>
      <c r="Z582" s="59"/>
      <c r="AA582" s="59"/>
      <c r="AB582" s="59"/>
      <c r="AC582" s="59"/>
      <c r="AD582" s="59"/>
      <c r="AE582" s="59"/>
      <c r="AF582" s="59"/>
      <c r="AG582" s="59"/>
      <c r="AH582" s="59"/>
      <c r="AI582" s="59"/>
      <c r="AJ582" s="59"/>
    </row>
    <row r="583" spans="1:36" ht="14.25" customHeight="1" x14ac:dyDescent="0.2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61"/>
      <c r="O583" s="62"/>
      <c r="P583" s="61"/>
      <c r="Q583" s="59"/>
      <c r="R583" s="59"/>
      <c r="S583" s="59"/>
      <c r="T583" s="59"/>
      <c r="U583" s="59"/>
      <c r="V583" s="59"/>
      <c r="W583" s="59"/>
      <c r="X583" s="59"/>
      <c r="Y583" s="59"/>
      <c r="Z583" s="59"/>
      <c r="AA583" s="59"/>
      <c r="AB583" s="59"/>
      <c r="AC583" s="59"/>
      <c r="AD583" s="59"/>
      <c r="AE583" s="59"/>
      <c r="AF583" s="59"/>
      <c r="AG583" s="59"/>
      <c r="AH583" s="59"/>
      <c r="AI583" s="59"/>
      <c r="AJ583" s="59"/>
    </row>
    <row r="584" spans="1:36" ht="14.25" customHeight="1" x14ac:dyDescent="0.2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61"/>
      <c r="O584" s="62"/>
      <c r="P584" s="61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  <c r="AB584" s="59"/>
      <c r="AC584" s="59"/>
      <c r="AD584" s="59"/>
      <c r="AE584" s="59"/>
      <c r="AF584" s="59"/>
      <c r="AG584" s="59"/>
      <c r="AH584" s="59"/>
      <c r="AI584" s="59"/>
      <c r="AJ584" s="59"/>
    </row>
    <row r="585" spans="1:36" ht="14.25" customHeight="1" x14ac:dyDescent="0.2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61"/>
      <c r="O585" s="62"/>
      <c r="P585" s="61"/>
      <c r="Q585" s="59"/>
      <c r="R585" s="59"/>
      <c r="S585" s="59"/>
      <c r="T585" s="59"/>
      <c r="U585" s="59"/>
      <c r="V585" s="59"/>
      <c r="W585" s="59"/>
      <c r="X585" s="59"/>
      <c r="Y585" s="59"/>
      <c r="Z585" s="59"/>
      <c r="AA585" s="59"/>
      <c r="AB585" s="59"/>
      <c r="AC585" s="59"/>
      <c r="AD585" s="59"/>
      <c r="AE585" s="59"/>
      <c r="AF585" s="59"/>
      <c r="AG585" s="59"/>
      <c r="AH585" s="59"/>
      <c r="AI585" s="59"/>
      <c r="AJ585" s="59"/>
    </row>
    <row r="586" spans="1:36" ht="14.25" customHeight="1" x14ac:dyDescent="0.2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61"/>
      <c r="O586" s="62"/>
      <c r="P586" s="61"/>
      <c r="Q586" s="59"/>
      <c r="R586" s="59"/>
      <c r="S586" s="59"/>
      <c r="T586" s="59"/>
      <c r="U586" s="59"/>
      <c r="V586" s="59"/>
      <c r="W586" s="59"/>
      <c r="X586" s="59"/>
      <c r="Y586" s="59"/>
      <c r="Z586" s="59"/>
      <c r="AA586" s="59"/>
      <c r="AB586" s="59"/>
      <c r="AC586" s="59"/>
      <c r="AD586" s="59"/>
      <c r="AE586" s="59"/>
      <c r="AF586" s="59"/>
      <c r="AG586" s="59"/>
      <c r="AH586" s="59"/>
      <c r="AI586" s="59"/>
      <c r="AJ586" s="59"/>
    </row>
    <row r="587" spans="1:36" ht="14.25" customHeight="1" x14ac:dyDescent="0.2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61"/>
      <c r="O587" s="62"/>
      <c r="P587" s="61"/>
      <c r="Q587" s="59"/>
      <c r="R587" s="59"/>
      <c r="S587" s="59"/>
      <c r="T587" s="59"/>
      <c r="U587" s="59"/>
      <c r="V587" s="59"/>
      <c r="W587" s="59"/>
      <c r="X587" s="59"/>
      <c r="Y587" s="59"/>
      <c r="Z587" s="59"/>
      <c r="AA587" s="59"/>
      <c r="AB587" s="59"/>
      <c r="AC587" s="59"/>
      <c r="AD587" s="59"/>
      <c r="AE587" s="59"/>
      <c r="AF587" s="59"/>
      <c r="AG587" s="59"/>
      <c r="AH587" s="59"/>
      <c r="AI587" s="59"/>
      <c r="AJ587" s="59"/>
    </row>
    <row r="588" spans="1:36" ht="14.25" customHeight="1" x14ac:dyDescent="0.2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61"/>
      <c r="O588" s="62"/>
      <c r="P588" s="61"/>
      <c r="Q588" s="59"/>
      <c r="R588" s="59"/>
      <c r="S588" s="59"/>
      <c r="T588" s="59"/>
      <c r="U588" s="59"/>
      <c r="V588" s="59"/>
      <c r="W588" s="59"/>
      <c r="X588" s="59"/>
      <c r="Y588" s="59"/>
      <c r="Z588" s="59"/>
      <c r="AA588" s="59"/>
      <c r="AB588" s="59"/>
      <c r="AC588" s="59"/>
      <c r="AD588" s="59"/>
      <c r="AE588" s="59"/>
      <c r="AF588" s="59"/>
      <c r="AG588" s="59"/>
      <c r="AH588" s="59"/>
      <c r="AI588" s="59"/>
      <c r="AJ588" s="59"/>
    </row>
    <row r="589" spans="1:36" ht="14.25" customHeight="1" x14ac:dyDescent="0.2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61"/>
      <c r="O589" s="62"/>
      <c r="P589" s="61"/>
      <c r="Q589" s="59"/>
      <c r="R589" s="59"/>
      <c r="S589" s="59"/>
      <c r="T589" s="59"/>
      <c r="U589" s="59"/>
      <c r="V589" s="59"/>
      <c r="W589" s="59"/>
      <c r="X589" s="59"/>
      <c r="Y589" s="59"/>
      <c r="Z589" s="59"/>
      <c r="AA589" s="59"/>
      <c r="AB589" s="59"/>
      <c r="AC589" s="59"/>
      <c r="AD589" s="59"/>
      <c r="AE589" s="59"/>
      <c r="AF589" s="59"/>
      <c r="AG589" s="59"/>
      <c r="AH589" s="59"/>
      <c r="AI589" s="59"/>
      <c r="AJ589" s="59"/>
    </row>
    <row r="590" spans="1:36" ht="14.25" customHeight="1" x14ac:dyDescent="0.2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61"/>
      <c r="O590" s="62"/>
      <c r="P590" s="61"/>
      <c r="Q590" s="59"/>
      <c r="R590" s="59"/>
      <c r="S590" s="59"/>
      <c r="T590" s="59"/>
      <c r="U590" s="59"/>
      <c r="V590" s="59"/>
      <c r="W590" s="59"/>
      <c r="X590" s="59"/>
      <c r="Y590" s="59"/>
      <c r="Z590" s="59"/>
      <c r="AA590" s="59"/>
      <c r="AB590" s="59"/>
      <c r="AC590" s="59"/>
      <c r="AD590" s="59"/>
      <c r="AE590" s="59"/>
      <c r="AF590" s="59"/>
      <c r="AG590" s="59"/>
      <c r="AH590" s="59"/>
      <c r="AI590" s="59"/>
      <c r="AJ590" s="59"/>
    </row>
    <row r="591" spans="1:36" ht="14.25" customHeight="1" x14ac:dyDescent="0.2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61"/>
      <c r="O591" s="62"/>
      <c r="P591" s="61"/>
      <c r="Q591" s="59"/>
      <c r="R591" s="59"/>
      <c r="S591" s="59"/>
      <c r="T591" s="59"/>
      <c r="U591" s="59"/>
      <c r="V591" s="59"/>
      <c r="W591" s="59"/>
      <c r="X591" s="59"/>
      <c r="Y591" s="59"/>
      <c r="Z591" s="59"/>
      <c r="AA591" s="59"/>
      <c r="AB591" s="59"/>
      <c r="AC591" s="59"/>
      <c r="AD591" s="59"/>
      <c r="AE591" s="59"/>
      <c r="AF591" s="59"/>
      <c r="AG591" s="59"/>
      <c r="AH591" s="59"/>
      <c r="AI591" s="59"/>
      <c r="AJ591" s="59"/>
    </row>
    <row r="592" spans="1:36" ht="14.25" customHeight="1" x14ac:dyDescent="0.2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61"/>
      <c r="O592" s="62"/>
      <c r="P592" s="61"/>
      <c r="Q592" s="59"/>
      <c r="R592" s="59"/>
      <c r="S592" s="59"/>
      <c r="T592" s="59"/>
      <c r="U592" s="59"/>
      <c r="V592" s="59"/>
      <c r="W592" s="59"/>
      <c r="X592" s="59"/>
      <c r="Y592" s="59"/>
      <c r="Z592" s="59"/>
      <c r="AA592" s="59"/>
      <c r="AB592" s="59"/>
      <c r="AC592" s="59"/>
      <c r="AD592" s="59"/>
      <c r="AE592" s="59"/>
      <c r="AF592" s="59"/>
      <c r="AG592" s="59"/>
      <c r="AH592" s="59"/>
      <c r="AI592" s="59"/>
      <c r="AJ592" s="59"/>
    </row>
    <row r="593" spans="1:36" ht="14.25" customHeight="1" x14ac:dyDescent="0.2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61"/>
      <c r="O593" s="62"/>
      <c r="P593" s="61"/>
      <c r="Q593" s="59"/>
      <c r="R593" s="59"/>
      <c r="S593" s="59"/>
      <c r="T593" s="59"/>
      <c r="U593" s="59"/>
      <c r="V593" s="59"/>
      <c r="W593" s="59"/>
      <c r="X593" s="59"/>
      <c r="Y593" s="59"/>
      <c r="Z593" s="59"/>
      <c r="AA593" s="59"/>
      <c r="AB593" s="59"/>
      <c r="AC593" s="59"/>
      <c r="AD593" s="59"/>
      <c r="AE593" s="59"/>
      <c r="AF593" s="59"/>
      <c r="AG593" s="59"/>
      <c r="AH593" s="59"/>
      <c r="AI593" s="59"/>
      <c r="AJ593" s="59"/>
    </row>
    <row r="594" spans="1:36" ht="14.25" customHeight="1" x14ac:dyDescent="0.2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61"/>
      <c r="O594" s="62"/>
      <c r="P594" s="61"/>
      <c r="Q594" s="59"/>
      <c r="R594" s="59"/>
      <c r="S594" s="59"/>
      <c r="T594" s="59"/>
      <c r="U594" s="59"/>
      <c r="V594" s="59"/>
      <c r="W594" s="59"/>
      <c r="X594" s="59"/>
      <c r="Y594" s="59"/>
      <c r="Z594" s="59"/>
      <c r="AA594" s="59"/>
      <c r="AB594" s="59"/>
      <c r="AC594" s="59"/>
      <c r="AD594" s="59"/>
      <c r="AE594" s="59"/>
      <c r="AF594" s="59"/>
      <c r="AG594" s="59"/>
      <c r="AH594" s="59"/>
      <c r="AI594" s="59"/>
      <c r="AJ594" s="59"/>
    </row>
    <row r="595" spans="1:36" ht="14.25" customHeight="1" x14ac:dyDescent="0.2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61"/>
      <c r="O595" s="62"/>
      <c r="P595" s="61"/>
      <c r="Q595" s="59"/>
      <c r="R595" s="59"/>
      <c r="S595" s="59"/>
      <c r="T595" s="59"/>
      <c r="U595" s="59"/>
      <c r="V595" s="59"/>
      <c r="W595" s="59"/>
      <c r="X595" s="59"/>
      <c r="Y595" s="59"/>
      <c r="Z595" s="59"/>
      <c r="AA595" s="59"/>
      <c r="AB595" s="59"/>
      <c r="AC595" s="59"/>
      <c r="AD595" s="59"/>
      <c r="AE595" s="59"/>
      <c r="AF595" s="59"/>
      <c r="AG595" s="59"/>
      <c r="AH595" s="59"/>
      <c r="AI595" s="59"/>
      <c r="AJ595" s="59"/>
    </row>
    <row r="596" spans="1:36" ht="14.25" customHeight="1" x14ac:dyDescent="0.2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61"/>
      <c r="O596" s="62"/>
      <c r="P596" s="61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  <c r="AB596" s="59"/>
      <c r="AC596" s="59"/>
      <c r="AD596" s="59"/>
      <c r="AE596" s="59"/>
      <c r="AF596" s="59"/>
      <c r="AG596" s="59"/>
      <c r="AH596" s="59"/>
      <c r="AI596" s="59"/>
      <c r="AJ596" s="59"/>
    </row>
    <row r="597" spans="1:36" ht="14.25" customHeight="1" x14ac:dyDescent="0.2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61"/>
      <c r="O597" s="62"/>
      <c r="P597" s="61"/>
      <c r="Q597" s="59"/>
      <c r="R597" s="59"/>
      <c r="S597" s="59"/>
      <c r="T597" s="59"/>
      <c r="U597" s="59"/>
      <c r="V597" s="59"/>
      <c r="W597" s="59"/>
      <c r="X597" s="59"/>
      <c r="Y597" s="59"/>
      <c r="Z597" s="59"/>
      <c r="AA597" s="59"/>
      <c r="AB597" s="59"/>
      <c r="AC597" s="59"/>
      <c r="AD597" s="59"/>
      <c r="AE597" s="59"/>
      <c r="AF597" s="59"/>
      <c r="AG597" s="59"/>
      <c r="AH597" s="59"/>
      <c r="AI597" s="59"/>
      <c r="AJ597" s="59"/>
    </row>
    <row r="598" spans="1:36" ht="14.25" customHeight="1" x14ac:dyDescent="0.2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61"/>
      <c r="O598" s="62"/>
      <c r="P598" s="61"/>
      <c r="Q598" s="59"/>
      <c r="R598" s="59"/>
      <c r="S598" s="59"/>
      <c r="T598" s="59"/>
      <c r="U598" s="59"/>
      <c r="V598" s="59"/>
      <c r="W598" s="59"/>
      <c r="X598" s="59"/>
      <c r="Y598" s="59"/>
      <c r="Z598" s="59"/>
      <c r="AA598" s="59"/>
      <c r="AB598" s="59"/>
      <c r="AC598" s="59"/>
      <c r="AD598" s="59"/>
      <c r="AE598" s="59"/>
      <c r="AF598" s="59"/>
      <c r="AG598" s="59"/>
      <c r="AH598" s="59"/>
      <c r="AI598" s="59"/>
      <c r="AJ598" s="59"/>
    </row>
    <row r="599" spans="1:36" ht="14.25" customHeight="1" x14ac:dyDescent="0.2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61"/>
      <c r="O599" s="62"/>
      <c r="P599" s="61"/>
      <c r="Q599" s="59"/>
      <c r="R599" s="59"/>
      <c r="S599" s="59"/>
      <c r="T599" s="59"/>
      <c r="U599" s="59"/>
      <c r="V599" s="59"/>
      <c r="W599" s="59"/>
      <c r="X599" s="59"/>
      <c r="Y599" s="59"/>
      <c r="Z599" s="59"/>
      <c r="AA599" s="59"/>
      <c r="AB599" s="59"/>
      <c r="AC599" s="59"/>
      <c r="AD599" s="59"/>
      <c r="AE599" s="59"/>
      <c r="AF599" s="59"/>
      <c r="AG599" s="59"/>
      <c r="AH599" s="59"/>
      <c r="AI599" s="59"/>
      <c r="AJ599" s="59"/>
    </row>
    <row r="600" spans="1:36" ht="14.25" customHeight="1" x14ac:dyDescent="0.2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61"/>
      <c r="O600" s="62"/>
      <c r="P600" s="61"/>
      <c r="Q600" s="59"/>
      <c r="R600" s="59"/>
      <c r="S600" s="59"/>
      <c r="T600" s="59"/>
      <c r="U600" s="59"/>
      <c r="V600" s="59"/>
      <c r="W600" s="59"/>
      <c r="X600" s="59"/>
      <c r="Y600" s="59"/>
      <c r="Z600" s="59"/>
      <c r="AA600" s="59"/>
      <c r="AB600" s="59"/>
      <c r="AC600" s="59"/>
      <c r="AD600" s="59"/>
      <c r="AE600" s="59"/>
      <c r="AF600" s="59"/>
      <c r="AG600" s="59"/>
      <c r="AH600" s="59"/>
      <c r="AI600" s="59"/>
      <c r="AJ600" s="59"/>
    </row>
    <row r="601" spans="1:36" ht="14.25" customHeight="1" x14ac:dyDescent="0.2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61"/>
      <c r="O601" s="62"/>
      <c r="P601" s="61"/>
      <c r="Q601" s="59"/>
      <c r="R601" s="59"/>
      <c r="S601" s="59"/>
      <c r="T601" s="59"/>
      <c r="U601" s="59"/>
      <c r="V601" s="59"/>
      <c r="W601" s="59"/>
      <c r="X601" s="59"/>
      <c r="Y601" s="59"/>
      <c r="Z601" s="59"/>
      <c r="AA601" s="59"/>
      <c r="AB601" s="59"/>
      <c r="AC601" s="59"/>
      <c r="AD601" s="59"/>
      <c r="AE601" s="59"/>
      <c r="AF601" s="59"/>
      <c r="AG601" s="59"/>
      <c r="AH601" s="59"/>
      <c r="AI601" s="59"/>
      <c r="AJ601" s="59"/>
    </row>
    <row r="602" spans="1:36" ht="14.25" customHeight="1" x14ac:dyDescent="0.2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61"/>
      <c r="O602" s="62"/>
      <c r="P602" s="61"/>
      <c r="Q602" s="59"/>
      <c r="R602" s="59"/>
      <c r="S602" s="59"/>
      <c r="T602" s="59"/>
      <c r="U602" s="59"/>
      <c r="V602" s="59"/>
      <c r="W602" s="59"/>
      <c r="X602" s="59"/>
      <c r="Y602" s="59"/>
      <c r="Z602" s="59"/>
      <c r="AA602" s="59"/>
      <c r="AB602" s="59"/>
      <c r="AC602" s="59"/>
      <c r="AD602" s="59"/>
      <c r="AE602" s="59"/>
      <c r="AF602" s="59"/>
      <c r="AG602" s="59"/>
      <c r="AH602" s="59"/>
      <c r="AI602" s="59"/>
      <c r="AJ602" s="59"/>
    </row>
    <row r="603" spans="1:36" ht="14.25" customHeight="1" x14ac:dyDescent="0.2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61"/>
      <c r="O603" s="62"/>
      <c r="P603" s="61"/>
      <c r="Q603" s="59"/>
      <c r="R603" s="59"/>
      <c r="S603" s="59"/>
      <c r="T603" s="59"/>
      <c r="U603" s="59"/>
      <c r="V603" s="59"/>
      <c r="W603" s="59"/>
      <c r="X603" s="59"/>
      <c r="Y603" s="59"/>
      <c r="Z603" s="59"/>
      <c r="AA603" s="59"/>
      <c r="AB603" s="59"/>
      <c r="AC603" s="59"/>
      <c r="AD603" s="59"/>
      <c r="AE603" s="59"/>
      <c r="AF603" s="59"/>
      <c r="AG603" s="59"/>
      <c r="AH603" s="59"/>
      <c r="AI603" s="59"/>
      <c r="AJ603" s="59"/>
    </row>
    <row r="604" spans="1:36" ht="14.25" customHeight="1" x14ac:dyDescent="0.2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61"/>
      <c r="O604" s="62"/>
      <c r="P604" s="61"/>
      <c r="Q604" s="59"/>
      <c r="R604" s="59"/>
      <c r="S604" s="59"/>
      <c r="T604" s="59"/>
      <c r="U604" s="59"/>
      <c r="V604" s="59"/>
      <c r="W604" s="59"/>
      <c r="X604" s="59"/>
      <c r="Y604" s="59"/>
      <c r="Z604" s="59"/>
      <c r="AA604" s="59"/>
      <c r="AB604" s="59"/>
      <c r="AC604" s="59"/>
      <c r="AD604" s="59"/>
      <c r="AE604" s="59"/>
      <c r="AF604" s="59"/>
      <c r="AG604" s="59"/>
      <c r="AH604" s="59"/>
      <c r="AI604" s="59"/>
      <c r="AJ604" s="59"/>
    </row>
    <row r="605" spans="1:36" ht="14.25" customHeight="1" x14ac:dyDescent="0.2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61"/>
      <c r="O605" s="62"/>
      <c r="P605" s="61"/>
      <c r="Q605" s="59"/>
      <c r="R605" s="59"/>
      <c r="S605" s="59"/>
      <c r="T605" s="59"/>
      <c r="U605" s="59"/>
      <c r="V605" s="59"/>
      <c r="W605" s="59"/>
      <c r="X605" s="59"/>
      <c r="Y605" s="59"/>
      <c r="Z605" s="59"/>
      <c r="AA605" s="59"/>
      <c r="AB605" s="59"/>
      <c r="AC605" s="59"/>
      <c r="AD605" s="59"/>
      <c r="AE605" s="59"/>
      <c r="AF605" s="59"/>
      <c r="AG605" s="59"/>
      <c r="AH605" s="59"/>
      <c r="AI605" s="59"/>
      <c r="AJ605" s="59"/>
    </row>
    <row r="606" spans="1:36" ht="14.25" customHeight="1" x14ac:dyDescent="0.2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61"/>
      <c r="O606" s="62"/>
      <c r="P606" s="61"/>
      <c r="Q606" s="59"/>
      <c r="R606" s="59"/>
      <c r="S606" s="59"/>
      <c r="T606" s="59"/>
      <c r="U606" s="59"/>
      <c r="V606" s="59"/>
      <c r="W606" s="59"/>
      <c r="X606" s="59"/>
      <c r="Y606" s="59"/>
      <c r="Z606" s="59"/>
      <c r="AA606" s="59"/>
      <c r="AB606" s="59"/>
      <c r="AC606" s="59"/>
      <c r="AD606" s="59"/>
      <c r="AE606" s="59"/>
      <c r="AF606" s="59"/>
      <c r="AG606" s="59"/>
      <c r="AH606" s="59"/>
      <c r="AI606" s="59"/>
      <c r="AJ606" s="59"/>
    </row>
    <row r="607" spans="1:36" ht="14.25" customHeight="1" x14ac:dyDescent="0.2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61"/>
      <c r="O607" s="62"/>
      <c r="P607" s="61"/>
      <c r="Q607" s="59"/>
      <c r="R607" s="59"/>
      <c r="S607" s="59"/>
      <c r="T607" s="59"/>
      <c r="U607" s="59"/>
      <c r="V607" s="59"/>
      <c r="W607" s="59"/>
      <c r="X607" s="59"/>
      <c r="Y607" s="59"/>
      <c r="Z607" s="59"/>
      <c r="AA607" s="59"/>
      <c r="AB607" s="59"/>
      <c r="AC607" s="59"/>
      <c r="AD607" s="59"/>
      <c r="AE607" s="59"/>
      <c r="AF607" s="59"/>
      <c r="AG607" s="59"/>
      <c r="AH607" s="59"/>
      <c r="AI607" s="59"/>
      <c r="AJ607" s="59"/>
    </row>
    <row r="608" spans="1:36" ht="14.25" customHeight="1" x14ac:dyDescent="0.2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61"/>
      <c r="O608" s="62"/>
      <c r="P608" s="61"/>
      <c r="Q608" s="59"/>
      <c r="R608" s="59"/>
      <c r="S608" s="59"/>
      <c r="T608" s="59"/>
      <c r="U608" s="59"/>
      <c r="V608" s="59"/>
      <c r="W608" s="59"/>
      <c r="X608" s="59"/>
      <c r="Y608" s="59"/>
      <c r="Z608" s="59"/>
      <c r="AA608" s="59"/>
      <c r="AB608" s="59"/>
      <c r="AC608" s="59"/>
      <c r="AD608" s="59"/>
      <c r="AE608" s="59"/>
      <c r="AF608" s="59"/>
      <c r="AG608" s="59"/>
      <c r="AH608" s="59"/>
      <c r="AI608" s="59"/>
      <c r="AJ608" s="59"/>
    </row>
    <row r="609" spans="1:36" ht="14.25" customHeight="1" x14ac:dyDescent="0.2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61"/>
      <c r="O609" s="62"/>
      <c r="P609" s="61"/>
      <c r="Q609" s="59"/>
      <c r="R609" s="59"/>
      <c r="S609" s="59"/>
      <c r="T609" s="59"/>
      <c r="U609" s="59"/>
      <c r="V609" s="59"/>
      <c r="W609" s="59"/>
      <c r="X609" s="59"/>
      <c r="Y609" s="59"/>
      <c r="Z609" s="59"/>
      <c r="AA609" s="59"/>
      <c r="AB609" s="59"/>
      <c r="AC609" s="59"/>
      <c r="AD609" s="59"/>
      <c r="AE609" s="59"/>
      <c r="AF609" s="59"/>
      <c r="AG609" s="59"/>
      <c r="AH609" s="59"/>
      <c r="AI609" s="59"/>
      <c r="AJ609" s="59"/>
    </row>
    <row r="610" spans="1:36" ht="14.25" customHeight="1" x14ac:dyDescent="0.2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61"/>
      <c r="O610" s="62"/>
      <c r="P610" s="61"/>
      <c r="Q610" s="59"/>
      <c r="R610" s="59"/>
      <c r="S610" s="59"/>
      <c r="T610" s="59"/>
      <c r="U610" s="59"/>
      <c r="V610" s="59"/>
      <c r="W610" s="59"/>
      <c r="X610" s="59"/>
      <c r="Y610" s="59"/>
      <c r="Z610" s="59"/>
      <c r="AA610" s="59"/>
      <c r="AB610" s="59"/>
      <c r="AC610" s="59"/>
      <c r="AD610" s="59"/>
      <c r="AE610" s="59"/>
      <c r="AF610" s="59"/>
      <c r="AG610" s="59"/>
      <c r="AH610" s="59"/>
      <c r="AI610" s="59"/>
      <c r="AJ610" s="59"/>
    </row>
    <row r="611" spans="1:36" ht="14.25" customHeight="1" x14ac:dyDescent="0.2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61"/>
      <c r="O611" s="62"/>
      <c r="P611" s="61"/>
      <c r="Q611" s="59"/>
      <c r="R611" s="59"/>
      <c r="S611" s="59"/>
      <c r="T611" s="59"/>
      <c r="U611" s="59"/>
      <c r="V611" s="59"/>
      <c r="W611" s="59"/>
      <c r="X611" s="59"/>
      <c r="Y611" s="59"/>
      <c r="Z611" s="59"/>
      <c r="AA611" s="59"/>
      <c r="AB611" s="59"/>
      <c r="AC611" s="59"/>
      <c r="AD611" s="59"/>
      <c r="AE611" s="59"/>
      <c r="AF611" s="59"/>
      <c r="AG611" s="59"/>
      <c r="AH611" s="59"/>
      <c r="AI611" s="59"/>
      <c r="AJ611" s="59"/>
    </row>
    <row r="612" spans="1:36" ht="14.25" customHeight="1" x14ac:dyDescent="0.2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61"/>
      <c r="O612" s="62"/>
      <c r="P612" s="61"/>
      <c r="Q612" s="59"/>
      <c r="R612" s="59"/>
      <c r="S612" s="59"/>
      <c r="T612" s="59"/>
      <c r="U612" s="59"/>
      <c r="V612" s="59"/>
      <c r="W612" s="59"/>
      <c r="X612" s="59"/>
      <c r="Y612" s="59"/>
      <c r="Z612" s="59"/>
      <c r="AA612" s="59"/>
      <c r="AB612" s="59"/>
      <c r="AC612" s="59"/>
      <c r="AD612" s="59"/>
      <c r="AE612" s="59"/>
      <c r="AF612" s="59"/>
      <c r="AG612" s="59"/>
      <c r="AH612" s="59"/>
      <c r="AI612" s="59"/>
      <c r="AJ612" s="59"/>
    </row>
    <row r="613" spans="1:36" ht="14.25" customHeight="1" x14ac:dyDescent="0.2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61"/>
      <c r="O613" s="62"/>
      <c r="P613" s="61"/>
      <c r="Q613" s="59"/>
      <c r="R613" s="59"/>
      <c r="S613" s="59"/>
      <c r="T613" s="59"/>
      <c r="U613" s="59"/>
      <c r="V613" s="59"/>
      <c r="W613" s="59"/>
      <c r="X613" s="59"/>
      <c r="Y613" s="59"/>
      <c r="Z613" s="59"/>
      <c r="AA613" s="59"/>
      <c r="AB613" s="59"/>
      <c r="AC613" s="59"/>
      <c r="AD613" s="59"/>
      <c r="AE613" s="59"/>
      <c r="AF613" s="59"/>
      <c r="AG613" s="59"/>
      <c r="AH613" s="59"/>
      <c r="AI613" s="59"/>
      <c r="AJ613" s="59"/>
    </row>
    <row r="614" spans="1:36" ht="14.25" customHeight="1" x14ac:dyDescent="0.2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61"/>
      <c r="O614" s="62"/>
      <c r="P614" s="61"/>
      <c r="Q614" s="59"/>
      <c r="R614" s="59"/>
      <c r="S614" s="59"/>
      <c r="T614" s="59"/>
      <c r="U614" s="59"/>
      <c r="V614" s="59"/>
      <c r="W614" s="59"/>
      <c r="X614" s="59"/>
      <c r="Y614" s="59"/>
      <c r="Z614" s="59"/>
      <c r="AA614" s="59"/>
      <c r="AB614" s="59"/>
      <c r="AC614" s="59"/>
      <c r="AD614" s="59"/>
      <c r="AE614" s="59"/>
      <c r="AF614" s="59"/>
      <c r="AG614" s="59"/>
      <c r="AH614" s="59"/>
      <c r="AI614" s="59"/>
      <c r="AJ614" s="59"/>
    </row>
    <row r="615" spans="1:36" ht="14.25" customHeight="1" x14ac:dyDescent="0.2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61"/>
      <c r="O615" s="62"/>
      <c r="P615" s="61"/>
      <c r="Q615" s="59"/>
      <c r="R615" s="59"/>
      <c r="S615" s="59"/>
      <c r="T615" s="59"/>
      <c r="U615" s="59"/>
      <c r="V615" s="59"/>
      <c r="W615" s="59"/>
      <c r="X615" s="59"/>
      <c r="Y615" s="59"/>
      <c r="Z615" s="59"/>
      <c r="AA615" s="59"/>
      <c r="AB615" s="59"/>
      <c r="AC615" s="59"/>
      <c r="AD615" s="59"/>
      <c r="AE615" s="59"/>
      <c r="AF615" s="59"/>
      <c r="AG615" s="59"/>
      <c r="AH615" s="59"/>
      <c r="AI615" s="59"/>
      <c r="AJ615" s="59"/>
    </row>
    <row r="616" spans="1:36" ht="14.25" customHeight="1" x14ac:dyDescent="0.2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61"/>
      <c r="O616" s="62"/>
      <c r="P616" s="61"/>
      <c r="Q616" s="59"/>
      <c r="R616" s="59"/>
      <c r="S616" s="59"/>
      <c r="T616" s="59"/>
      <c r="U616" s="59"/>
      <c r="V616" s="59"/>
      <c r="W616" s="59"/>
      <c r="X616" s="59"/>
      <c r="Y616" s="59"/>
      <c r="Z616" s="59"/>
      <c r="AA616" s="59"/>
      <c r="AB616" s="59"/>
      <c r="AC616" s="59"/>
      <c r="AD616" s="59"/>
      <c r="AE616" s="59"/>
      <c r="AF616" s="59"/>
      <c r="AG616" s="59"/>
      <c r="AH616" s="59"/>
      <c r="AI616" s="59"/>
      <c r="AJ616" s="59"/>
    </row>
    <row r="617" spans="1:36" ht="14.25" customHeight="1" x14ac:dyDescent="0.2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61"/>
      <c r="O617" s="62"/>
      <c r="P617" s="61"/>
      <c r="Q617" s="59"/>
      <c r="R617" s="59"/>
      <c r="S617" s="59"/>
      <c r="T617" s="59"/>
      <c r="U617" s="59"/>
      <c r="V617" s="59"/>
      <c r="W617" s="59"/>
      <c r="X617" s="59"/>
      <c r="Y617" s="59"/>
      <c r="Z617" s="59"/>
      <c r="AA617" s="59"/>
      <c r="AB617" s="59"/>
      <c r="AC617" s="59"/>
      <c r="AD617" s="59"/>
      <c r="AE617" s="59"/>
      <c r="AF617" s="59"/>
      <c r="AG617" s="59"/>
      <c r="AH617" s="59"/>
      <c r="AI617" s="59"/>
      <c r="AJ617" s="59"/>
    </row>
    <row r="618" spans="1:36" ht="14.25" customHeight="1" x14ac:dyDescent="0.2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61"/>
      <c r="O618" s="62"/>
      <c r="P618" s="61"/>
      <c r="Q618" s="59"/>
      <c r="R618" s="59"/>
      <c r="S618" s="59"/>
      <c r="T618" s="59"/>
      <c r="U618" s="59"/>
      <c r="V618" s="59"/>
      <c r="W618" s="59"/>
      <c r="X618" s="59"/>
      <c r="Y618" s="59"/>
      <c r="Z618" s="59"/>
      <c r="AA618" s="59"/>
      <c r="AB618" s="59"/>
      <c r="AC618" s="59"/>
      <c r="AD618" s="59"/>
      <c r="AE618" s="59"/>
      <c r="AF618" s="59"/>
      <c r="AG618" s="59"/>
      <c r="AH618" s="59"/>
      <c r="AI618" s="59"/>
      <c r="AJ618" s="59"/>
    </row>
    <row r="619" spans="1:36" ht="14.25" customHeight="1" x14ac:dyDescent="0.2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61"/>
      <c r="O619" s="62"/>
      <c r="P619" s="61"/>
      <c r="Q619" s="59"/>
      <c r="R619" s="59"/>
      <c r="S619" s="59"/>
      <c r="T619" s="59"/>
      <c r="U619" s="59"/>
      <c r="V619" s="59"/>
      <c r="W619" s="59"/>
      <c r="X619" s="59"/>
      <c r="Y619" s="59"/>
      <c r="Z619" s="59"/>
      <c r="AA619" s="59"/>
      <c r="AB619" s="59"/>
      <c r="AC619" s="59"/>
      <c r="AD619" s="59"/>
      <c r="AE619" s="59"/>
      <c r="AF619" s="59"/>
      <c r="AG619" s="59"/>
      <c r="AH619" s="59"/>
      <c r="AI619" s="59"/>
      <c r="AJ619" s="59"/>
    </row>
    <row r="620" spans="1:36" ht="14.25" customHeight="1" x14ac:dyDescent="0.2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61"/>
      <c r="O620" s="62"/>
      <c r="P620" s="61"/>
      <c r="Q620" s="59"/>
      <c r="R620" s="59"/>
      <c r="S620" s="59"/>
      <c r="T620" s="59"/>
      <c r="U620" s="59"/>
      <c r="V620" s="59"/>
      <c r="W620" s="59"/>
      <c r="X620" s="59"/>
      <c r="Y620" s="59"/>
      <c r="Z620" s="59"/>
      <c r="AA620" s="59"/>
      <c r="AB620" s="59"/>
      <c r="AC620" s="59"/>
      <c r="AD620" s="59"/>
      <c r="AE620" s="59"/>
      <c r="AF620" s="59"/>
      <c r="AG620" s="59"/>
      <c r="AH620" s="59"/>
      <c r="AI620" s="59"/>
      <c r="AJ620" s="59"/>
    </row>
    <row r="621" spans="1:36" ht="14.25" customHeight="1" x14ac:dyDescent="0.2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61"/>
      <c r="O621" s="62"/>
      <c r="P621" s="61"/>
      <c r="Q621" s="59"/>
      <c r="R621" s="59"/>
      <c r="S621" s="59"/>
      <c r="T621" s="59"/>
      <c r="U621" s="59"/>
      <c r="V621" s="59"/>
      <c r="W621" s="59"/>
      <c r="X621" s="59"/>
      <c r="Y621" s="59"/>
      <c r="Z621" s="59"/>
      <c r="AA621" s="59"/>
      <c r="AB621" s="59"/>
      <c r="AC621" s="59"/>
      <c r="AD621" s="59"/>
      <c r="AE621" s="59"/>
      <c r="AF621" s="59"/>
      <c r="AG621" s="59"/>
      <c r="AH621" s="59"/>
      <c r="AI621" s="59"/>
      <c r="AJ621" s="59"/>
    </row>
    <row r="622" spans="1:36" ht="14.25" customHeight="1" x14ac:dyDescent="0.2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61"/>
      <c r="O622" s="62"/>
      <c r="P622" s="61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  <c r="AB622" s="59"/>
      <c r="AC622" s="59"/>
      <c r="AD622" s="59"/>
      <c r="AE622" s="59"/>
      <c r="AF622" s="59"/>
      <c r="AG622" s="59"/>
      <c r="AH622" s="59"/>
      <c r="AI622" s="59"/>
      <c r="AJ622" s="59"/>
    </row>
    <row r="623" spans="1:36" ht="14.25" customHeight="1" x14ac:dyDescent="0.2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61"/>
      <c r="O623" s="62"/>
      <c r="P623" s="61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  <c r="AB623" s="59"/>
      <c r="AC623" s="59"/>
      <c r="AD623" s="59"/>
      <c r="AE623" s="59"/>
      <c r="AF623" s="59"/>
      <c r="AG623" s="59"/>
      <c r="AH623" s="59"/>
      <c r="AI623" s="59"/>
      <c r="AJ623" s="59"/>
    </row>
    <row r="624" spans="1:36" ht="14.25" customHeight="1" x14ac:dyDescent="0.2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61"/>
      <c r="O624" s="62"/>
      <c r="P624" s="61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  <c r="AB624" s="59"/>
      <c r="AC624" s="59"/>
      <c r="AD624" s="59"/>
      <c r="AE624" s="59"/>
      <c r="AF624" s="59"/>
      <c r="AG624" s="59"/>
      <c r="AH624" s="59"/>
      <c r="AI624" s="59"/>
      <c r="AJ624" s="59"/>
    </row>
    <row r="625" spans="1:36" ht="14.25" customHeight="1" x14ac:dyDescent="0.2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61"/>
      <c r="O625" s="62"/>
      <c r="P625" s="61"/>
      <c r="Q625" s="59"/>
      <c r="R625" s="59"/>
      <c r="S625" s="59"/>
      <c r="T625" s="59"/>
      <c r="U625" s="59"/>
      <c r="V625" s="59"/>
      <c r="W625" s="59"/>
      <c r="X625" s="59"/>
      <c r="Y625" s="59"/>
      <c r="Z625" s="59"/>
      <c r="AA625" s="59"/>
      <c r="AB625" s="59"/>
      <c r="AC625" s="59"/>
      <c r="AD625" s="59"/>
      <c r="AE625" s="59"/>
      <c r="AF625" s="59"/>
      <c r="AG625" s="59"/>
      <c r="AH625" s="59"/>
      <c r="AI625" s="59"/>
      <c r="AJ625" s="59"/>
    </row>
    <row r="626" spans="1:36" ht="14.25" customHeight="1" x14ac:dyDescent="0.2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61"/>
      <c r="O626" s="62"/>
      <c r="P626" s="61"/>
      <c r="Q626" s="59"/>
      <c r="R626" s="59"/>
      <c r="S626" s="59"/>
      <c r="T626" s="59"/>
      <c r="U626" s="59"/>
      <c r="V626" s="59"/>
      <c r="W626" s="59"/>
      <c r="X626" s="59"/>
      <c r="Y626" s="59"/>
      <c r="Z626" s="59"/>
      <c r="AA626" s="59"/>
      <c r="AB626" s="59"/>
      <c r="AC626" s="59"/>
      <c r="AD626" s="59"/>
      <c r="AE626" s="59"/>
      <c r="AF626" s="59"/>
      <c r="AG626" s="59"/>
      <c r="AH626" s="59"/>
      <c r="AI626" s="59"/>
      <c r="AJ626" s="59"/>
    </row>
    <row r="627" spans="1:36" ht="14.25" customHeight="1" x14ac:dyDescent="0.2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61"/>
      <c r="O627" s="62"/>
      <c r="P627" s="61"/>
      <c r="Q627" s="59"/>
      <c r="R627" s="59"/>
      <c r="S627" s="59"/>
      <c r="T627" s="59"/>
      <c r="U627" s="59"/>
      <c r="V627" s="59"/>
      <c r="W627" s="59"/>
      <c r="X627" s="59"/>
      <c r="Y627" s="59"/>
      <c r="Z627" s="59"/>
      <c r="AA627" s="59"/>
      <c r="AB627" s="59"/>
      <c r="AC627" s="59"/>
      <c r="AD627" s="59"/>
      <c r="AE627" s="59"/>
      <c r="AF627" s="59"/>
      <c r="AG627" s="59"/>
      <c r="AH627" s="59"/>
      <c r="AI627" s="59"/>
      <c r="AJ627" s="59"/>
    </row>
    <row r="628" spans="1:36" ht="14.25" customHeight="1" x14ac:dyDescent="0.2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61"/>
      <c r="O628" s="62"/>
      <c r="P628" s="61"/>
      <c r="Q628" s="59"/>
      <c r="R628" s="59"/>
      <c r="S628" s="59"/>
      <c r="T628" s="59"/>
      <c r="U628" s="59"/>
      <c r="V628" s="59"/>
      <c r="W628" s="59"/>
      <c r="X628" s="59"/>
      <c r="Y628" s="59"/>
      <c r="Z628" s="59"/>
      <c r="AA628" s="59"/>
      <c r="AB628" s="59"/>
      <c r="AC628" s="59"/>
      <c r="AD628" s="59"/>
      <c r="AE628" s="59"/>
      <c r="AF628" s="59"/>
      <c r="AG628" s="59"/>
      <c r="AH628" s="59"/>
      <c r="AI628" s="59"/>
      <c r="AJ628" s="59"/>
    </row>
    <row r="629" spans="1:36" ht="14.25" customHeight="1" x14ac:dyDescent="0.2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61"/>
      <c r="O629" s="62"/>
      <c r="P629" s="61"/>
      <c r="Q629" s="59"/>
      <c r="R629" s="59"/>
      <c r="S629" s="59"/>
      <c r="T629" s="59"/>
      <c r="U629" s="59"/>
      <c r="V629" s="59"/>
      <c r="W629" s="59"/>
      <c r="X629" s="59"/>
      <c r="Y629" s="59"/>
      <c r="Z629" s="59"/>
      <c r="AA629" s="59"/>
      <c r="AB629" s="59"/>
      <c r="AC629" s="59"/>
      <c r="AD629" s="59"/>
      <c r="AE629" s="59"/>
      <c r="AF629" s="59"/>
      <c r="AG629" s="59"/>
      <c r="AH629" s="59"/>
      <c r="AI629" s="59"/>
      <c r="AJ629" s="59"/>
    </row>
    <row r="630" spans="1:36" ht="14.25" customHeight="1" x14ac:dyDescent="0.2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61"/>
      <c r="O630" s="62"/>
      <c r="P630" s="61"/>
      <c r="Q630" s="59"/>
      <c r="R630" s="59"/>
      <c r="S630" s="59"/>
      <c r="T630" s="59"/>
      <c r="U630" s="59"/>
      <c r="V630" s="59"/>
      <c r="W630" s="59"/>
      <c r="X630" s="59"/>
      <c r="Y630" s="59"/>
      <c r="Z630" s="59"/>
      <c r="AA630" s="59"/>
      <c r="AB630" s="59"/>
      <c r="AC630" s="59"/>
      <c r="AD630" s="59"/>
      <c r="AE630" s="59"/>
      <c r="AF630" s="59"/>
      <c r="AG630" s="59"/>
      <c r="AH630" s="59"/>
      <c r="AI630" s="59"/>
      <c r="AJ630" s="59"/>
    </row>
    <row r="631" spans="1:36" ht="14.25" customHeight="1" x14ac:dyDescent="0.2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61"/>
      <c r="O631" s="62"/>
      <c r="P631" s="61"/>
      <c r="Q631" s="59"/>
      <c r="R631" s="59"/>
      <c r="S631" s="59"/>
      <c r="T631" s="59"/>
      <c r="U631" s="59"/>
      <c r="V631" s="59"/>
      <c r="W631" s="59"/>
      <c r="X631" s="59"/>
      <c r="Y631" s="59"/>
      <c r="Z631" s="59"/>
      <c r="AA631" s="59"/>
      <c r="AB631" s="59"/>
      <c r="AC631" s="59"/>
      <c r="AD631" s="59"/>
      <c r="AE631" s="59"/>
      <c r="AF631" s="59"/>
      <c r="AG631" s="59"/>
      <c r="AH631" s="59"/>
      <c r="AI631" s="59"/>
      <c r="AJ631" s="59"/>
    </row>
    <row r="632" spans="1:36" ht="14.25" customHeight="1" x14ac:dyDescent="0.2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61"/>
      <c r="O632" s="62"/>
      <c r="P632" s="61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  <c r="AB632" s="59"/>
      <c r="AC632" s="59"/>
      <c r="AD632" s="59"/>
      <c r="AE632" s="59"/>
      <c r="AF632" s="59"/>
      <c r="AG632" s="59"/>
      <c r="AH632" s="59"/>
      <c r="AI632" s="59"/>
      <c r="AJ632" s="59"/>
    </row>
    <row r="633" spans="1:36" ht="14.25" customHeight="1" x14ac:dyDescent="0.2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61"/>
      <c r="O633" s="62"/>
      <c r="P633" s="61"/>
      <c r="Q633" s="59"/>
      <c r="R633" s="59"/>
      <c r="S633" s="59"/>
      <c r="T633" s="59"/>
      <c r="U633" s="59"/>
      <c r="V633" s="59"/>
      <c r="W633" s="59"/>
      <c r="X633" s="59"/>
      <c r="Y633" s="59"/>
      <c r="Z633" s="59"/>
      <c r="AA633" s="59"/>
      <c r="AB633" s="59"/>
      <c r="AC633" s="59"/>
      <c r="AD633" s="59"/>
      <c r="AE633" s="59"/>
      <c r="AF633" s="59"/>
      <c r="AG633" s="59"/>
      <c r="AH633" s="59"/>
      <c r="AI633" s="59"/>
      <c r="AJ633" s="59"/>
    </row>
    <row r="634" spans="1:36" ht="14.25" customHeight="1" x14ac:dyDescent="0.2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61"/>
      <c r="O634" s="62"/>
      <c r="P634" s="61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  <c r="AB634" s="59"/>
      <c r="AC634" s="59"/>
      <c r="AD634" s="59"/>
      <c r="AE634" s="59"/>
      <c r="AF634" s="59"/>
      <c r="AG634" s="59"/>
      <c r="AH634" s="59"/>
      <c r="AI634" s="59"/>
      <c r="AJ634" s="59"/>
    </row>
    <row r="635" spans="1:36" ht="14.25" customHeight="1" x14ac:dyDescent="0.2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61"/>
      <c r="O635" s="62"/>
      <c r="P635" s="61"/>
      <c r="Q635" s="59"/>
      <c r="R635" s="59"/>
      <c r="S635" s="59"/>
      <c r="T635" s="59"/>
      <c r="U635" s="59"/>
      <c r="V635" s="59"/>
      <c r="W635" s="59"/>
      <c r="X635" s="59"/>
      <c r="Y635" s="59"/>
      <c r="Z635" s="59"/>
      <c r="AA635" s="59"/>
      <c r="AB635" s="59"/>
      <c r="AC635" s="59"/>
      <c r="AD635" s="59"/>
      <c r="AE635" s="59"/>
      <c r="AF635" s="59"/>
      <c r="AG635" s="59"/>
      <c r="AH635" s="59"/>
      <c r="AI635" s="59"/>
      <c r="AJ635" s="59"/>
    </row>
    <row r="636" spans="1:36" ht="14.25" customHeight="1" x14ac:dyDescent="0.2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61"/>
      <c r="O636" s="62"/>
      <c r="P636" s="61"/>
      <c r="Q636" s="59"/>
      <c r="R636" s="59"/>
      <c r="S636" s="59"/>
      <c r="T636" s="59"/>
      <c r="U636" s="59"/>
      <c r="V636" s="59"/>
      <c r="W636" s="59"/>
      <c r="X636" s="59"/>
      <c r="Y636" s="59"/>
      <c r="Z636" s="59"/>
      <c r="AA636" s="59"/>
      <c r="AB636" s="59"/>
      <c r="AC636" s="59"/>
      <c r="AD636" s="59"/>
      <c r="AE636" s="59"/>
      <c r="AF636" s="59"/>
      <c r="AG636" s="59"/>
      <c r="AH636" s="59"/>
      <c r="AI636" s="59"/>
      <c r="AJ636" s="59"/>
    </row>
    <row r="637" spans="1:36" ht="14.25" customHeight="1" x14ac:dyDescent="0.2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61"/>
      <c r="O637" s="62"/>
      <c r="P637" s="61"/>
      <c r="Q637" s="59"/>
      <c r="R637" s="59"/>
      <c r="S637" s="59"/>
      <c r="T637" s="59"/>
      <c r="U637" s="59"/>
      <c r="V637" s="59"/>
      <c r="W637" s="59"/>
      <c r="X637" s="59"/>
      <c r="Y637" s="59"/>
      <c r="Z637" s="59"/>
      <c r="AA637" s="59"/>
      <c r="AB637" s="59"/>
      <c r="AC637" s="59"/>
      <c r="AD637" s="59"/>
      <c r="AE637" s="59"/>
      <c r="AF637" s="59"/>
      <c r="AG637" s="59"/>
      <c r="AH637" s="59"/>
      <c r="AI637" s="59"/>
      <c r="AJ637" s="59"/>
    </row>
    <row r="638" spans="1:36" ht="14.25" customHeight="1" x14ac:dyDescent="0.2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61"/>
      <c r="O638" s="62"/>
      <c r="P638" s="61"/>
      <c r="Q638" s="59"/>
      <c r="R638" s="59"/>
      <c r="S638" s="59"/>
      <c r="T638" s="59"/>
      <c r="U638" s="59"/>
      <c r="V638" s="59"/>
      <c r="W638" s="59"/>
      <c r="X638" s="59"/>
      <c r="Y638" s="59"/>
      <c r="Z638" s="59"/>
      <c r="AA638" s="59"/>
      <c r="AB638" s="59"/>
      <c r="AC638" s="59"/>
      <c r="AD638" s="59"/>
      <c r="AE638" s="59"/>
      <c r="AF638" s="59"/>
      <c r="AG638" s="59"/>
      <c r="AH638" s="59"/>
      <c r="AI638" s="59"/>
      <c r="AJ638" s="59"/>
    </row>
    <row r="639" spans="1:36" ht="14.25" customHeight="1" x14ac:dyDescent="0.2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61"/>
      <c r="O639" s="62"/>
      <c r="P639" s="61"/>
      <c r="Q639" s="59"/>
      <c r="R639" s="59"/>
      <c r="S639" s="59"/>
      <c r="T639" s="59"/>
      <c r="U639" s="59"/>
      <c r="V639" s="59"/>
      <c r="W639" s="59"/>
      <c r="X639" s="59"/>
      <c r="Y639" s="59"/>
      <c r="Z639" s="59"/>
      <c r="AA639" s="59"/>
      <c r="AB639" s="59"/>
      <c r="AC639" s="59"/>
      <c r="AD639" s="59"/>
      <c r="AE639" s="59"/>
      <c r="AF639" s="59"/>
      <c r="AG639" s="59"/>
      <c r="AH639" s="59"/>
      <c r="AI639" s="59"/>
      <c r="AJ639" s="59"/>
    </row>
    <row r="640" spans="1:36" ht="14.25" customHeight="1" x14ac:dyDescent="0.2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61"/>
      <c r="O640" s="62"/>
      <c r="P640" s="61"/>
      <c r="Q640" s="59"/>
      <c r="R640" s="59"/>
      <c r="S640" s="59"/>
      <c r="T640" s="59"/>
      <c r="U640" s="59"/>
      <c r="V640" s="59"/>
      <c r="W640" s="59"/>
      <c r="X640" s="59"/>
      <c r="Y640" s="59"/>
      <c r="Z640" s="59"/>
      <c r="AA640" s="59"/>
      <c r="AB640" s="59"/>
      <c r="AC640" s="59"/>
      <c r="AD640" s="59"/>
      <c r="AE640" s="59"/>
      <c r="AF640" s="59"/>
      <c r="AG640" s="59"/>
      <c r="AH640" s="59"/>
      <c r="AI640" s="59"/>
      <c r="AJ640" s="59"/>
    </row>
    <row r="641" spans="1:36" ht="14.25" customHeight="1" x14ac:dyDescent="0.2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61"/>
      <c r="O641" s="62"/>
      <c r="P641" s="61"/>
      <c r="Q641" s="59"/>
      <c r="R641" s="59"/>
      <c r="S641" s="59"/>
      <c r="T641" s="59"/>
      <c r="U641" s="59"/>
      <c r="V641" s="59"/>
      <c r="W641" s="59"/>
      <c r="X641" s="59"/>
      <c r="Y641" s="59"/>
      <c r="Z641" s="59"/>
      <c r="AA641" s="59"/>
      <c r="AB641" s="59"/>
      <c r="AC641" s="59"/>
      <c r="AD641" s="59"/>
      <c r="AE641" s="59"/>
      <c r="AF641" s="59"/>
      <c r="AG641" s="59"/>
      <c r="AH641" s="59"/>
      <c r="AI641" s="59"/>
      <c r="AJ641" s="59"/>
    </row>
    <row r="642" spans="1:36" ht="14.25" customHeight="1" x14ac:dyDescent="0.2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61"/>
      <c r="O642" s="62"/>
      <c r="P642" s="61"/>
      <c r="Q642" s="59"/>
      <c r="R642" s="59"/>
      <c r="S642" s="59"/>
      <c r="T642" s="59"/>
      <c r="U642" s="59"/>
      <c r="V642" s="59"/>
      <c r="W642" s="59"/>
      <c r="X642" s="59"/>
      <c r="Y642" s="59"/>
      <c r="Z642" s="59"/>
      <c r="AA642" s="59"/>
      <c r="AB642" s="59"/>
      <c r="AC642" s="59"/>
      <c r="AD642" s="59"/>
      <c r="AE642" s="59"/>
      <c r="AF642" s="59"/>
      <c r="AG642" s="59"/>
      <c r="AH642" s="59"/>
      <c r="AI642" s="59"/>
      <c r="AJ642" s="59"/>
    </row>
    <row r="643" spans="1:36" ht="14.25" customHeight="1" x14ac:dyDescent="0.2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61"/>
      <c r="O643" s="62"/>
      <c r="P643" s="61"/>
      <c r="Q643" s="59"/>
      <c r="R643" s="59"/>
      <c r="S643" s="59"/>
      <c r="T643" s="59"/>
      <c r="U643" s="59"/>
      <c r="V643" s="59"/>
      <c r="W643" s="59"/>
      <c r="X643" s="59"/>
      <c r="Y643" s="59"/>
      <c r="Z643" s="59"/>
      <c r="AA643" s="59"/>
      <c r="AB643" s="59"/>
      <c r="AC643" s="59"/>
      <c r="AD643" s="59"/>
      <c r="AE643" s="59"/>
      <c r="AF643" s="59"/>
      <c r="AG643" s="59"/>
      <c r="AH643" s="59"/>
      <c r="AI643" s="59"/>
      <c r="AJ643" s="59"/>
    </row>
    <row r="644" spans="1:36" ht="14.25" customHeight="1" x14ac:dyDescent="0.2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61"/>
      <c r="O644" s="62"/>
      <c r="P644" s="61"/>
      <c r="Q644" s="59"/>
      <c r="R644" s="59"/>
      <c r="S644" s="59"/>
      <c r="T644" s="59"/>
      <c r="U644" s="59"/>
      <c r="V644" s="59"/>
      <c r="W644" s="59"/>
      <c r="X644" s="59"/>
      <c r="Y644" s="59"/>
      <c r="Z644" s="59"/>
      <c r="AA644" s="59"/>
      <c r="AB644" s="59"/>
      <c r="AC644" s="59"/>
      <c r="AD644" s="59"/>
      <c r="AE644" s="59"/>
      <c r="AF644" s="59"/>
      <c r="AG644" s="59"/>
      <c r="AH644" s="59"/>
      <c r="AI644" s="59"/>
      <c r="AJ644" s="59"/>
    </row>
    <row r="645" spans="1:36" ht="14.25" customHeight="1" x14ac:dyDescent="0.2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61"/>
      <c r="O645" s="62"/>
      <c r="P645" s="61"/>
      <c r="Q645" s="59"/>
      <c r="R645" s="59"/>
      <c r="S645" s="59"/>
      <c r="T645" s="59"/>
      <c r="U645" s="59"/>
      <c r="V645" s="59"/>
      <c r="W645" s="59"/>
      <c r="X645" s="59"/>
      <c r="Y645" s="59"/>
      <c r="Z645" s="59"/>
      <c r="AA645" s="59"/>
      <c r="AB645" s="59"/>
      <c r="AC645" s="59"/>
      <c r="AD645" s="59"/>
      <c r="AE645" s="59"/>
      <c r="AF645" s="59"/>
      <c r="AG645" s="59"/>
      <c r="AH645" s="59"/>
      <c r="AI645" s="59"/>
      <c r="AJ645" s="59"/>
    </row>
    <row r="646" spans="1:36" ht="14.25" customHeight="1" x14ac:dyDescent="0.2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61"/>
      <c r="O646" s="62"/>
      <c r="P646" s="61"/>
      <c r="Q646" s="59"/>
      <c r="R646" s="59"/>
      <c r="S646" s="59"/>
      <c r="T646" s="59"/>
      <c r="U646" s="59"/>
      <c r="V646" s="59"/>
      <c r="W646" s="59"/>
      <c r="X646" s="59"/>
      <c r="Y646" s="59"/>
      <c r="Z646" s="59"/>
      <c r="AA646" s="59"/>
      <c r="AB646" s="59"/>
      <c r="AC646" s="59"/>
      <c r="AD646" s="59"/>
      <c r="AE646" s="59"/>
      <c r="AF646" s="59"/>
      <c r="AG646" s="59"/>
      <c r="AH646" s="59"/>
      <c r="AI646" s="59"/>
      <c r="AJ646" s="59"/>
    </row>
    <row r="647" spans="1:36" ht="14.25" customHeight="1" x14ac:dyDescent="0.2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61"/>
      <c r="O647" s="62"/>
      <c r="P647" s="61"/>
      <c r="Q647" s="59"/>
      <c r="R647" s="59"/>
      <c r="S647" s="59"/>
      <c r="T647" s="59"/>
      <c r="U647" s="59"/>
      <c r="V647" s="59"/>
      <c r="W647" s="59"/>
      <c r="X647" s="59"/>
      <c r="Y647" s="59"/>
      <c r="Z647" s="59"/>
      <c r="AA647" s="59"/>
      <c r="AB647" s="59"/>
      <c r="AC647" s="59"/>
      <c r="AD647" s="59"/>
      <c r="AE647" s="59"/>
      <c r="AF647" s="59"/>
      <c r="AG647" s="59"/>
      <c r="AH647" s="59"/>
      <c r="AI647" s="59"/>
      <c r="AJ647" s="59"/>
    </row>
    <row r="648" spans="1:36" ht="14.25" customHeight="1" x14ac:dyDescent="0.2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61"/>
      <c r="O648" s="62"/>
      <c r="P648" s="61"/>
      <c r="Q648" s="59"/>
      <c r="R648" s="59"/>
      <c r="S648" s="59"/>
      <c r="T648" s="59"/>
      <c r="U648" s="59"/>
      <c r="V648" s="59"/>
      <c r="W648" s="59"/>
      <c r="X648" s="59"/>
      <c r="Y648" s="59"/>
      <c r="Z648" s="59"/>
      <c r="AA648" s="59"/>
      <c r="AB648" s="59"/>
      <c r="AC648" s="59"/>
      <c r="AD648" s="59"/>
      <c r="AE648" s="59"/>
      <c r="AF648" s="59"/>
      <c r="AG648" s="59"/>
      <c r="AH648" s="59"/>
      <c r="AI648" s="59"/>
      <c r="AJ648" s="59"/>
    </row>
    <row r="649" spans="1:36" ht="14.25" customHeight="1" x14ac:dyDescent="0.2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61"/>
      <c r="O649" s="62"/>
      <c r="P649" s="61"/>
      <c r="Q649" s="59"/>
      <c r="R649" s="59"/>
      <c r="S649" s="59"/>
      <c r="T649" s="59"/>
      <c r="U649" s="59"/>
      <c r="V649" s="59"/>
      <c r="W649" s="59"/>
      <c r="X649" s="59"/>
      <c r="Y649" s="59"/>
      <c r="Z649" s="59"/>
      <c r="AA649" s="59"/>
      <c r="AB649" s="59"/>
      <c r="AC649" s="59"/>
      <c r="AD649" s="59"/>
      <c r="AE649" s="59"/>
      <c r="AF649" s="59"/>
      <c r="AG649" s="59"/>
      <c r="AH649" s="59"/>
      <c r="AI649" s="59"/>
      <c r="AJ649" s="59"/>
    </row>
    <row r="650" spans="1:36" ht="14.25" customHeight="1" x14ac:dyDescent="0.2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61"/>
      <c r="O650" s="62"/>
      <c r="P650" s="61"/>
      <c r="Q650" s="59"/>
      <c r="R650" s="59"/>
      <c r="S650" s="59"/>
      <c r="T650" s="59"/>
      <c r="U650" s="59"/>
      <c r="V650" s="59"/>
      <c r="W650" s="59"/>
      <c r="X650" s="59"/>
      <c r="Y650" s="59"/>
      <c r="Z650" s="59"/>
      <c r="AA650" s="59"/>
      <c r="AB650" s="59"/>
      <c r="AC650" s="59"/>
      <c r="AD650" s="59"/>
      <c r="AE650" s="59"/>
      <c r="AF650" s="59"/>
      <c r="AG650" s="59"/>
      <c r="AH650" s="59"/>
      <c r="AI650" s="59"/>
      <c r="AJ650" s="59"/>
    </row>
    <row r="651" spans="1:36" ht="14.25" customHeight="1" x14ac:dyDescent="0.2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61"/>
      <c r="O651" s="62"/>
      <c r="P651" s="61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  <c r="AB651" s="59"/>
      <c r="AC651" s="59"/>
      <c r="AD651" s="59"/>
      <c r="AE651" s="59"/>
      <c r="AF651" s="59"/>
      <c r="AG651" s="59"/>
      <c r="AH651" s="59"/>
      <c r="AI651" s="59"/>
      <c r="AJ651" s="59"/>
    </row>
    <row r="652" spans="1:36" ht="14.25" customHeight="1" x14ac:dyDescent="0.2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61"/>
      <c r="O652" s="62"/>
      <c r="P652" s="61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  <c r="AB652" s="59"/>
      <c r="AC652" s="59"/>
      <c r="AD652" s="59"/>
      <c r="AE652" s="59"/>
      <c r="AF652" s="59"/>
      <c r="AG652" s="59"/>
      <c r="AH652" s="59"/>
      <c r="AI652" s="59"/>
      <c r="AJ652" s="59"/>
    </row>
    <row r="653" spans="1:36" ht="14.25" customHeight="1" x14ac:dyDescent="0.2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61"/>
      <c r="O653" s="62"/>
      <c r="P653" s="61"/>
      <c r="Q653" s="59"/>
      <c r="R653" s="59"/>
      <c r="S653" s="59"/>
      <c r="T653" s="59"/>
      <c r="U653" s="59"/>
      <c r="V653" s="59"/>
      <c r="W653" s="59"/>
      <c r="X653" s="59"/>
      <c r="Y653" s="59"/>
      <c r="Z653" s="59"/>
      <c r="AA653" s="59"/>
      <c r="AB653" s="59"/>
      <c r="AC653" s="59"/>
      <c r="AD653" s="59"/>
      <c r="AE653" s="59"/>
      <c r="AF653" s="59"/>
      <c r="AG653" s="59"/>
      <c r="AH653" s="59"/>
      <c r="AI653" s="59"/>
      <c r="AJ653" s="59"/>
    </row>
    <row r="654" spans="1:36" ht="14.25" customHeight="1" x14ac:dyDescent="0.2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61"/>
      <c r="O654" s="62"/>
      <c r="P654" s="61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  <c r="AB654" s="59"/>
      <c r="AC654" s="59"/>
      <c r="AD654" s="59"/>
      <c r="AE654" s="59"/>
      <c r="AF654" s="59"/>
      <c r="AG654" s="59"/>
      <c r="AH654" s="59"/>
      <c r="AI654" s="59"/>
      <c r="AJ654" s="59"/>
    </row>
    <row r="655" spans="1:36" ht="14.25" customHeight="1" x14ac:dyDescent="0.2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61"/>
      <c r="O655" s="62"/>
      <c r="P655" s="61"/>
      <c r="Q655" s="59"/>
      <c r="R655" s="59"/>
      <c r="S655" s="59"/>
      <c r="T655" s="59"/>
      <c r="U655" s="59"/>
      <c r="V655" s="59"/>
      <c r="W655" s="59"/>
      <c r="X655" s="59"/>
      <c r="Y655" s="59"/>
      <c r="Z655" s="59"/>
      <c r="AA655" s="59"/>
      <c r="AB655" s="59"/>
      <c r="AC655" s="59"/>
      <c r="AD655" s="59"/>
      <c r="AE655" s="59"/>
      <c r="AF655" s="59"/>
      <c r="AG655" s="59"/>
      <c r="AH655" s="59"/>
      <c r="AI655" s="59"/>
      <c r="AJ655" s="59"/>
    </row>
    <row r="656" spans="1:36" ht="14.25" customHeight="1" x14ac:dyDescent="0.2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61"/>
      <c r="O656" s="62"/>
      <c r="P656" s="61"/>
      <c r="Q656" s="59"/>
      <c r="R656" s="59"/>
      <c r="S656" s="59"/>
      <c r="T656" s="59"/>
      <c r="U656" s="59"/>
      <c r="V656" s="59"/>
      <c r="W656" s="59"/>
      <c r="X656" s="59"/>
      <c r="Y656" s="59"/>
      <c r="Z656" s="59"/>
      <c r="AA656" s="59"/>
      <c r="AB656" s="59"/>
      <c r="AC656" s="59"/>
      <c r="AD656" s="59"/>
      <c r="AE656" s="59"/>
      <c r="AF656" s="59"/>
      <c r="AG656" s="59"/>
      <c r="AH656" s="59"/>
      <c r="AI656" s="59"/>
      <c r="AJ656" s="59"/>
    </row>
    <row r="657" spans="1:36" ht="14.25" customHeight="1" x14ac:dyDescent="0.2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61"/>
      <c r="O657" s="62"/>
      <c r="P657" s="61"/>
      <c r="Q657" s="59"/>
      <c r="R657" s="59"/>
      <c r="S657" s="59"/>
      <c r="T657" s="59"/>
      <c r="U657" s="59"/>
      <c r="V657" s="59"/>
      <c r="W657" s="59"/>
      <c r="X657" s="59"/>
      <c r="Y657" s="59"/>
      <c r="Z657" s="59"/>
      <c r="AA657" s="59"/>
      <c r="AB657" s="59"/>
      <c r="AC657" s="59"/>
      <c r="AD657" s="59"/>
      <c r="AE657" s="59"/>
      <c r="AF657" s="59"/>
      <c r="AG657" s="59"/>
      <c r="AH657" s="59"/>
      <c r="AI657" s="59"/>
      <c r="AJ657" s="59"/>
    </row>
    <row r="658" spans="1:36" ht="14.25" customHeight="1" x14ac:dyDescent="0.2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61"/>
      <c r="O658" s="62"/>
      <c r="P658" s="61"/>
      <c r="Q658" s="59"/>
      <c r="R658" s="59"/>
      <c r="S658" s="59"/>
      <c r="T658" s="59"/>
      <c r="U658" s="59"/>
      <c r="V658" s="59"/>
      <c r="W658" s="59"/>
      <c r="X658" s="59"/>
      <c r="Y658" s="59"/>
      <c r="Z658" s="59"/>
      <c r="AA658" s="59"/>
      <c r="AB658" s="59"/>
      <c r="AC658" s="59"/>
      <c r="AD658" s="59"/>
      <c r="AE658" s="59"/>
      <c r="AF658" s="59"/>
      <c r="AG658" s="59"/>
      <c r="AH658" s="59"/>
      <c r="AI658" s="59"/>
      <c r="AJ658" s="59"/>
    </row>
    <row r="659" spans="1:36" ht="14.25" customHeight="1" x14ac:dyDescent="0.2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61"/>
      <c r="O659" s="62"/>
      <c r="P659" s="61"/>
      <c r="Q659" s="59"/>
      <c r="R659" s="59"/>
      <c r="S659" s="59"/>
      <c r="T659" s="59"/>
      <c r="U659" s="59"/>
      <c r="V659" s="59"/>
      <c r="W659" s="59"/>
      <c r="X659" s="59"/>
      <c r="Y659" s="59"/>
      <c r="Z659" s="59"/>
      <c r="AA659" s="59"/>
      <c r="AB659" s="59"/>
      <c r="AC659" s="59"/>
      <c r="AD659" s="59"/>
      <c r="AE659" s="59"/>
      <c r="AF659" s="59"/>
      <c r="AG659" s="59"/>
      <c r="AH659" s="59"/>
      <c r="AI659" s="59"/>
      <c r="AJ659" s="59"/>
    </row>
    <row r="660" spans="1:36" ht="14.25" customHeight="1" x14ac:dyDescent="0.2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61"/>
      <c r="O660" s="62"/>
      <c r="P660" s="61"/>
      <c r="Q660" s="59"/>
      <c r="R660" s="59"/>
      <c r="S660" s="59"/>
      <c r="T660" s="59"/>
      <c r="U660" s="59"/>
      <c r="V660" s="59"/>
      <c r="W660" s="59"/>
      <c r="X660" s="59"/>
      <c r="Y660" s="59"/>
      <c r="Z660" s="59"/>
      <c r="AA660" s="59"/>
      <c r="AB660" s="59"/>
      <c r="AC660" s="59"/>
      <c r="AD660" s="59"/>
      <c r="AE660" s="59"/>
      <c r="AF660" s="59"/>
      <c r="AG660" s="59"/>
      <c r="AH660" s="59"/>
      <c r="AI660" s="59"/>
      <c r="AJ660" s="59"/>
    </row>
    <row r="661" spans="1:36" ht="14.25" customHeight="1" x14ac:dyDescent="0.2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61"/>
      <c r="O661" s="62"/>
      <c r="P661" s="61"/>
      <c r="Q661" s="59"/>
      <c r="R661" s="59"/>
      <c r="S661" s="59"/>
      <c r="T661" s="59"/>
      <c r="U661" s="59"/>
      <c r="V661" s="59"/>
      <c r="W661" s="59"/>
      <c r="X661" s="59"/>
      <c r="Y661" s="59"/>
      <c r="Z661" s="59"/>
      <c r="AA661" s="59"/>
      <c r="AB661" s="59"/>
      <c r="AC661" s="59"/>
      <c r="AD661" s="59"/>
      <c r="AE661" s="59"/>
      <c r="AF661" s="59"/>
      <c r="AG661" s="59"/>
      <c r="AH661" s="59"/>
      <c r="AI661" s="59"/>
      <c r="AJ661" s="59"/>
    </row>
    <row r="662" spans="1:36" ht="14.25" customHeight="1" x14ac:dyDescent="0.2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61"/>
      <c r="O662" s="62"/>
      <c r="P662" s="61"/>
      <c r="Q662" s="59"/>
      <c r="R662" s="59"/>
      <c r="S662" s="59"/>
      <c r="T662" s="59"/>
      <c r="U662" s="59"/>
      <c r="V662" s="59"/>
      <c r="W662" s="59"/>
      <c r="X662" s="59"/>
      <c r="Y662" s="59"/>
      <c r="Z662" s="59"/>
      <c r="AA662" s="59"/>
      <c r="AB662" s="59"/>
      <c r="AC662" s="59"/>
      <c r="AD662" s="59"/>
      <c r="AE662" s="59"/>
      <c r="AF662" s="59"/>
      <c r="AG662" s="59"/>
      <c r="AH662" s="59"/>
      <c r="AI662" s="59"/>
      <c r="AJ662" s="59"/>
    </row>
    <row r="663" spans="1:36" ht="14.25" customHeight="1" x14ac:dyDescent="0.2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61"/>
      <c r="O663" s="62"/>
      <c r="P663" s="61"/>
      <c r="Q663" s="59"/>
      <c r="R663" s="59"/>
      <c r="S663" s="59"/>
      <c r="T663" s="59"/>
      <c r="U663" s="59"/>
      <c r="V663" s="59"/>
      <c r="W663" s="59"/>
      <c r="X663" s="59"/>
      <c r="Y663" s="59"/>
      <c r="Z663" s="59"/>
      <c r="AA663" s="59"/>
      <c r="AB663" s="59"/>
      <c r="AC663" s="59"/>
      <c r="AD663" s="59"/>
      <c r="AE663" s="59"/>
      <c r="AF663" s="59"/>
      <c r="AG663" s="59"/>
      <c r="AH663" s="59"/>
      <c r="AI663" s="59"/>
      <c r="AJ663" s="59"/>
    </row>
    <row r="664" spans="1:36" ht="14.25" customHeight="1" x14ac:dyDescent="0.2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61"/>
      <c r="O664" s="62"/>
      <c r="P664" s="61"/>
      <c r="Q664" s="59"/>
      <c r="R664" s="59"/>
      <c r="S664" s="59"/>
      <c r="T664" s="59"/>
      <c r="U664" s="59"/>
      <c r="V664" s="59"/>
      <c r="W664" s="59"/>
      <c r="X664" s="59"/>
      <c r="Y664" s="59"/>
      <c r="Z664" s="59"/>
      <c r="AA664" s="59"/>
      <c r="AB664" s="59"/>
      <c r="AC664" s="59"/>
      <c r="AD664" s="59"/>
      <c r="AE664" s="59"/>
      <c r="AF664" s="59"/>
      <c r="AG664" s="59"/>
      <c r="AH664" s="59"/>
      <c r="AI664" s="59"/>
      <c r="AJ664" s="59"/>
    </row>
    <row r="665" spans="1:36" ht="14.25" customHeight="1" x14ac:dyDescent="0.2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61"/>
      <c r="O665" s="62"/>
      <c r="P665" s="61"/>
      <c r="Q665" s="59"/>
      <c r="R665" s="59"/>
      <c r="S665" s="59"/>
      <c r="T665" s="59"/>
      <c r="U665" s="59"/>
      <c r="V665" s="59"/>
      <c r="W665" s="59"/>
      <c r="X665" s="59"/>
      <c r="Y665" s="59"/>
      <c r="Z665" s="59"/>
      <c r="AA665" s="59"/>
      <c r="AB665" s="59"/>
      <c r="AC665" s="59"/>
      <c r="AD665" s="59"/>
      <c r="AE665" s="59"/>
      <c r="AF665" s="59"/>
      <c r="AG665" s="59"/>
      <c r="AH665" s="59"/>
      <c r="AI665" s="59"/>
      <c r="AJ665" s="59"/>
    </row>
    <row r="666" spans="1:36" ht="14.25" customHeight="1" x14ac:dyDescent="0.2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61"/>
      <c r="O666" s="62"/>
      <c r="P666" s="61"/>
      <c r="Q666" s="59"/>
      <c r="R666" s="59"/>
      <c r="S666" s="59"/>
      <c r="T666" s="59"/>
      <c r="U666" s="59"/>
      <c r="V666" s="59"/>
      <c r="W666" s="59"/>
      <c r="X666" s="59"/>
      <c r="Y666" s="59"/>
      <c r="Z666" s="59"/>
      <c r="AA666" s="59"/>
      <c r="AB666" s="59"/>
      <c r="AC666" s="59"/>
      <c r="AD666" s="59"/>
      <c r="AE666" s="59"/>
      <c r="AF666" s="59"/>
      <c r="AG666" s="59"/>
      <c r="AH666" s="59"/>
      <c r="AI666" s="59"/>
      <c r="AJ666" s="59"/>
    </row>
    <row r="667" spans="1:36" ht="14.25" customHeight="1" x14ac:dyDescent="0.2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61"/>
      <c r="O667" s="62"/>
      <c r="P667" s="61"/>
      <c r="Q667" s="59"/>
      <c r="R667" s="59"/>
      <c r="S667" s="59"/>
      <c r="T667" s="59"/>
      <c r="U667" s="59"/>
      <c r="V667" s="59"/>
      <c r="W667" s="59"/>
      <c r="X667" s="59"/>
      <c r="Y667" s="59"/>
      <c r="Z667" s="59"/>
      <c r="AA667" s="59"/>
      <c r="AB667" s="59"/>
      <c r="AC667" s="59"/>
      <c r="AD667" s="59"/>
      <c r="AE667" s="59"/>
      <c r="AF667" s="59"/>
      <c r="AG667" s="59"/>
      <c r="AH667" s="59"/>
      <c r="AI667" s="59"/>
      <c r="AJ667" s="59"/>
    </row>
    <row r="668" spans="1:36" ht="14.25" customHeight="1" x14ac:dyDescent="0.2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61"/>
      <c r="O668" s="62"/>
      <c r="P668" s="61"/>
      <c r="Q668" s="59"/>
      <c r="R668" s="59"/>
      <c r="S668" s="59"/>
      <c r="T668" s="59"/>
      <c r="U668" s="59"/>
      <c r="V668" s="59"/>
      <c r="W668" s="59"/>
      <c r="X668" s="59"/>
      <c r="Y668" s="59"/>
      <c r="Z668" s="59"/>
      <c r="AA668" s="59"/>
      <c r="AB668" s="59"/>
      <c r="AC668" s="59"/>
      <c r="AD668" s="59"/>
      <c r="AE668" s="59"/>
      <c r="AF668" s="59"/>
      <c r="AG668" s="59"/>
      <c r="AH668" s="59"/>
      <c r="AI668" s="59"/>
      <c r="AJ668" s="59"/>
    </row>
    <row r="669" spans="1:36" ht="14.25" customHeight="1" x14ac:dyDescent="0.2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61"/>
      <c r="O669" s="62"/>
      <c r="P669" s="61"/>
      <c r="Q669" s="59"/>
      <c r="R669" s="59"/>
      <c r="S669" s="59"/>
      <c r="T669" s="59"/>
      <c r="U669" s="59"/>
      <c r="V669" s="59"/>
      <c r="W669" s="59"/>
      <c r="X669" s="59"/>
      <c r="Y669" s="59"/>
      <c r="Z669" s="59"/>
      <c r="AA669" s="59"/>
      <c r="AB669" s="59"/>
      <c r="AC669" s="59"/>
      <c r="AD669" s="59"/>
      <c r="AE669" s="59"/>
      <c r="AF669" s="59"/>
      <c r="AG669" s="59"/>
      <c r="AH669" s="59"/>
      <c r="AI669" s="59"/>
      <c r="AJ669" s="59"/>
    </row>
    <row r="670" spans="1:36" ht="14.25" customHeight="1" x14ac:dyDescent="0.2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61"/>
      <c r="O670" s="62"/>
      <c r="P670" s="61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  <c r="AB670" s="59"/>
      <c r="AC670" s="59"/>
      <c r="AD670" s="59"/>
      <c r="AE670" s="59"/>
      <c r="AF670" s="59"/>
      <c r="AG670" s="59"/>
      <c r="AH670" s="59"/>
      <c r="AI670" s="59"/>
      <c r="AJ670" s="59"/>
    </row>
    <row r="671" spans="1:36" ht="14.25" customHeight="1" x14ac:dyDescent="0.2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61"/>
      <c r="O671" s="62"/>
      <c r="P671" s="61"/>
      <c r="Q671" s="59"/>
      <c r="R671" s="59"/>
      <c r="S671" s="59"/>
      <c r="T671" s="59"/>
      <c r="U671" s="59"/>
      <c r="V671" s="59"/>
      <c r="W671" s="59"/>
      <c r="X671" s="59"/>
      <c r="Y671" s="59"/>
      <c r="Z671" s="59"/>
      <c r="AA671" s="59"/>
      <c r="AB671" s="59"/>
      <c r="AC671" s="59"/>
      <c r="AD671" s="59"/>
      <c r="AE671" s="59"/>
      <c r="AF671" s="59"/>
      <c r="AG671" s="59"/>
      <c r="AH671" s="59"/>
      <c r="AI671" s="59"/>
      <c r="AJ671" s="59"/>
    </row>
    <row r="672" spans="1:36" ht="14.25" customHeight="1" x14ac:dyDescent="0.2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61"/>
      <c r="O672" s="62"/>
      <c r="P672" s="61"/>
      <c r="Q672" s="59"/>
      <c r="R672" s="59"/>
      <c r="S672" s="59"/>
      <c r="T672" s="59"/>
      <c r="U672" s="59"/>
      <c r="V672" s="59"/>
      <c r="W672" s="59"/>
      <c r="X672" s="59"/>
      <c r="Y672" s="59"/>
      <c r="Z672" s="59"/>
      <c r="AA672" s="59"/>
      <c r="AB672" s="59"/>
      <c r="AC672" s="59"/>
      <c r="AD672" s="59"/>
      <c r="AE672" s="59"/>
      <c r="AF672" s="59"/>
      <c r="AG672" s="59"/>
      <c r="AH672" s="59"/>
      <c r="AI672" s="59"/>
      <c r="AJ672" s="59"/>
    </row>
    <row r="673" spans="1:36" ht="14.25" customHeight="1" x14ac:dyDescent="0.2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61"/>
      <c r="O673" s="62"/>
      <c r="P673" s="61"/>
      <c r="Q673" s="59"/>
      <c r="R673" s="59"/>
      <c r="S673" s="59"/>
      <c r="T673" s="59"/>
      <c r="U673" s="59"/>
      <c r="V673" s="59"/>
      <c r="W673" s="59"/>
      <c r="X673" s="59"/>
      <c r="Y673" s="59"/>
      <c r="Z673" s="59"/>
      <c r="AA673" s="59"/>
      <c r="AB673" s="59"/>
      <c r="AC673" s="59"/>
      <c r="AD673" s="59"/>
      <c r="AE673" s="59"/>
      <c r="AF673" s="59"/>
      <c r="AG673" s="59"/>
      <c r="AH673" s="59"/>
      <c r="AI673" s="59"/>
      <c r="AJ673" s="59"/>
    </row>
    <row r="674" spans="1:36" ht="14.25" customHeight="1" x14ac:dyDescent="0.2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61"/>
      <c r="O674" s="62"/>
      <c r="P674" s="61"/>
      <c r="Q674" s="59"/>
      <c r="R674" s="59"/>
      <c r="S674" s="59"/>
      <c r="T674" s="59"/>
      <c r="U674" s="59"/>
      <c r="V674" s="59"/>
      <c r="W674" s="59"/>
      <c r="X674" s="59"/>
      <c r="Y674" s="59"/>
      <c r="Z674" s="59"/>
      <c r="AA674" s="59"/>
      <c r="AB674" s="59"/>
      <c r="AC674" s="59"/>
      <c r="AD674" s="59"/>
      <c r="AE674" s="59"/>
      <c r="AF674" s="59"/>
      <c r="AG674" s="59"/>
      <c r="AH674" s="59"/>
      <c r="AI674" s="59"/>
      <c r="AJ674" s="59"/>
    </row>
    <row r="675" spans="1:36" ht="14.25" customHeight="1" x14ac:dyDescent="0.2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61"/>
      <c r="O675" s="62"/>
      <c r="P675" s="61"/>
      <c r="Q675" s="59"/>
      <c r="R675" s="59"/>
      <c r="S675" s="59"/>
      <c r="T675" s="59"/>
      <c r="U675" s="59"/>
      <c r="V675" s="59"/>
      <c r="W675" s="59"/>
      <c r="X675" s="59"/>
      <c r="Y675" s="59"/>
      <c r="Z675" s="59"/>
      <c r="AA675" s="59"/>
      <c r="AB675" s="59"/>
      <c r="AC675" s="59"/>
      <c r="AD675" s="59"/>
      <c r="AE675" s="59"/>
      <c r="AF675" s="59"/>
      <c r="AG675" s="59"/>
      <c r="AH675" s="59"/>
      <c r="AI675" s="59"/>
      <c r="AJ675" s="59"/>
    </row>
    <row r="676" spans="1:36" ht="14.25" customHeight="1" x14ac:dyDescent="0.2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61"/>
      <c r="O676" s="62"/>
      <c r="P676" s="61"/>
      <c r="Q676" s="59"/>
      <c r="R676" s="59"/>
      <c r="S676" s="59"/>
      <c r="T676" s="59"/>
      <c r="U676" s="59"/>
      <c r="V676" s="59"/>
      <c r="W676" s="59"/>
      <c r="X676" s="59"/>
      <c r="Y676" s="59"/>
      <c r="Z676" s="59"/>
      <c r="AA676" s="59"/>
      <c r="AB676" s="59"/>
      <c r="AC676" s="59"/>
      <c r="AD676" s="59"/>
      <c r="AE676" s="59"/>
      <c r="AF676" s="59"/>
      <c r="AG676" s="59"/>
      <c r="AH676" s="59"/>
      <c r="AI676" s="59"/>
      <c r="AJ676" s="59"/>
    </row>
    <row r="677" spans="1:36" ht="14.25" customHeight="1" x14ac:dyDescent="0.2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61"/>
      <c r="O677" s="62"/>
      <c r="P677" s="61"/>
      <c r="Q677" s="59"/>
      <c r="R677" s="59"/>
      <c r="S677" s="59"/>
      <c r="T677" s="59"/>
      <c r="U677" s="59"/>
      <c r="V677" s="59"/>
      <c r="W677" s="59"/>
      <c r="X677" s="59"/>
      <c r="Y677" s="59"/>
      <c r="Z677" s="59"/>
      <c r="AA677" s="59"/>
      <c r="AB677" s="59"/>
      <c r="AC677" s="59"/>
      <c r="AD677" s="59"/>
      <c r="AE677" s="59"/>
      <c r="AF677" s="59"/>
      <c r="AG677" s="59"/>
      <c r="AH677" s="59"/>
      <c r="AI677" s="59"/>
      <c r="AJ677" s="59"/>
    </row>
    <row r="678" spans="1:36" ht="14.25" customHeight="1" x14ac:dyDescent="0.2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61"/>
      <c r="O678" s="62"/>
      <c r="P678" s="61"/>
      <c r="Q678" s="59"/>
      <c r="R678" s="59"/>
      <c r="S678" s="59"/>
      <c r="T678" s="59"/>
      <c r="U678" s="59"/>
      <c r="V678" s="59"/>
      <c r="W678" s="59"/>
      <c r="X678" s="59"/>
      <c r="Y678" s="59"/>
      <c r="Z678" s="59"/>
      <c r="AA678" s="59"/>
      <c r="AB678" s="59"/>
      <c r="AC678" s="59"/>
      <c r="AD678" s="59"/>
      <c r="AE678" s="59"/>
      <c r="AF678" s="59"/>
      <c r="AG678" s="59"/>
      <c r="AH678" s="59"/>
      <c r="AI678" s="59"/>
      <c r="AJ678" s="59"/>
    </row>
    <row r="679" spans="1:36" ht="14.25" customHeight="1" x14ac:dyDescent="0.2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61"/>
      <c r="O679" s="62"/>
      <c r="P679" s="61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  <c r="AB679" s="59"/>
      <c r="AC679" s="59"/>
      <c r="AD679" s="59"/>
      <c r="AE679" s="59"/>
      <c r="AF679" s="59"/>
      <c r="AG679" s="59"/>
      <c r="AH679" s="59"/>
      <c r="AI679" s="59"/>
      <c r="AJ679" s="59"/>
    </row>
    <row r="680" spans="1:36" ht="14.25" customHeight="1" x14ac:dyDescent="0.2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61"/>
      <c r="O680" s="62"/>
      <c r="P680" s="61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  <c r="AB680" s="59"/>
      <c r="AC680" s="59"/>
      <c r="AD680" s="59"/>
      <c r="AE680" s="59"/>
      <c r="AF680" s="59"/>
      <c r="AG680" s="59"/>
      <c r="AH680" s="59"/>
      <c r="AI680" s="59"/>
      <c r="AJ680" s="59"/>
    </row>
    <row r="681" spans="1:36" ht="14.25" customHeight="1" x14ac:dyDescent="0.2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61"/>
      <c r="O681" s="62"/>
      <c r="P681" s="61"/>
      <c r="Q681" s="59"/>
      <c r="R681" s="59"/>
      <c r="S681" s="59"/>
      <c r="T681" s="59"/>
      <c r="U681" s="59"/>
      <c r="V681" s="59"/>
      <c r="W681" s="59"/>
      <c r="X681" s="59"/>
      <c r="Y681" s="59"/>
      <c r="Z681" s="59"/>
      <c r="AA681" s="59"/>
      <c r="AB681" s="59"/>
      <c r="AC681" s="59"/>
      <c r="AD681" s="59"/>
      <c r="AE681" s="59"/>
      <c r="AF681" s="59"/>
      <c r="AG681" s="59"/>
      <c r="AH681" s="59"/>
      <c r="AI681" s="59"/>
      <c r="AJ681" s="59"/>
    </row>
    <row r="682" spans="1:36" ht="14.25" customHeight="1" x14ac:dyDescent="0.2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61"/>
      <c r="O682" s="62"/>
      <c r="P682" s="61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  <c r="AB682" s="59"/>
      <c r="AC682" s="59"/>
      <c r="AD682" s="59"/>
      <c r="AE682" s="59"/>
      <c r="AF682" s="59"/>
      <c r="AG682" s="59"/>
      <c r="AH682" s="59"/>
      <c r="AI682" s="59"/>
      <c r="AJ682" s="59"/>
    </row>
    <row r="683" spans="1:36" ht="14.25" customHeight="1" x14ac:dyDescent="0.2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61"/>
      <c r="O683" s="62"/>
      <c r="P683" s="61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  <c r="AB683" s="59"/>
      <c r="AC683" s="59"/>
      <c r="AD683" s="59"/>
      <c r="AE683" s="59"/>
      <c r="AF683" s="59"/>
      <c r="AG683" s="59"/>
      <c r="AH683" s="59"/>
      <c r="AI683" s="59"/>
      <c r="AJ683" s="59"/>
    </row>
    <row r="684" spans="1:36" ht="14.25" customHeight="1" x14ac:dyDescent="0.2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61"/>
      <c r="O684" s="62"/>
      <c r="P684" s="61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  <c r="AB684" s="59"/>
      <c r="AC684" s="59"/>
      <c r="AD684" s="59"/>
      <c r="AE684" s="59"/>
      <c r="AF684" s="59"/>
      <c r="AG684" s="59"/>
      <c r="AH684" s="59"/>
      <c r="AI684" s="59"/>
      <c r="AJ684" s="59"/>
    </row>
    <row r="685" spans="1:36" ht="14.25" customHeight="1" x14ac:dyDescent="0.2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61"/>
      <c r="O685" s="62"/>
      <c r="P685" s="61"/>
      <c r="Q685" s="59"/>
      <c r="R685" s="59"/>
      <c r="S685" s="59"/>
      <c r="T685" s="59"/>
      <c r="U685" s="59"/>
      <c r="V685" s="59"/>
      <c r="W685" s="59"/>
      <c r="X685" s="59"/>
      <c r="Y685" s="59"/>
      <c r="Z685" s="59"/>
      <c r="AA685" s="59"/>
      <c r="AB685" s="59"/>
      <c r="AC685" s="59"/>
      <c r="AD685" s="59"/>
      <c r="AE685" s="59"/>
      <c r="AF685" s="59"/>
      <c r="AG685" s="59"/>
      <c r="AH685" s="59"/>
      <c r="AI685" s="59"/>
      <c r="AJ685" s="59"/>
    </row>
    <row r="686" spans="1:36" ht="14.25" customHeight="1" x14ac:dyDescent="0.2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61"/>
      <c r="O686" s="62"/>
      <c r="P686" s="61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  <c r="AB686" s="59"/>
      <c r="AC686" s="59"/>
      <c r="AD686" s="59"/>
      <c r="AE686" s="59"/>
      <c r="AF686" s="59"/>
      <c r="AG686" s="59"/>
      <c r="AH686" s="59"/>
      <c r="AI686" s="59"/>
      <c r="AJ686" s="59"/>
    </row>
    <row r="687" spans="1:36" ht="14.25" customHeight="1" x14ac:dyDescent="0.2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61"/>
      <c r="O687" s="62"/>
      <c r="P687" s="61"/>
      <c r="Q687" s="59"/>
      <c r="R687" s="59"/>
      <c r="S687" s="59"/>
      <c r="T687" s="59"/>
      <c r="U687" s="59"/>
      <c r="V687" s="59"/>
      <c r="W687" s="59"/>
      <c r="X687" s="59"/>
      <c r="Y687" s="59"/>
      <c r="Z687" s="59"/>
      <c r="AA687" s="59"/>
      <c r="AB687" s="59"/>
      <c r="AC687" s="59"/>
      <c r="AD687" s="59"/>
      <c r="AE687" s="59"/>
      <c r="AF687" s="59"/>
      <c r="AG687" s="59"/>
      <c r="AH687" s="59"/>
      <c r="AI687" s="59"/>
      <c r="AJ687" s="59"/>
    </row>
    <row r="688" spans="1:36" ht="14.25" customHeight="1" x14ac:dyDescent="0.2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61"/>
      <c r="O688" s="62"/>
      <c r="P688" s="61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  <c r="AB688" s="59"/>
      <c r="AC688" s="59"/>
      <c r="AD688" s="59"/>
      <c r="AE688" s="59"/>
      <c r="AF688" s="59"/>
      <c r="AG688" s="59"/>
      <c r="AH688" s="59"/>
      <c r="AI688" s="59"/>
      <c r="AJ688" s="59"/>
    </row>
    <row r="689" spans="1:36" ht="14.25" customHeight="1" x14ac:dyDescent="0.2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61"/>
      <c r="O689" s="62"/>
      <c r="P689" s="61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</row>
    <row r="690" spans="1:36" ht="14.25" customHeight="1" x14ac:dyDescent="0.2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61"/>
      <c r="O690" s="62"/>
      <c r="P690" s="61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</row>
    <row r="691" spans="1:36" ht="14.25" customHeight="1" x14ac:dyDescent="0.2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61"/>
      <c r="O691" s="62"/>
      <c r="P691" s="61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  <c r="AB691" s="59"/>
      <c r="AC691" s="59"/>
      <c r="AD691" s="59"/>
      <c r="AE691" s="59"/>
      <c r="AF691" s="59"/>
      <c r="AG691" s="59"/>
      <c r="AH691" s="59"/>
      <c r="AI691" s="59"/>
      <c r="AJ691" s="59"/>
    </row>
    <row r="692" spans="1:36" ht="14.25" customHeight="1" x14ac:dyDescent="0.2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61"/>
      <c r="O692" s="62"/>
      <c r="P692" s="61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59"/>
      <c r="AB692" s="59"/>
      <c r="AC692" s="59"/>
      <c r="AD692" s="59"/>
      <c r="AE692" s="59"/>
      <c r="AF692" s="59"/>
      <c r="AG692" s="59"/>
      <c r="AH692" s="59"/>
      <c r="AI692" s="59"/>
      <c r="AJ692" s="59"/>
    </row>
    <row r="693" spans="1:36" ht="14.25" customHeight="1" x14ac:dyDescent="0.2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61"/>
      <c r="O693" s="62"/>
      <c r="P693" s="61"/>
      <c r="Q693" s="59"/>
      <c r="R693" s="59"/>
      <c r="S693" s="59"/>
      <c r="T693" s="59"/>
      <c r="U693" s="59"/>
      <c r="V693" s="59"/>
      <c r="W693" s="59"/>
      <c r="X693" s="59"/>
      <c r="Y693" s="59"/>
      <c r="Z693" s="59"/>
      <c r="AA693" s="59"/>
      <c r="AB693" s="59"/>
      <c r="AC693" s="59"/>
      <c r="AD693" s="59"/>
      <c r="AE693" s="59"/>
      <c r="AF693" s="59"/>
      <c r="AG693" s="59"/>
      <c r="AH693" s="59"/>
      <c r="AI693" s="59"/>
      <c r="AJ693" s="59"/>
    </row>
    <row r="694" spans="1:36" ht="14.25" customHeight="1" x14ac:dyDescent="0.2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61"/>
      <c r="O694" s="62"/>
      <c r="P694" s="61"/>
      <c r="Q694" s="59"/>
      <c r="R694" s="59"/>
      <c r="S694" s="59"/>
      <c r="T694" s="59"/>
      <c r="U694" s="59"/>
      <c r="V694" s="59"/>
      <c r="W694" s="59"/>
      <c r="X694" s="59"/>
      <c r="Y694" s="59"/>
      <c r="Z694" s="59"/>
      <c r="AA694" s="59"/>
      <c r="AB694" s="59"/>
      <c r="AC694" s="59"/>
      <c r="AD694" s="59"/>
      <c r="AE694" s="59"/>
      <c r="AF694" s="59"/>
      <c r="AG694" s="59"/>
      <c r="AH694" s="59"/>
      <c r="AI694" s="59"/>
      <c r="AJ694" s="59"/>
    </row>
    <row r="695" spans="1:36" ht="14.25" customHeight="1" x14ac:dyDescent="0.2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61"/>
      <c r="O695" s="62"/>
      <c r="P695" s="61"/>
      <c r="Q695" s="59"/>
      <c r="R695" s="59"/>
      <c r="S695" s="59"/>
      <c r="T695" s="59"/>
      <c r="U695" s="59"/>
      <c r="V695" s="59"/>
      <c r="W695" s="59"/>
      <c r="X695" s="59"/>
      <c r="Y695" s="59"/>
      <c r="Z695" s="59"/>
      <c r="AA695" s="59"/>
      <c r="AB695" s="59"/>
      <c r="AC695" s="59"/>
      <c r="AD695" s="59"/>
      <c r="AE695" s="59"/>
      <c r="AF695" s="59"/>
      <c r="AG695" s="59"/>
      <c r="AH695" s="59"/>
      <c r="AI695" s="59"/>
      <c r="AJ695" s="59"/>
    </row>
    <row r="696" spans="1:36" ht="14.25" customHeight="1" x14ac:dyDescent="0.2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61"/>
      <c r="O696" s="62"/>
      <c r="P696" s="61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  <c r="AB696" s="59"/>
      <c r="AC696" s="59"/>
      <c r="AD696" s="59"/>
      <c r="AE696" s="59"/>
      <c r="AF696" s="59"/>
      <c r="AG696" s="59"/>
      <c r="AH696" s="59"/>
      <c r="AI696" s="59"/>
      <c r="AJ696" s="59"/>
    </row>
    <row r="697" spans="1:36" ht="14.25" customHeight="1" x14ac:dyDescent="0.2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61"/>
      <c r="O697" s="62"/>
      <c r="P697" s="61"/>
      <c r="Q697" s="59"/>
      <c r="R697" s="59"/>
      <c r="S697" s="59"/>
      <c r="T697" s="59"/>
      <c r="U697" s="59"/>
      <c r="V697" s="59"/>
      <c r="W697" s="59"/>
      <c r="X697" s="59"/>
      <c r="Y697" s="59"/>
      <c r="Z697" s="59"/>
      <c r="AA697" s="59"/>
      <c r="AB697" s="59"/>
      <c r="AC697" s="59"/>
      <c r="AD697" s="59"/>
      <c r="AE697" s="59"/>
      <c r="AF697" s="59"/>
      <c r="AG697" s="59"/>
      <c r="AH697" s="59"/>
      <c r="AI697" s="59"/>
      <c r="AJ697" s="59"/>
    </row>
    <row r="698" spans="1:36" ht="14.25" customHeight="1" x14ac:dyDescent="0.2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61"/>
      <c r="O698" s="62"/>
      <c r="P698" s="61"/>
      <c r="Q698" s="59"/>
      <c r="R698" s="59"/>
      <c r="S698" s="59"/>
      <c r="T698" s="59"/>
      <c r="U698" s="59"/>
      <c r="V698" s="59"/>
      <c r="W698" s="59"/>
      <c r="X698" s="59"/>
      <c r="Y698" s="59"/>
      <c r="Z698" s="59"/>
      <c r="AA698" s="59"/>
      <c r="AB698" s="59"/>
      <c r="AC698" s="59"/>
      <c r="AD698" s="59"/>
      <c r="AE698" s="59"/>
      <c r="AF698" s="59"/>
      <c r="AG698" s="59"/>
      <c r="AH698" s="59"/>
      <c r="AI698" s="59"/>
      <c r="AJ698" s="59"/>
    </row>
    <row r="699" spans="1:36" ht="14.25" customHeight="1" x14ac:dyDescent="0.2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61"/>
      <c r="O699" s="62"/>
      <c r="P699" s="61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59"/>
      <c r="AB699" s="59"/>
      <c r="AC699" s="59"/>
      <c r="AD699" s="59"/>
      <c r="AE699" s="59"/>
      <c r="AF699" s="59"/>
      <c r="AG699" s="59"/>
      <c r="AH699" s="59"/>
      <c r="AI699" s="59"/>
      <c r="AJ699" s="59"/>
    </row>
    <row r="700" spans="1:36" ht="14.25" customHeight="1" x14ac:dyDescent="0.2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61"/>
      <c r="O700" s="62"/>
      <c r="P700" s="61"/>
      <c r="Q700" s="59"/>
      <c r="R700" s="59"/>
      <c r="S700" s="59"/>
      <c r="T700" s="59"/>
      <c r="U700" s="59"/>
      <c r="V700" s="59"/>
      <c r="W700" s="59"/>
      <c r="X700" s="59"/>
      <c r="Y700" s="59"/>
      <c r="Z700" s="59"/>
      <c r="AA700" s="59"/>
      <c r="AB700" s="59"/>
      <c r="AC700" s="59"/>
      <c r="AD700" s="59"/>
      <c r="AE700" s="59"/>
      <c r="AF700" s="59"/>
      <c r="AG700" s="59"/>
      <c r="AH700" s="59"/>
      <c r="AI700" s="59"/>
      <c r="AJ700" s="59"/>
    </row>
    <row r="701" spans="1:36" ht="14.25" customHeight="1" x14ac:dyDescent="0.2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61"/>
      <c r="O701" s="62"/>
      <c r="P701" s="61"/>
      <c r="Q701" s="59"/>
      <c r="R701" s="59"/>
      <c r="S701" s="59"/>
      <c r="T701" s="59"/>
      <c r="U701" s="59"/>
      <c r="V701" s="59"/>
      <c r="W701" s="59"/>
      <c r="X701" s="59"/>
      <c r="Y701" s="59"/>
      <c r="Z701" s="59"/>
      <c r="AA701" s="59"/>
      <c r="AB701" s="59"/>
      <c r="AC701" s="59"/>
      <c r="AD701" s="59"/>
      <c r="AE701" s="59"/>
      <c r="AF701" s="59"/>
      <c r="AG701" s="59"/>
      <c r="AH701" s="59"/>
      <c r="AI701" s="59"/>
      <c r="AJ701" s="59"/>
    </row>
    <row r="702" spans="1:36" ht="14.25" customHeight="1" x14ac:dyDescent="0.2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61"/>
      <c r="O702" s="62"/>
      <c r="P702" s="61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  <c r="AB702" s="59"/>
      <c r="AC702" s="59"/>
      <c r="AD702" s="59"/>
      <c r="AE702" s="59"/>
      <c r="AF702" s="59"/>
      <c r="AG702" s="59"/>
      <c r="AH702" s="59"/>
      <c r="AI702" s="59"/>
      <c r="AJ702" s="59"/>
    </row>
    <row r="703" spans="1:36" ht="14.25" customHeight="1" x14ac:dyDescent="0.2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61"/>
      <c r="O703" s="62"/>
      <c r="P703" s="61"/>
      <c r="Q703" s="59"/>
      <c r="R703" s="59"/>
      <c r="S703" s="59"/>
      <c r="T703" s="59"/>
      <c r="U703" s="59"/>
      <c r="V703" s="59"/>
      <c r="W703" s="59"/>
      <c r="X703" s="59"/>
      <c r="Y703" s="59"/>
      <c r="Z703" s="59"/>
      <c r="AA703" s="59"/>
      <c r="AB703" s="59"/>
      <c r="AC703" s="59"/>
      <c r="AD703" s="59"/>
      <c r="AE703" s="59"/>
      <c r="AF703" s="59"/>
      <c r="AG703" s="59"/>
      <c r="AH703" s="59"/>
      <c r="AI703" s="59"/>
      <c r="AJ703" s="59"/>
    </row>
    <row r="704" spans="1:36" ht="14.25" customHeight="1" x14ac:dyDescent="0.2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61"/>
      <c r="O704" s="62"/>
      <c r="P704" s="61"/>
      <c r="Q704" s="59"/>
      <c r="R704" s="59"/>
      <c r="S704" s="59"/>
      <c r="T704" s="59"/>
      <c r="U704" s="59"/>
      <c r="V704" s="59"/>
      <c r="W704" s="59"/>
      <c r="X704" s="59"/>
      <c r="Y704" s="59"/>
      <c r="Z704" s="59"/>
      <c r="AA704" s="59"/>
      <c r="AB704" s="59"/>
      <c r="AC704" s="59"/>
      <c r="AD704" s="59"/>
      <c r="AE704" s="59"/>
      <c r="AF704" s="59"/>
      <c r="AG704" s="59"/>
      <c r="AH704" s="59"/>
      <c r="AI704" s="59"/>
      <c r="AJ704" s="59"/>
    </row>
    <row r="705" spans="1:36" ht="14.25" customHeight="1" x14ac:dyDescent="0.2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61"/>
      <c r="O705" s="62"/>
      <c r="P705" s="61"/>
      <c r="Q705" s="59"/>
      <c r="R705" s="59"/>
      <c r="S705" s="59"/>
      <c r="T705" s="59"/>
      <c r="U705" s="59"/>
      <c r="V705" s="59"/>
      <c r="W705" s="59"/>
      <c r="X705" s="59"/>
      <c r="Y705" s="59"/>
      <c r="Z705" s="59"/>
      <c r="AA705" s="59"/>
      <c r="AB705" s="59"/>
      <c r="AC705" s="59"/>
      <c r="AD705" s="59"/>
      <c r="AE705" s="59"/>
      <c r="AF705" s="59"/>
      <c r="AG705" s="59"/>
      <c r="AH705" s="59"/>
      <c r="AI705" s="59"/>
      <c r="AJ705" s="59"/>
    </row>
    <row r="706" spans="1:36" ht="14.25" customHeight="1" x14ac:dyDescent="0.2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61"/>
      <c r="O706" s="62"/>
      <c r="P706" s="61"/>
      <c r="Q706" s="59"/>
      <c r="R706" s="59"/>
      <c r="S706" s="59"/>
      <c r="T706" s="59"/>
      <c r="U706" s="59"/>
      <c r="V706" s="59"/>
      <c r="W706" s="59"/>
      <c r="X706" s="59"/>
      <c r="Y706" s="59"/>
      <c r="Z706" s="59"/>
      <c r="AA706" s="59"/>
      <c r="AB706" s="59"/>
      <c r="AC706" s="59"/>
      <c r="AD706" s="59"/>
      <c r="AE706" s="59"/>
      <c r="AF706" s="59"/>
      <c r="AG706" s="59"/>
      <c r="AH706" s="59"/>
      <c r="AI706" s="59"/>
      <c r="AJ706" s="59"/>
    </row>
    <row r="707" spans="1:36" ht="14.25" customHeight="1" x14ac:dyDescent="0.2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61"/>
      <c r="O707" s="62"/>
      <c r="P707" s="61"/>
      <c r="Q707" s="59"/>
      <c r="R707" s="59"/>
      <c r="S707" s="59"/>
      <c r="T707" s="59"/>
      <c r="U707" s="59"/>
      <c r="V707" s="59"/>
      <c r="W707" s="59"/>
      <c r="X707" s="59"/>
      <c r="Y707" s="59"/>
      <c r="Z707" s="59"/>
      <c r="AA707" s="59"/>
      <c r="AB707" s="59"/>
      <c r="AC707" s="59"/>
      <c r="AD707" s="59"/>
      <c r="AE707" s="59"/>
      <c r="AF707" s="59"/>
      <c r="AG707" s="59"/>
      <c r="AH707" s="59"/>
      <c r="AI707" s="59"/>
      <c r="AJ707" s="59"/>
    </row>
    <row r="708" spans="1:36" ht="14.25" customHeight="1" x14ac:dyDescent="0.2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61"/>
      <c r="O708" s="62"/>
      <c r="P708" s="61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  <c r="AB708" s="59"/>
      <c r="AC708" s="59"/>
      <c r="AD708" s="59"/>
      <c r="AE708" s="59"/>
      <c r="AF708" s="59"/>
      <c r="AG708" s="59"/>
      <c r="AH708" s="59"/>
      <c r="AI708" s="59"/>
      <c r="AJ708" s="59"/>
    </row>
    <row r="709" spans="1:36" ht="14.25" customHeight="1" x14ac:dyDescent="0.2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61"/>
      <c r="O709" s="62"/>
      <c r="P709" s="61"/>
      <c r="Q709" s="59"/>
      <c r="R709" s="59"/>
      <c r="S709" s="59"/>
      <c r="T709" s="59"/>
      <c r="U709" s="59"/>
      <c r="V709" s="59"/>
      <c r="W709" s="59"/>
      <c r="X709" s="59"/>
      <c r="Y709" s="59"/>
      <c r="Z709" s="59"/>
      <c r="AA709" s="59"/>
      <c r="AB709" s="59"/>
      <c r="AC709" s="59"/>
      <c r="AD709" s="59"/>
      <c r="AE709" s="59"/>
      <c r="AF709" s="59"/>
      <c r="AG709" s="59"/>
      <c r="AH709" s="59"/>
      <c r="AI709" s="59"/>
      <c r="AJ709" s="59"/>
    </row>
    <row r="710" spans="1:36" ht="14.25" customHeight="1" x14ac:dyDescent="0.2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61"/>
      <c r="O710" s="62"/>
      <c r="P710" s="61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  <c r="AB710" s="59"/>
      <c r="AC710" s="59"/>
      <c r="AD710" s="59"/>
      <c r="AE710" s="59"/>
      <c r="AF710" s="59"/>
      <c r="AG710" s="59"/>
      <c r="AH710" s="59"/>
      <c r="AI710" s="59"/>
      <c r="AJ710" s="59"/>
    </row>
    <row r="711" spans="1:36" ht="14.25" customHeight="1" x14ac:dyDescent="0.2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61"/>
      <c r="O711" s="62"/>
      <c r="P711" s="61"/>
      <c r="Q711" s="59"/>
      <c r="R711" s="59"/>
      <c r="S711" s="59"/>
      <c r="T711" s="59"/>
      <c r="U711" s="59"/>
      <c r="V711" s="59"/>
      <c r="W711" s="59"/>
      <c r="X711" s="59"/>
      <c r="Y711" s="59"/>
      <c r="Z711" s="59"/>
      <c r="AA711" s="59"/>
      <c r="AB711" s="59"/>
      <c r="AC711" s="59"/>
      <c r="AD711" s="59"/>
      <c r="AE711" s="59"/>
      <c r="AF711" s="59"/>
      <c r="AG711" s="59"/>
      <c r="AH711" s="59"/>
      <c r="AI711" s="59"/>
      <c r="AJ711" s="59"/>
    </row>
    <row r="712" spans="1:36" ht="14.25" customHeight="1" x14ac:dyDescent="0.2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61"/>
      <c r="O712" s="62"/>
      <c r="P712" s="61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  <c r="AB712" s="59"/>
      <c r="AC712" s="59"/>
      <c r="AD712" s="59"/>
      <c r="AE712" s="59"/>
      <c r="AF712" s="59"/>
      <c r="AG712" s="59"/>
      <c r="AH712" s="59"/>
      <c r="AI712" s="59"/>
      <c r="AJ712" s="59"/>
    </row>
    <row r="713" spans="1:36" ht="14.25" customHeight="1" x14ac:dyDescent="0.2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61"/>
      <c r="O713" s="62"/>
      <c r="P713" s="61"/>
      <c r="Q713" s="59"/>
      <c r="R713" s="59"/>
      <c r="S713" s="59"/>
      <c r="T713" s="59"/>
      <c r="U713" s="59"/>
      <c r="V713" s="59"/>
      <c r="W713" s="59"/>
      <c r="X713" s="59"/>
      <c r="Y713" s="59"/>
      <c r="Z713" s="59"/>
      <c r="AA713" s="59"/>
      <c r="AB713" s="59"/>
      <c r="AC713" s="59"/>
      <c r="AD713" s="59"/>
      <c r="AE713" s="59"/>
      <c r="AF713" s="59"/>
      <c r="AG713" s="59"/>
      <c r="AH713" s="59"/>
      <c r="AI713" s="59"/>
      <c r="AJ713" s="59"/>
    </row>
    <row r="714" spans="1:36" ht="14.25" customHeight="1" x14ac:dyDescent="0.2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61"/>
      <c r="O714" s="62"/>
      <c r="P714" s="61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  <c r="AB714" s="59"/>
      <c r="AC714" s="59"/>
      <c r="AD714" s="59"/>
      <c r="AE714" s="59"/>
      <c r="AF714" s="59"/>
      <c r="AG714" s="59"/>
      <c r="AH714" s="59"/>
      <c r="AI714" s="59"/>
      <c r="AJ714" s="59"/>
    </row>
    <row r="715" spans="1:36" ht="14.25" customHeight="1" x14ac:dyDescent="0.2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61"/>
      <c r="O715" s="62"/>
      <c r="P715" s="61"/>
      <c r="Q715" s="59"/>
      <c r="R715" s="59"/>
      <c r="S715" s="59"/>
      <c r="T715" s="59"/>
      <c r="U715" s="59"/>
      <c r="V715" s="59"/>
      <c r="W715" s="59"/>
      <c r="X715" s="59"/>
      <c r="Y715" s="59"/>
      <c r="Z715" s="59"/>
      <c r="AA715" s="59"/>
      <c r="AB715" s="59"/>
      <c r="AC715" s="59"/>
      <c r="AD715" s="59"/>
      <c r="AE715" s="59"/>
      <c r="AF715" s="59"/>
      <c r="AG715" s="59"/>
      <c r="AH715" s="59"/>
      <c r="AI715" s="59"/>
      <c r="AJ715" s="59"/>
    </row>
    <row r="716" spans="1:36" ht="14.25" customHeight="1" x14ac:dyDescent="0.2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61"/>
      <c r="O716" s="62"/>
      <c r="P716" s="61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  <c r="AB716" s="59"/>
      <c r="AC716" s="59"/>
      <c r="AD716" s="59"/>
      <c r="AE716" s="59"/>
      <c r="AF716" s="59"/>
      <c r="AG716" s="59"/>
      <c r="AH716" s="59"/>
      <c r="AI716" s="59"/>
      <c r="AJ716" s="59"/>
    </row>
    <row r="717" spans="1:36" ht="14.25" customHeight="1" x14ac:dyDescent="0.2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61"/>
      <c r="O717" s="62"/>
      <c r="P717" s="61"/>
      <c r="Q717" s="59"/>
      <c r="R717" s="59"/>
      <c r="S717" s="59"/>
      <c r="T717" s="59"/>
      <c r="U717" s="59"/>
      <c r="V717" s="59"/>
      <c r="W717" s="59"/>
      <c r="X717" s="59"/>
      <c r="Y717" s="59"/>
      <c r="Z717" s="59"/>
      <c r="AA717" s="59"/>
      <c r="AB717" s="59"/>
      <c r="AC717" s="59"/>
      <c r="AD717" s="59"/>
      <c r="AE717" s="59"/>
      <c r="AF717" s="59"/>
      <c r="AG717" s="59"/>
      <c r="AH717" s="59"/>
      <c r="AI717" s="59"/>
      <c r="AJ717" s="59"/>
    </row>
    <row r="718" spans="1:36" ht="14.25" customHeight="1" x14ac:dyDescent="0.2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61"/>
      <c r="O718" s="62"/>
      <c r="P718" s="61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  <c r="AB718" s="59"/>
      <c r="AC718" s="59"/>
      <c r="AD718" s="59"/>
      <c r="AE718" s="59"/>
      <c r="AF718" s="59"/>
      <c r="AG718" s="59"/>
      <c r="AH718" s="59"/>
      <c r="AI718" s="59"/>
      <c r="AJ718" s="59"/>
    </row>
    <row r="719" spans="1:36" ht="14.25" customHeight="1" x14ac:dyDescent="0.2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61"/>
      <c r="O719" s="62"/>
      <c r="P719" s="61"/>
      <c r="Q719" s="59"/>
      <c r="R719" s="59"/>
      <c r="S719" s="59"/>
      <c r="T719" s="59"/>
      <c r="U719" s="59"/>
      <c r="V719" s="59"/>
      <c r="W719" s="59"/>
      <c r="X719" s="59"/>
      <c r="Y719" s="59"/>
      <c r="Z719" s="59"/>
      <c r="AA719" s="59"/>
      <c r="AB719" s="59"/>
      <c r="AC719" s="59"/>
      <c r="AD719" s="59"/>
      <c r="AE719" s="59"/>
      <c r="AF719" s="59"/>
      <c r="AG719" s="59"/>
      <c r="AH719" s="59"/>
      <c r="AI719" s="59"/>
      <c r="AJ719" s="59"/>
    </row>
    <row r="720" spans="1:36" ht="14.25" customHeight="1" x14ac:dyDescent="0.2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61"/>
      <c r="O720" s="62"/>
      <c r="P720" s="61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  <c r="AB720" s="59"/>
      <c r="AC720" s="59"/>
      <c r="AD720" s="59"/>
      <c r="AE720" s="59"/>
      <c r="AF720" s="59"/>
      <c r="AG720" s="59"/>
      <c r="AH720" s="59"/>
      <c r="AI720" s="59"/>
      <c r="AJ720" s="59"/>
    </row>
    <row r="721" spans="1:36" ht="14.25" customHeight="1" x14ac:dyDescent="0.2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61"/>
      <c r="O721" s="62"/>
      <c r="P721" s="61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  <c r="AB721" s="59"/>
      <c r="AC721" s="59"/>
      <c r="AD721" s="59"/>
      <c r="AE721" s="59"/>
      <c r="AF721" s="59"/>
      <c r="AG721" s="59"/>
      <c r="AH721" s="59"/>
      <c r="AI721" s="59"/>
      <c r="AJ721" s="59"/>
    </row>
    <row r="722" spans="1:36" ht="14.25" customHeight="1" x14ac:dyDescent="0.2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61"/>
      <c r="O722" s="62"/>
      <c r="P722" s="61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  <c r="AB722" s="59"/>
      <c r="AC722" s="59"/>
      <c r="AD722" s="59"/>
      <c r="AE722" s="59"/>
      <c r="AF722" s="59"/>
      <c r="AG722" s="59"/>
      <c r="AH722" s="59"/>
      <c r="AI722" s="59"/>
      <c r="AJ722" s="59"/>
    </row>
    <row r="723" spans="1:36" ht="14.25" customHeight="1" x14ac:dyDescent="0.2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61"/>
      <c r="O723" s="62"/>
      <c r="P723" s="61"/>
      <c r="Q723" s="59"/>
      <c r="R723" s="59"/>
      <c r="S723" s="59"/>
      <c r="T723" s="59"/>
      <c r="U723" s="59"/>
      <c r="V723" s="59"/>
      <c r="W723" s="59"/>
      <c r="X723" s="59"/>
      <c r="Y723" s="59"/>
      <c r="Z723" s="59"/>
      <c r="AA723" s="59"/>
      <c r="AB723" s="59"/>
      <c r="AC723" s="59"/>
      <c r="AD723" s="59"/>
      <c r="AE723" s="59"/>
      <c r="AF723" s="59"/>
      <c r="AG723" s="59"/>
      <c r="AH723" s="59"/>
      <c r="AI723" s="59"/>
      <c r="AJ723" s="59"/>
    </row>
    <row r="724" spans="1:36" ht="14.25" customHeight="1" x14ac:dyDescent="0.2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61"/>
      <c r="O724" s="62"/>
      <c r="P724" s="61"/>
      <c r="Q724" s="59"/>
      <c r="R724" s="59"/>
      <c r="S724" s="59"/>
      <c r="T724" s="59"/>
      <c r="U724" s="59"/>
      <c r="V724" s="59"/>
      <c r="W724" s="59"/>
      <c r="X724" s="59"/>
      <c r="Y724" s="59"/>
      <c r="Z724" s="59"/>
      <c r="AA724" s="59"/>
      <c r="AB724" s="59"/>
      <c r="AC724" s="59"/>
      <c r="AD724" s="59"/>
      <c r="AE724" s="59"/>
      <c r="AF724" s="59"/>
      <c r="AG724" s="59"/>
      <c r="AH724" s="59"/>
      <c r="AI724" s="59"/>
      <c r="AJ724" s="59"/>
    </row>
    <row r="725" spans="1:36" ht="14.25" customHeight="1" x14ac:dyDescent="0.2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61"/>
      <c r="O725" s="62"/>
      <c r="P725" s="61"/>
      <c r="Q725" s="59"/>
      <c r="R725" s="59"/>
      <c r="S725" s="59"/>
      <c r="T725" s="59"/>
      <c r="U725" s="59"/>
      <c r="V725" s="59"/>
      <c r="W725" s="59"/>
      <c r="X725" s="59"/>
      <c r="Y725" s="59"/>
      <c r="Z725" s="59"/>
      <c r="AA725" s="59"/>
      <c r="AB725" s="59"/>
      <c r="AC725" s="59"/>
      <c r="AD725" s="59"/>
      <c r="AE725" s="59"/>
      <c r="AF725" s="59"/>
      <c r="AG725" s="59"/>
      <c r="AH725" s="59"/>
      <c r="AI725" s="59"/>
      <c r="AJ725" s="59"/>
    </row>
    <row r="726" spans="1:36" ht="14.25" customHeight="1" x14ac:dyDescent="0.2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61"/>
      <c r="O726" s="62"/>
      <c r="P726" s="61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  <c r="AB726" s="59"/>
      <c r="AC726" s="59"/>
      <c r="AD726" s="59"/>
      <c r="AE726" s="59"/>
      <c r="AF726" s="59"/>
      <c r="AG726" s="59"/>
      <c r="AH726" s="59"/>
      <c r="AI726" s="59"/>
      <c r="AJ726" s="59"/>
    </row>
    <row r="727" spans="1:36" ht="14.25" customHeight="1" x14ac:dyDescent="0.2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61"/>
      <c r="O727" s="62"/>
      <c r="P727" s="61"/>
      <c r="Q727" s="59"/>
      <c r="R727" s="59"/>
      <c r="S727" s="59"/>
      <c r="T727" s="59"/>
      <c r="U727" s="59"/>
      <c r="V727" s="59"/>
      <c r="W727" s="59"/>
      <c r="X727" s="59"/>
      <c r="Y727" s="59"/>
      <c r="Z727" s="59"/>
      <c r="AA727" s="59"/>
      <c r="AB727" s="59"/>
      <c r="AC727" s="59"/>
      <c r="AD727" s="59"/>
      <c r="AE727" s="59"/>
      <c r="AF727" s="59"/>
      <c r="AG727" s="59"/>
      <c r="AH727" s="59"/>
      <c r="AI727" s="59"/>
      <c r="AJ727" s="59"/>
    </row>
    <row r="728" spans="1:36" ht="14.25" customHeight="1" x14ac:dyDescent="0.2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61"/>
      <c r="O728" s="62"/>
      <c r="P728" s="61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  <c r="AB728" s="59"/>
      <c r="AC728" s="59"/>
      <c r="AD728" s="59"/>
      <c r="AE728" s="59"/>
      <c r="AF728" s="59"/>
      <c r="AG728" s="59"/>
      <c r="AH728" s="59"/>
      <c r="AI728" s="59"/>
      <c r="AJ728" s="59"/>
    </row>
    <row r="729" spans="1:36" ht="14.25" customHeight="1" x14ac:dyDescent="0.2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61"/>
      <c r="O729" s="62"/>
      <c r="P729" s="61"/>
      <c r="Q729" s="59"/>
      <c r="R729" s="59"/>
      <c r="S729" s="59"/>
      <c r="T729" s="59"/>
      <c r="U729" s="59"/>
      <c r="V729" s="59"/>
      <c r="W729" s="59"/>
      <c r="X729" s="59"/>
      <c r="Y729" s="59"/>
      <c r="Z729" s="59"/>
      <c r="AA729" s="59"/>
      <c r="AB729" s="59"/>
      <c r="AC729" s="59"/>
      <c r="AD729" s="59"/>
      <c r="AE729" s="59"/>
      <c r="AF729" s="59"/>
      <c r="AG729" s="59"/>
      <c r="AH729" s="59"/>
      <c r="AI729" s="59"/>
      <c r="AJ729" s="59"/>
    </row>
    <row r="730" spans="1:36" ht="14.25" customHeight="1" x14ac:dyDescent="0.2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61"/>
      <c r="O730" s="62"/>
      <c r="P730" s="61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  <c r="AB730" s="59"/>
      <c r="AC730" s="59"/>
      <c r="AD730" s="59"/>
      <c r="AE730" s="59"/>
      <c r="AF730" s="59"/>
      <c r="AG730" s="59"/>
      <c r="AH730" s="59"/>
      <c r="AI730" s="59"/>
      <c r="AJ730" s="59"/>
    </row>
    <row r="731" spans="1:36" ht="14.25" customHeight="1" x14ac:dyDescent="0.2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61"/>
      <c r="O731" s="62"/>
      <c r="P731" s="61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  <c r="AB731" s="59"/>
      <c r="AC731" s="59"/>
      <c r="AD731" s="59"/>
      <c r="AE731" s="59"/>
      <c r="AF731" s="59"/>
      <c r="AG731" s="59"/>
      <c r="AH731" s="59"/>
      <c r="AI731" s="59"/>
      <c r="AJ731" s="59"/>
    </row>
    <row r="732" spans="1:36" ht="14.25" customHeight="1" x14ac:dyDescent="0.2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61"/>
      <c r="O732" s="62"/>
      <c r="P732" s="61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  <c r="AB732" s="59"/>
      <c r="AC732" s="59"/>
      <c r="AD732" s="59"/>
      <c r="AE732" s="59"/>
      <c r="AF732" s="59"/>
      <c r="AG732" s="59"/>
      <c r="AH732" s="59"/>
      <c r="AI732" s="59"/>
      <c r="AJ732" s="59"/>
    </row>
    <row r="733" spans="1:36" ht="14.25" customHeight="1" x14ac:dyDescent="0.2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61"/>
      <c r="O733" s="62"/>
      <c r="P733" s="61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  <c r="AB733" s="59"/>
      <c r="AC733" s="59"/>
      <c r="AD733" s="59"/>
      <c r="AE733" s="59"/>
      <c r="AF733" s="59"/>
      <c r="AG733" s="59"/>
      <c r="AH733" s="59"/>
      <c r="AI733" s="59"/>
      <c r="AJ733" s="59"/>
    </row>
    <row r="734" spans="1:36" ht="14.25" customHeight="1" x14ac:dyDescent="0.2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61"/>
      <c r="O734" s="62"/>
      <c r="P734" s="61"/>
      <c r="Q734" s="59"/>
      <c r="R734" s="59"/>
      <c r="S734" s="59"/>
      <c r="T734" s="59"/>
      <c r="U734" s="59"/>
      <c r="V734" s="59"/>
      <c r="W734" s="59"/>
      <c r="X734" s="59"/>
      <c r="Y734" s="59"/>
      <c r="Z734" s="59"/>
      <c r="AA734" s="59"/>
      <c r="AB734" s="59"/>
      <c r="AC734" s="59"/>
      <c r="AD734" s="59"/>
      <c r="AE734" s="59"/>
      <c r="AF734" s="59"/>
      <c r="AG734" s="59"/>
      <c r="AH734" s="59"/>
      <c r="AI734" s="59"/>
      <c r="AJ734" s="59"/>
    </row>
    <row r="735" spans="1:36" ht="14.25" customHeight="1" x14ac:dyDescent="0.2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61"/>
      <c r="O735" s="62"/>
      <c r="P735" s="61"/>
      <c r="Q735" s="59"/>
      <c r="R735" s="59"/>
      <c r="S735" s="59"/>
      <c r="T735" s="59"/>
      <c r="U735" s="59"/>
      <c r="V735" s="59"/>
      <c r="W735" s="59"/>
      <c r="X735" s="59"/>
      <c r="Y735" s="59"/>
      <c r="Z735" s="59"/>
      <c r="AA735" s="59"/>
      <c r="AB735" s="59"/>
      <c r="AC735" s="59"/>
      <c r="AD735" s="59"/>
      <c r="AE735" s="59"/>
      <c r="AF735" s="59"/>
      <c r="AG735" s="59"/>
      <c r="AH735" s="59"/>
      <c r="AI735" s="59"/>
      <c r="AJ735" s="59"/>
    </row>
    <row r="736" spans="1:36" ht="14.25" customHeight="1" x14ac:dyDescent="0.2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61"/>
      <c r="O736" s="62"/>
      <c r="P736" s="61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  <c r="AB736" s="59"/>
      <c r="AC736" s="59"/>
      <c r="AD736" s="59"/>
      <c r="AE736" s="59"/>
      <c r="AF736" s="59"/>
      <c r="AG736" s="59"/>
      <c r="AH736" s="59"/>
      <c r="AI736" s="59"/>
      <c r="AJ736" s="59"/>
    </row>
    <row r="737" spans="1:36" ht="14.25" customHeight="1" x14ac:dyDescent="0.2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61"/>
      <c r="O737" s="62"/>
      <c r="P737" s="61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  <c r="AB737" s="59"/>
      <c r="AC737" s="59"/>
      <c r="AD737" s="59"/>
      <c r="AE737" s="59"/>
      <c r="AF737" s="59"/>
      <c r="AG737" s="59"/>
      <c r="AH737" s="59"/>
      <c r="AI737" s="59"/>
      <c r="AJ737" s="59"/>
    </row>
    <row r="738" spans="1:36" ht="14.25" customHeight="1" x14ac:dyDescent="0.2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61"/>
      <c r="O738" s="62"/>
      <c r="P738" s="61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  <c r="AB738" s="59"/>
      <c r="AC738" s="59"/>
      <c r="AD738" s="59"/>
      <c r="AE738" s="59"/>
      <c r="AF738" s="59"/>
      <c r="AG738" s="59"/>
      <c r="AH738" s="59"/>
      <c r="AI738" s="59"/>
      <c r="AJ738" s="59"/>
    </row>
    <row r="739" spans="1:36" ht="14.25" customHeight="1" x14ac:dyDescent="0.2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61"/>
      <c r="O739" s="62"/>
      <c r="P739" s="61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  <c r="AB739" s="59"/>
      <c r="AC739" s="59"/>
      <c r="AD739" s="59"/>
      <c r="AE739" s="59"/>
      <c r="AF739" s="59"/>
      <c r="AG739" s="59"/>
      <c r="AH739" s="59"/>
      <c r="AI739" s="59"/>
      <c r="AJ739" s="59"/>
    </row>
    <row r="740" spans="1:36" ht="14.25" customHeight="1" x14ac:dyDescent="0.2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61"/>
      <c r="O740" s="62"/>
      <c r="P740" s="61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  <c r="AB740" s="59"/>
      <c r="AC740" s="59"/>
      <c r="AD740" s="59"/>
      <c r="AE740" s="59"/>
      <c r="AF740" s="59"/>
      <c r="AG740" s="59"/>
      <c r="AH740" s="59"/>
      <c r="AI740" s="59"/>
      <c r="AJ740" s="59"/>
    </row>
    <row r="741" spans="1:36" ht="14.25" customHeight="1" x14ac:dyDescent="0.2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61"/>
      <c r="O741" s="62"/>
      <c r="P741" s="61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  <c r="AB741" s="59"/>
      <c r="AC741" s="59"/>
      <c r="AD741" s="59"/>
      <c r="AE741" s="59"/>
      <c r="AF741" s="59"/>
      <c r="AG741" s="59"/>
      <c r="AH741" s="59"/>
      <c r="AI741" s="59"/>
      <c r="AJ741" s="59"/>
    </row>
    <row r="742" spans="1:36" ht="14.25" customHeight="1" x14ac:dyDescent="0.2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61"/>
      <c r="O742" s="62"/>
      <c r="P742" s="61"/>
      <c r="Q742" s="59"/>
      <c r="R742" s="59"/>
      <c r="S742" s="59"/>
      <c r="T742" s="59"/>
      <c r="U742" s="59"/>
      <c r="V742" s="59"/>
      <c r="W742" s="59"/>
      <c r="X742" s="59"/>
      <c r="Y742" s="59"/>
      <c r="Z742" s="59"/>
      <c r="AA742" s="59"/>
      <c r="AB742" s="59"/>
      <c r="AC742" s="59"/>
      <c r="AD742" s="59"/>
      <c r="AE742" s="59"/>
      <c r="AF742" s="59"/>
      <c r="AG742" s="59"/>
      <c r="AH742" s="59"/>
      <c r="AI742" s="59"/>
      <c r="AJ742" s="59"/>
    </row>
    <row r="743" spans="1:36" ht="14.25" customHeight="1" x14ac:dyDescent="0.2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61"/>
      <c r="O743" s="62"/>
      <c r="P743" s="61"/>
      <c r="Q743" s="59"/>
      <c r="R743" s="59"/>
      <c r="S743" s="59"/>
      <c r="T743" s="59"/>
      <c r="U743" s="59"/>
      <c r="V743" s="59"/>
      <c r="W743" s="59"/>
      <c r="X743" s="59"/>
      <c r="Y743" s="59"/>
      <c r="Z743" s="59"/>
      <c r="AA743" s="59"/>
      <c r="AB743" s="59"/>
      <c r="AC743" s="59"/>
      <c r="AD743" s="59"/>
      <c r="AE743" s="59"/>
      <c r="AF743" s="59"/>
      <c r="AG743" s="59"/>
      <c r="AH743" s="59"/>
      <c r="AI743" s="59"/>
      <c r="AJ743" s="59"/>
    </row>
    <row r="744" spans="1:36" ht="14.25" customHeight="1" x14ac:dyDescent="0.2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61"/>
      <c r="O744" s="62"/>
      <c r="P744" s="61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  <c r="AB744" s="59"/>
      <c r="AC744" s="59"/>
      <c r="AD744" s="59"/>
      <c r="AE744" s="59"/>
      <c r="AF744" s="59"/>
      <c r="AG744" s="59"/>
      <c r="AH744" s="59"/>
      <c r="AI744" s="59"/>
      <c r="AJ744" s="59"/>
    </row>
    <row r="745" spans="1:36" ht="14.25" customHeight="1" x14ac:dyDescent="0.2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61"/>
      <c r="O745" s="62"/>
      <c r="P745" s="61"/>
      <c r="Q745" s="59"/>
      <c r="R745" s="59"/>
      <c r="S745" s="59"/>
      <c r="T745" s="59"/>
      <c r="U745" s="59"/>
      <c r="V745" s="59"/>
      <c r="W745" s="59"/>
      <c r="X745" s="59"/>
      <c r="Y745" s="59"/>
      <c r="Z745" s="59"/>
      <c r="AA745" s="59"/>
      <c r="AB745" s="59"/>
      <c r="AC745" s="59"/>
      <c r="AD745" s="59"/>
      <c r="AE745" s="59"/>
      <c r="AF745" s="59"/>
      <c r="AG745" s="59"/>
      <c r="AH745" s="59"/>
      <c r="AI745" s="59"/>
      <c r="AJ745" s="59"/>
    </row>
    <row r="746" spans="1:36" ht="14.25" customHeight="1" x14ac:dyDescent="0.2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61"/>
      <c r="O746" s="62"/>
      <c r="P746" s="61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  <c r="AB746" s="59"/>
      <c r="AC746" s="59"/>
      <c r="AD746" s="59"/>
      <c r="AE746" s="59"/>
      <c r="AF746" s="59"/>
      <c r="AG746" s="59"/>
      <c r="AH746" s="59"/>
      <c r="AI746" s="59"/>
      <c r="AJ746" s="59"/>
    </row>
    <row r="747" spans="1:36" ht="14.25" customHeight="1" x14ac:dyDescent="0.2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61"/>
      <c r="O747" s="62"/>
      <c r="P747" s="61"/>
      <c r="Q747" s="59"/>
      <c r="R747" s="59"/>
      <c r="S747" s="59"/>
      <c r="T747" s="59"/>
      <c r="U747" s="59"/>
      <c r="V747" s="59"/>
      <c r="W747" s="59"/>
      <c r="X747" s="59"/>
      <c r="Y747" s="59"/>
      <c r="Z747" s="59"/>
      <c r="AA747" s="59"/>
      <c r="AB747" s="59"/>
      <c r="AC747" s="59"/>
      <c r="AD747" s="59"/>
      <c r="AE747" s="59"/>
      <c r="AF747" s="59"/>
      <c r="AG747" s="59"/>
      <c r="AH747" s="59"/>
      <c r="AI747" s="59"/>
      <c r="AJ747" s="59"/>
    </row>
    <row r="748" spans="1:36" ht="14.25" customHeight="1" x14ac:dyDescent="0.2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61"/>
      <c r="O748" s="62"/>
      <c r="P748" s="61"/>
      <c r="Q748" s="59"/>
      <c r="R748" s="59"/>
      <c r="S748" s="59"/>
      <c r="T748" s="59"/>
      <c r="U748" s="59"/>
      <c r="V748" s="59"/>
      <c r="W748" s="59"/>
      <c r="X748" s="59"/>
      <c r="Y748" s="59"/>
      <c r="Z748" s="59"/>
      <c r="AA748" s="59"/>
      <c r="AB748" s="59"/>
      <c r="AC748" s="59"/>
      <c r="AD748" s="59"/>
      <c r="AE748" s="59"/>
      <c r="AF748" s="59"/>
      <c r="AG748" s="59"/>
      <c r="AH748" s="59"/>
      <c r="AI748" s="59"/>
      <c r="AJ748" s="59"/>
    </row>
    <row r="749" spans="1:36" ht="14.25" customHeight="1" x14ac:dyDescent="0.2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61"/>
      <c r="O749" s="62"/>
      <c r="P749" s="61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  <c r="AB749" s="59"/>
      <c r="AC749" s="59"/>
      <c r="AD749" s="59"/>
      <c r="AE749" s="59"/>
      <c r="AF749" s="59"/>
      <c r="AG749" s="59"/>
      <c r="AH749" s="59"/>
      <c r="AI749" s="59"/>
      <c r="AJ749" s="59"/>
    </row>
    <row r="750" spans="1:36" ht="14.25" customHeight="1" x14ac:dyDescent="0.2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61"/>
      <c r="O750" s="62"/>
      <c r="P750" s="61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  <c r="AB750" s="59"/>
      <c r="AC750" s="59"/>
      <c r="AD750" s="59"/>
      <c r="AE750" s="59"/>
      <c r="AF750" s="59"/>
      <c r="AG750" s="59"/>
      <c r="AH750" s="59"/>
      <c r="AI750" s="59"/>
      <c r="AJ750" s="59"/>
    </row>
    <row r="751" spans="1:36" ht="14.25" customHeight="1" x14ac:dyDescent="0.2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61"/>
      <c r="O751" s="62"/>
      <c r="P751" s="61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  <c r="AB751" s="59"/>
      <c r="AC751" s="59"/>
      <c r="AD751" s="59"/>
      <c r="AE751" s="59"/>
      <c r="AF751" s="59"/>
      <c r="AG751" s="59"/>
      <c r="AH751" s="59"/>
      <c r="AI751" s="59"/>
      <c r="AJ751" s="59"/>
    </row>
    <row r="752" spans="1:36" ht="14.25" customHeight="1" x14ac:dyDescent="0.2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61"/>
      <c r="O752" s="62"/>
      <c r="P752" s="61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  <c r="AB752" s="59"/>
      <c r="AC752" s="59"/>
      <c r="AD752" s="59"/>
      <c r="AE752" s="59"/>
      <c r="AF752" s="59"/>
      <c r="AG752" s="59"/>
      <c r="AH752" s="59"/>
      <c r="AI752" s="59"/>
      <c r="AJ752" s="59"/>
    </row>
    <row r="753" spans="1:36" ht="14.25" customHeight="1" x14ac:dyDescent="0.2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61"/>
      <c r="O753" s="62"/>
      <c r="P753" s="61"/>
      <c r="Q753" s="59"/>
      <c r="R753" s="59"/>
      <c r="S753" s="59"/>
      <c r="T753" s="59"/>
      <c r="U753" s="59"/>
      <c r="V753" s="59"/>
      <c r="W753" s="59"/>
      <c r="X753" s="59"/>
      <c r="Y753" s="59"/>
      <c r="Z753" s="59"/>
      <c r="AA753" s="59"/>
      <c r="AB753" s="59"/>
      <c r="AC753" s="59"/>
      <c r="AD753" s="59"/>
      <c r="AE753" s="59"/>
      <c r="AF753" s="59"/>
      <c r="AG753" s="59"/>
      <c r="AH753" s="59"/>
      <c r="AI753" s="59"/>
      <c r="AJ753" s="59"/>
    </row>
    <row r="754" spans="1:36" ht="14.25" customHeight="1" x14ac:dyDescent="0.2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61"/>
      <c r="O754" s="62"/>
      <c r="P754" s="61"/>
      <c r="Q754" s="59"/>
      <c r="R754" s="59"/>
      <c r="S754" s="59"/>
      <c r="T754" s="59"/>
      <c r="U754" s="59"/>
      <c r="V754" s="59"/>
      <c r="W754" s="59"/>
      <c r="X754" s="59"/>
      <c r="Y754" s="59"/>
      <c r="Z754" s="59"/>
      <c r="AA754" s="59"/>
      <c r="AB754" s="59"/>
      <c r="AC754" s="59"/>
      <c r="AD754" s="59"/>
      <c r="AE754" s="59"/>
      <c r="AF754" s="59"/>
      <c r="AG754" s="59"/>
      <c r="AH754" s="59"/>
      <c r="AI754" s="59"/>
      <c r="AJ754" s="59"/>
    </row>
    <row r="755" spans="1:36" ht="14.25" customHeight="1" x14ac:dyDescent="0.2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61"/>
      <c r="O755" s="62"/>
      <c r="P755" s="61"/>
      <c r="Q755" s="59"/>
      <c r="R755" s="59"/>
      <c r="S755" s="59"/>
      <c r="T755" s="59"/>
      <c r="U755" s="59"/>
      <c r="V755" s="59"/>
      <c r="W755" s="59"/>
      <c r="X755" s="59"/>
      <c r="Y755" s="59"/>
      <c r="Z755" s="59"/>
      <c r="AA755" s="59"/>
      <c r="AB755" s="59"/>
      <c r="AC755" s="59"/>
      <c r="AD755" s="59"/>
      <c r="AE755" s="59"/>
      <c r="AF755" s="59"/>
      <c r="AG755" s="59"/>
      <c r="AH755" s="59"/>
      <c r="AI755" s="59"/>
      <c r="AJ755" s="59"/>
    </row>
    <row r="756" spans="1:36" ht="14.25" customHeight="1" x14ac:dyDescent="0.2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61"/>
      <c r="O756" s="62"/>
      <c r="P756" s="61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  <c r="AB756" s="59"/>
      <c r="AC756" s="59"/>
      <c r="AD756" s="59"/>
      <c r="AE756" s="59"/>
      <c r="AF756" s="59"/>
      <c r="AG756" s="59"/>
      <c r="AH756" s="59"/>
      <c r="AI756" s="59"/>
      <c r="AJ756" s="59"/>
    </row>
    <row r="757" spans="1:36" ht="14.25" customHeight="1" x14ac:dyDescent="0.2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61"/>
      <c r="O757" s="62"/>
      <c r="P757" s="61"/>
      <c r="Q757" s="59"/>
      <c r="R757" s="59"/>
      <c r="S757" s="59"/>
      <c r="T757" s="59"/>
      <c r="U757" s="59"/>
      <c r="V757" s="59"/>
      <c r="W757" s="59"/>
      <c r="X757" s="59"/>
      <c r="Y757" s="59"/>
      <c r="Z757" s="59"/>
      <c r="AA757" s="59"/>
      <c r="AB757" s="59"/>
      <c r="AC757" s="59"/>
      <c r="AD757" s="59"/>
      <c r="AE757" s="59"/>
      <c r="AF757" s="59"/>
      <c r="AG757" s="59"/>
      <c r="AH757" s="59"/>
      <c r="AI757" s="59"/>
      <c r="AJ757" s="59"/>
    </row>
    <row r="758" spans="1:36" ht="14.25" customHeight="1" x14ac:dyDescent="0.2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61"/>
      <c r="O758" s="62"/>
      <c r="P758" s="61"/>
      <c r="Q758" s="59"/>
      <c r="R758" s="59"/>
      <c r="S758" s="59"/>
      <c r="T758" s="59"/>
      <c r="U758" s="59"/>
      <c r="V758" s="59"/>
      <c r="W758" s="59"/>
      <c r="X758" s="59"/>
      <c r="Y758" s="59"/>
      <c r="Z758" s="59"/>
      <c r="AA758" s="59"/>
      <c r="AB758" s="59"/>
      <c r="AC758" s="59"/>
      <c r="AD758" s="59"/>
      <c r="AE758" s="59"/>
      <c r="AF758" s="59"/>
      <c r="AG758" s="59"/>
      <c r="AH758" s="59"/>
      <c r="AI758" s="59"/>
      <c r="AJ758" s="59"/>
    </row>
    <row r="759" spans="1:36" ht="14.25" customHeight="1" x14ac:dyDescent="0.2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61"/>
      <c r="O759" s="62"/>
      <c r="P759" s="61"/>
      <c r="Q759" s="59"/>
      <c r="R759" s="59"/>
      <c r="S759" s="59"/>
      <c r="T759" s="59"/>
      <c r="U759" s="59"/>
      <c r="V759" s="59"/>
      <c r="W759" s="59"/>
      <c r="X759" s="59"/>
      <c r="Y759" s="59"/>
      <c r="Z759" s="59"/>
      <c r="AA759" s="59"/>
      <c r="AB759" s="59"/>
      <c r="AC759" s="59"/>
      <c r="AD759" s="59"/>
      <c r="AE759" s="59"/>
      <c r="AF759" s="59"/>
      <c r="AG759" s="59"/>
      <c r="AH759" s="59"/>
      <c r="AI759" s="59"/>
      <c r="AJ759" s="59"/>
    </row>
    <row r="760" spans="1:36" ht="14.25" customHeight="1" x14ac:dyDescent="0.2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61"/>
      <c r="O760" s="62"/>
      <c r="P760" s="61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  <c r="AB760" s="59"/>
      <c r="AC760" s="59"/>
      <c r="AD760" s="59"/>
      <c r="AE760" s="59"/>
      <c r="AF760" s="59"/>
      <c r="AG760" s="59"/>
      <c r="AH760" s="59"/>
      <c r="AI760" s="59"/>
      <c r="AJ760" s="59"/>
    </row>
    <row r="761" spans="1:36" ht="14.25" customHeight="1" x14ac:dyDescent="0.2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61"/>
      <c r="O761" s="62"/>
      <c r="P761" s="61"/>
      <c r="Q761" s="59"/>
      <c r="R761" s="59"/>
      <c r="S761" s="59"/>
      <c r="T761" s="59"/>
      <c r="U761" s="59"/>
      <c r="V761" s="59"/>
      <c r="W761" s="59"/>
      <c r="X761" s="59"/>
      <c r="Y761" s="59"/>
      <c r="Z761" s="59"/>
      <c r="AA761" s="59"/>
      <c r="AB761" s="59"/>
      <c r="AC761" s="59"/>
      <c r="AD761" s="59"/>
      <c r="AE761" s="59"/>
      <c r="AF761" s="59"/>
      <c r="AG761" s="59"/>
      <c r="AH761" s="59"/>
      <c r="AI761" s="59"/>
      <c r="AJ761" s="59"/>
    </row>
    <row r="762" spans="1:36" ht="14.25" customHeight="1" x14ac:dyDescent="0.2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61"/>
      <c r="O762" s="62"/>
      <c r="P762" s="61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  <c r="AB762" s="59"/>
      <c r="AC762" s="59"/>
      <c r="AD762" s="59"/>
      <c r="AE762" s="59"/>
      <c r="AF762" s="59"/>
      <c r="AG762" s="59"/>
      <c r="AH762" s="59"/>
      <c r="AI762" s="59"/>
      <c r="AJ762" s="59"/>
    </row>
    <row r="763" spans="1:36" ht="14.25" customHeight="1" x14ac:dyDescent="0.2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61"/>
      <c r="O763" s="62"/>
      <c r="P763" s="61"/>
      <c r="Q763" s="59"/>
      <c r="R763" s="59"/>
      <c r="S763" s="59"/>
      <c r="T763" s="59"/>
      <c r="U763" s="59"/>
      <c r="V763" s="59"/>
      <c r="W763" s="59"/>
      <c r="X763" s="59"/>
      <c r="Y763" s="59"/>
      <c r="Z763" s="59"/>
      <c r="AA763" s="59"/>
      <c r="AB763" s="59"/>
      <c r="AC763" s="59"/>
      <c r="AD763" s="59"/>
      <c r="AE763" s="59"/>
      <c r="AF763" s="59"/>
      <c r="AG763" s="59"/>
      <c r="AH763" s="59"/>
      <c r="AI763" s="59"/>
      <c r="AJ763" s="59"/>
    </row>
    <row r="764" spans="1:36" ht="14.25" customHeight="1" x14ac:dyDescent="0.2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61"/>
      <c r="O764" s="62"/>
      <c r="P764" s="61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59"/>
      <c r="AB764" s="59"/>
      <c r="AC764" s="59"/>
      <c r="AD764" s="59"/>
      <c r="AE764" s="59"/>
      <c r="AF764" s="59"/>
      <c r="AG764" s="59"/>
      <c r="AH764" s="59"/>
      <c r="AI764" s="59"/>
      <c r="AJ764" s="59"/>
    </row>
    <row r="765" spans="1:36" ht="14.25" customHeight="1" x14ac:dyDescent="0.2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61"/>
      <c r="O765" s="62"/>
      <c r="P765" s="61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  <c r="AB765" s="59"/>
      <c r="AC765" s="59"/>
      <c r="AD765" s="59"/>
      <c r="AE765" s="59"/>
      <c r="AF765" s="59"/>
      <c r="AG765" s="59"/>
      <c r="AH765" s="59"/>
      <c r="AI765" s="59"/>
      <c r="AJ765" s="59"/>
    </row>
    <row r="766" spans="1:36" ht="14.25" customHeight="1" x14ac:dyDescent="0.2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61"/>
      <c r="O766" s="62"/>
      <c r="P766" s="61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  <c r="AB766" s="59"/>
      <c r="AC766" s="59"/>
      <c r="AD766" s="59"/>
      <c r="AE766" s="59"/>
      <c r="AF766" s="59"/>
      <c r="AG766" s="59"/>
      <c r="AH766" s="59"/>
      <c r="AI766" s="59"/>
      <c r="AJ766" s="59"/>
    </row>
    <row r="767" spans="1:36" ht="14.25" customHeight="1" x14ac:dyDescent="0.2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61"/>
      <c r="O767" s="62"/>
      <c r="P767" s="61"/>
      <c r="Q767" s="59"/>
      <c r="R767" s="59"/>
      <c r="S767" s="59"/>
      <c r="T767" s="59"/>
      <c r="U767" s="59"/>
      <c r="V767" s="59"/>
      <c r="W767" s="59"/>
      <c r="X767" s="59"/>
      <c r="Y767" s="59"/>
      <c r="Z767" s="59"/>
      <c r="AA767" s="59"/>
      <c r="AB767" s="59"/>
      <c r="AC767" s="59"/>
      <c r="AD767" s="59"/>
      <c r="AE767" s="59"/>
      <c r="AF767" s="59"/>
      <c r="AG767" s="59"/>
      <c r="AH767" s="59"/>
      <c r="AI767" s="59"/>
      <c r="AJ767" s="59"/>
    </row>
    <row r="768" spans="1:36" ht="14.25" customHeight="1" x14ac:dyDescent="0.2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61"/>
      <c r="O768" s="62"/>
      <c r="P768" s="61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  <c r="AB768" s="59"/>
      <c r="AC768" s="59"/>
      <c r="AD768" s="59"/>
      <c r="AE768" s="59"/>
      <c r="AF768" s="59"/>
      <c r="AG768" s="59"/>
      <c r="AH768" s="59"/>
      <c r="AI768" s="59"/>
      <c r="AJ768" s="59"/>
    </row>
    <row r="769" spans="1:36" ht="14.25" customHeight="1" x14ac:dyDescent="0.2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61"/>
      <c r="O769" s="62"/>
      <c r="P769" s="61"/>
      <c r="Q769" s="59"/>
      <c r="R769" s="59"/>
      <c r="S769" s="59"/>
      <c r="T769" s="59"/>
      <c r="U769" s="59"/>
      <c r="V769" s="59"/>
      <c r="W769" s="59"/>
      <c r="X769" s="59"/>
      <c r="Y769" s="59"/>
      <c r="Z769" s="59"/>
      <c r="AA769" s="59"/>
      <c r="AB769" s="59"/>
      <c r="AC769" s="59"/>
      <c r="AD769" s="59"/>
      <c r="AE769" s="59"/>
      <c r="AF769" s="59"/>
      <c r="AG769" s="59"/>
      <c r="AH769" s="59"/>
      <c r="AI769" s="59"/>
      <c r="AJ769" s="59"/>
    </row>
    <row r="770" spans="1:36" ht="14.25" customHeight="1" x14ac:dyDescent="0.2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61"/>
      <c r="O770" s="62"/>
      <c r="P770" s="61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59"/>
      <c r="AB770" s="59"/>
      <c r="AC770" s="59"/>
      <c r="AD770" s="59"/>
      <c r="AE770" s="59"/>
      <c r="AF770" s="59"/>
      <c r="AG770" s="59"/>
      <c r="AH770" s="59"/>
      <c r="AI770" s="59"/>
      <c r="AJ770" s="59"/>
    </row>
    <row r="771" spans="1:36" ht="14.25" customHeight="1" x14ac:dyDescent="0.2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61"/>
      <c r="O771" s="62"/>
      <c r="P771" s="61"/>
      <c r="Q771" s="59"/>
      <c r="R771" s="59"/>
      <c r="S771" s="59"/>
      <c r="T771" s="59"/>
      <c r="U771" s="59"/>
      <c r="V771" s="59"/>
      <c r="W771" s="59"/>
      <c r="X771" s="59"/>
      <c r="Y771" s="59"/>
      <c r="Z771" s="59"/>
      <c r="AA771" s="59"/>
      <c r="AB771" s="59"/>
      <c r="AC771" s="59"/>
      <c r="AD771" s="59"/>
      <c r="AE771" s="59"/>
      <c r="AF771" s="59"/>
      <c r="AG771" s="59"/>
      <c r="AH771" s="59"/>
      <c r="AI771" s="59"/>
      <c r="AJ771" s="59"/>
    </row>
    <row r="772" spans="1:36" ht="14.25" customHeight="1" x14ac:dyDescent="0.2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61"/>
      <c r="O772" s="62"/>
      <c r="P772" s="61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  <c r="AB772" s="59"/>
      <c r="AC772" s="59"/>
      <c r="AD772" s="59"/>
      <c r="AE772" s="59"/>
      <c r="AF772" s="59"/>
      <c r="AG772" s="59"/>
      <c r="AH772" s="59"/>
      <c r="AI772" s="59"/>
      <c r="AJ772" s="59"/>
    </row>
    <row r="773" spans="1:36" ht="14.25" customHeight="1" x14ac:dyDescent="0.2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61"/>
      <c r="O773" s="62"/>
      <c r="P773" s="61"/>
      <c r="Q773" s="59"/>
      <c r="R773" s="59"/>
      <c r="S773" s="59"/>
      <c r="T773" s="59"/>
      <c r="U773" s="59"/>
      <c r="V773" s="59"/>
      <c r="W773" s="59"/>
      <c r="X773" s="59"/>
      <c r="Y773" s="59"/>
      <c r="Z773" s="59"/>
      <c r="AA773" s="59"/>
      <c r="AB773" s="59"/>
      <c r="AC773" s="59"/>
      <c r="AD773" s="59"/>
      <c r="AE773" s="59"/>
      <c r="AF773" s="59"/>
      <c r="AG773" s="59"/>
      <c r="AH773" s="59"/>
      <c r="AI773" s="59"/>
      <c r="AJ773" s="59"/>
    </row>
    <row r="774" spans="1:36" ht="14.25" customHeight="1" x14ac:dyDescent="0.2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61"/>
      <c r="O774" s="62"/>
      <c r="P774" s="61"/>
      <c r="Q774" s="59"/>
      <c r="R774" s="59"/>
      <c r="S774" s="59"/>
      <c r="T774" s="59"/>
      <c r="U774" s="59"/>
      <c r="V774" s="59"/>
      <c r="W774" s="59"/>
      <c r="X774" s="59"/>
      <c r="Y774" s="59"/>
      <c r="Z774" s="59"/>
      <c r="AA774" s="59"/>
      <c r="AB774" s="59"/>
      <c r="AC774" s="59"/>
      <c r="AD774" s="59"/>
      <c r="AE774" s="59"/>
      <c r="AF774" s="59"/>
      <c r="AG774" s="59"/>
      <c r="AH774" s="59"/>
      <c r="AI774" s="59"/>
      <c r="AJ774" s="59"/>
    </row>
    <row r="775" spans="1:36" ht="14.25" customHeight="1" x14ac:dyDescent="0.2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61"/>
      <c r="O775" s="62"/>
      <c r="P775" s="61"/>
      <c r="Q775" s="59"/>
      <c r="R775" s="59"/>
      <c r="S775" s="59"/>
      <c r="T775" s="59"/>
      <c r="U775" s="59"/>
      <c r="V775" s="59"/>
      <c r="W775" s="59"/>
      <c r="X775" s="59"/>
      <c r="Y775" s="59"/>
      <c r="Z775" s="59"/>
      <c r="AA775" s="59"/>
      <c r="AB775" s="59"/>
      <c r="AC775" s="59"/>
      <c r="AD775" s="59"/>
      <c r="AE775" s="59"/>
      <c r="AF775" s="59"/>
      <c r="AG775" s="59"/>
      <c r="AH775" s="59"/>
      <c r="AI775" s="59"/>
      <c r="AJ775" s="59"/>
    </row>
    <row r="776" spans="1:36" ht="14.25" customHeight="1" x14ac:dyDescent="0.2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61"/>
      <c r="O776" s="62"/>
      <c r="P776" s="61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  <c r="AB776" s="59"/>
      <c r="AC776" s="59"/>
      <c r="AD776" s="59"/>
      <c r="AE776" s="59"/>
      <c r="AF776" s="59"/>
      <c r="AG776" s="59"/>
      <c r="AH776" s="59"/>
      <c r="AI776" s="59"/>
      <c r="AJ776" s="59"/>
    </row>
    <row r="777" spans="1:36" ht="14.25" customHeight="1" x14ac:dyDescent="0.2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61"/>
      <c r="O777" s="62"/>
      <c r="P777" s="61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59"/>
      <c r="AB777" s="59"/>
      <c r="AC777" s="59"/>
      <c r="AD777" s="59"/>
      <c r="AE777" s="59"/>
      <c r="AF777" s="59"/>
      <c r="AG777" s="59"/>
      <c r="AH777" s="59"/>
      <c r="AI777" s="59"/>
      <c r="AJ777" s="59"/>
    </row>
    <row r="778" spans="1:36" ht="14.25" customHeight="1" x14ac:dyDescent="0.2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61"/>
      <c r="O778" s="62"/>
      <c r="P778" s="61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59"/>
      <c r="AB778" s="59"/>
      <c r="AC778" s="59"/>
      <c r="AD778" s="59"/>
      <c r="AE778" s="59"/>
      <c r="AF778" s="59"/>
      <c r="AG778" s="59"/>
      <c r="AH778" s="59"/>
      <c r="AI778" s="59"/>
      <c r="AJ778" s="59"/>
    </row>
    <row r="779" spans="1:36" ht="14.25" customHeight="1" x14ac:dyDescent="0.2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61"/>
      <c r="O779" s="62"/>
      <c r="P779" s="61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  <c r="AB779" s="59"/>
      <c r="AC779" s="59"/>
      <c r="AD779" s="59"/>
      <c r="AE779" s="59"/>
      <c r="AF779" s="59"/>
      <c r="AG779" s="59"/>
      <c r="AH779" s="59"/>
      <c r="AI779" s="59"/>
      <c r="AJ779" s="59"/>
    </row>
    <row r="780" spans="1:36" ht="14.25" customHeight="1" x14ac:dyDescent="0.2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61"/>
      <c r="O780" s="62"/>
      <c r="P780" s="61"/>
      <c r="Q780" s="59"/>
      <c r="R780" s="59"/>
      <c r="S780" s="59"/>
      <c r="T780" s="59"/>
      <c r="U780" s="59"/>
      <c r="V780" s="59"/>
      <c r="W780" s="59"/>
      <c r="X780" s="59"/>
      <c r="Y780" s="59"/>
      <c r="Z780" s="59"/>
      <c r="AA780" s="59"/>
      <c r="AB780" s="59"/>
      <c r="AC780" s="59"/>
      <c r="AD780" s="59"/>
      <c r="AE780" s="59"/>
      <c r="AF780" s="59"/>
      <c r="AG780" s="59"/>
      <c r="AH780" s="59"/>
      <c r="AI780" s="59"/>
      <c r="AJ780" s="59"/>
    </row>
    <row r="781" spans="1:36" ht="14.25" customHeight="1" x14ac:dyDescent="0.2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61"/>
      <c r="O781" s="62"/>
      <c r="P781" s="61"/>
      <c r="Q781" s="59"/>
      <c r="R781" s="59"/>
      <c r="S781" s="59"/>
      <c r="T781" s="59"/>
      <c r="U781" s="59"/>
      <c r="V781" s="59"/>
      <c r="W781" s="59"/>
      <c r="X781" s="59"/>
      <c r="Y781" s="59"/>
      <c r="Z781" s="59"/>
      <c r="AA781" s="59"/>
      <c r="AB781" s="59"/>
      <c r="AC781" s="59"/>
      <c r="AD781" s="59"/>
      <c r="AE781" s="59"/>
      <c r="AF781" s="59"/>
      <c r="AG781" s="59"/>
      <c r="AH781" s="59"/>
      <c r="AI781" s="59"/>
      <c r="AJ781" s="59"/>
    </row>
    <row r="782" spans="1:36" ht="14.25" customHeight="1" x14ac:dyDescent="0.2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61"/>
      <c r="O782" s="62"/>
      <c r="P782" s="61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  <c r="AB782" s="59"/>
      <c r="AC782" s="59"/>
      <c r="AD782" s="59"/>
      <c r="AE782" s="59"/>
      <c r="AF782" s="59"/>
      <c r="AG782" s="59"/>
      <c r="AH782" s="59"/>
      <c r="AI782" s="59"/>
      <c r="AJ782" s="59"/>
    </row>
    <row r="783" spans="1:36" ht="14.25" customHeight="1" x14ac:dyDescent="0.2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61"/>
      <c r="O783" s="62"/>
      <c r="P783" s="61"/>
      <c r="Q783" s="59"/>
      <c r="R783" s="59"/>
      <c r="S783" s="59"/>
      <c r="T783" s="59"/>
      <c r="U783" s="59"/>
      <c r="V783" s="59"/>
      <c r="W783" s="59"/>
      <c r="X783" s="59"/>
      <c r="Y783" s="59"/>
      <c r="Z783" s="59"/>
      <c r="AA783" s="59"/>
      <c r="AB783" s="59"/>
      <c r="AC783" s="59"/>
      <c r="AD783" s="59"/>
      <c r="AE783" s="59"/>
      <c r="AF783" s="59"/>
      <c r="AG783" s="59"/>
      <c r="AH783" s="59"/>
      <c r="AI783" s="59"/>
      <c r="AJ783" s="59"/>
    </row>
    <row r="784" spans="1:36" ht="14.25" customHeight="1" x14ac:dyDescent="0.2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61"/>
      <c r="O784" s="62"/>
      <c r="P784" s="61"/>
      <c r="Q784" s="59"/>
      <c r="R784" s="59"/>
      <c r="S784" s="59"/>
      <c r="T784" s="59"/>
      <c r="U784" s="59"/>
      <c r="V784" s="59"/>
      <c r="W784" s="59"/>
      <c r="X784" s="59"/>
      <c r="Y784" s="59"/>
      <c r="Z784" s="59"/>
      <c r="AA784" s="59"/>
      <c r="AB784" s="59"/>
      <c r="AC784" s="59"/>
      <c r="AD784" s="59"/>
      <c r="AE784" s="59"/>
      <c r="AF784" s="59"/>
      <c r="AG784" s="59"/>
      <c r="AH784" s="59"/>
      <c r="AI784" s="59"/>
      <c r="AJ784" s="59"/>
    </row>
    <row r="785" spans="1:36" ht="14.25" customHeight="1" x14ac:dyDescent="0.2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61"/>
      <c r="O785" s="62"/>
      <c r="P785" s="61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59"/>
      <c r="AB785" s="59"/>
      <c r="AC785" s="59"/>
      <c r="AD785" s="59"/>
      <c r="AE785" s="59"/>
      <c r="AF785" s="59"/>
      <c r="AG785" s="59"/>
      <c r="AH785" s="59"/>
      <c r="AI785" s="59"/>
      <c r="AJ785" s="59"/>
    </row>
    <row r="786" spans="1:36" ht="14.25" customHeight="1" x14ac:dyDescent="0.2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61"/>
      <c r="O786" s="62"/>
      <c r="P786" s="61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  <c r="AB786" s="59"/>
      <c r="AC786" s="59"/>
      <c r="AD786" s="59"/>
      <c r="AE786" s="59"/>
      <c r="AF786" s="59"/>
      <c r="AG786" s="59"/>
      <c r="AH786" s="59"/>
      <c r="AI786" s="59"/>
      <c r="AJ786" s="59"/>
    </row>
    <row r="787" spans="1:36" ht="14.25" customHeight="1" x14ac:dyDescent="0.2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61"/>
      <c r="O787" s="62"/>
      <c r="P787" s="61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59"/>
      <c r="AB787" s="59"/>
      <c r="AC787" s="59"/>
      <c r="AD787" s="59"/>
      <c r="AE787" s="59"/>
      <c r="AF787" s="59"/>
      <c r="AG787" s="59"/>
      <c r="AH787" s="59"/>
      <c r="AI787" s="59"/>
      <c r="AJ787" s="59"/>
    </row>
    <row r="788" spans="1:36" ht="14.25" customHeight="1" x14ac:dyDescent="0.2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61"/>
      <c r="O788" s="62"/>
      <c r="P788" s="61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59"/>
      <c r="AB788" s="59"/>
      <c r="AC788" s="59"/>
      <c r="AD788" s="59"/>
      <c r="AE788" s="59"/>
      <c r="AF788" s="59"/>
      <c r="AG788" s="59"/>
      <c r="AH788" s="59"/>
      <c r="AI788" s="59"/>
      <c r="AJ788" s="59"/>
    </row>
    <row r="789" spans="1:36" ht="14.25" customHeight="1" x14ac:dyDescent="0.2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61"/>
      <c r="O789" s="62"/>
      <c r="P789" s="61"/>
      <c r="Q789" s="59"/>
      <c r="R789" s="59"/>
      <c r="S789" s="59"/>
      <c r="T789" s="59"/>
      <c r="U789" s="59"/>
      <c r="V789" s="59"/>
      <c r="W789" s="59"/>
      <c r="X789" s="59"/>
      <c r="Y789" s="59"/>
      <c r="Z789" s="59"/>
      <c r="AA789" s="59"/>
      <c r="AB789" s="59"/>
      <c r="AC789" s="59"/>
      <c r="AD789" s="59"/>
      <c r="AE789" s="59"/>
      <c r="AF789" s="59"/>
      <c r="AG789" s="59"/>
      <c r="AH789" s="59"/>
      <c r="AI789" s="59"/>
      <c r="AJ789" s="59"/>
    </row>
    <row r="790" spans="1:36" ht="14.25" customHeight="1" x14ac:dyDescent="0.2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61"/>
      <c r="O790" s="62"/>
      <c r="P790" s="61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  <c r="AB790" s="59"/>
      <c r="AC790" s="59"/>
      <c r="AD790" s="59"/>
      <c r="AE790" s="59"/>
      <c r="AF790" s="59"/>
      <c r="AG790" s="59"/>
      <c r="AH790" s="59"/>
      <c r="AI790" s="59"/>
      <c r="AJ790" s="59"/>
    </row>
    <row r="791" spans="1:36" ht="14.25" customHeight="1" x14ac:dyDescent="0.2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61"/>
      <c r="O791" s="62"/>
      <c r="P791" s="61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  <c r="AB791" s="59"/>
      <c r="AC791" s="59"/>
      <c r="AD791" s="59"/>
      <c r="AE791" s="59"/>
      <c r="AF791" s="59"/>
      <c r="AG791" s="59"/>
      <c r="AH791" s="59"/>
      <c r="AI791" s="59"/>
      <c r="AJ791" s="59"/>
    </row>
    <row r="792" spans="1:36" ht="14.25" customHeight="1" x14ac:dyDescent="0.2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61"/>
      <c r="O792" s="62"/>
      <c r="P792" s="61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59"/>
      <c r="AB792" s="59"/>
      <c r="AC792" s="59"/>
      <c r="AD792" s="59"/>
      <c r="AE792" s="59"/>
      <c r="AF792" s="59"/>
      <c r="AG792" s="59"/>
      <c r="AH792" s="59"/>
      <c r="AI792" s="59"/>
      <c r="AJ792" s="59"/>
    </row>
    <row r="793" spans="1:36" ht="14.25" customHeight="1" x14ac:dyDescent="0.2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61"/>
      <c r="O793" s="62"/>
      <c r="P793" s="61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  <c r="AB793" s="59"/>
      <c r="AC793" s="59"/>
      <c r="AD793" s="59"/>
      <c r="AE793" s="59"/>
      <c r="AF793" s="59"/>
      <c r="AG793" s="59"/>
      <c r="AH793" s="59"/>
      <c r="AI793" s="59"/>
      <c r="AJ793" s="59"/>
    </row>
    <row r="794" spans="1:36" ht="14.25" customHeight="1" x14ac:dyDescent="0.2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61"/>
      <c r="O794" s="62"/>
      <c r="P794" s="61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  <c r="AB794" s="59"/>
      <c r="AC794" s="59"/>
      <c r="AD794" s="59"/>
      <c r="AE794" s="59"/>
      <c r="AF794" s="59"/>
      <c r="AG794" s="59"/>
      <c r="AH794" s="59"/>
      <c r="AI794" s="59"/>
      <c r="AJ794" s="59"/>
    </row>
    <row r="795" spans="1:36" ht="14.25" customHeight="1" x14ac:dyDescent="0.2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61"/>
      <c r="O795" s="62"/>
      <c r="P795" s="61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  <c r="AB795" s="59"/>
      <c r="AC795" s="59"/>
      <c r="AD795" s="59"/>
      <c r="AE795" s="59"/>
      <c r="AF795" s="59"/>
      <c r="AG795" s="59"/>
      <c r="AH795" s="59"/>
      <c r="AI795" s="59"/>
      <c r="AJ795" s="59"/>
    </row>
    <row r="796" spans="1:36" ht="14.25" customHeight="1" x14ac:dyDescent="0.2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61"/>
      <c r="O796" s="62"/>
      <c r="P796" s="61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  <c r="AB796" s="59"/>
      <c r="AC796" s="59"/>
      <c r="AD796" s="59"/>
      <c r="AE796" s="59"/>
      <c r="AF796" s="59"/>
      <c r="AG796" s="59"/>
      <c r="AH796" s="59"/>
      <c r="AI796" s="59"/>
      <c r="AJ796" s="59"/>
    </row>
    <row r="797" spans="1:36" ht="14.25" customHeight="1" x14ac:dyDescent="0.2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61"/>
      <c r="O797" s="62"/>
      <c r="P797" s="61"/>
      <c r="Q797" s="59"/>
      <c r="R797" s="59"/>
      <c r="S797" s="59"/>
      <c r="T797" s="59"/>
      <c r="U797" s="59"/>
      <c r="V797" s="59"/>
      <c r="W797" s="59"/>
      <c r="X797" s="59"/>
      <c r="Y797" s="59"/>
      <c r="Z797" s="59"/>
      <c r="AA797" s="59"/>
      <c r="AB797" s="59"/>
      <c r="AC797" s="59"/>
      <c r="AD797" s="59"/>
      <c r="AE797" s="59"/>
      <c r="AF797" s="59"/>
      <c r="AG797" s="59"/>
      <c r="AH797" s="59"/>
      <c r="AI797" s="59"/>
      <c r="AJ797" s="59"/>
    </row>
    <row r="798" spans="1:36" ht="14.25" customHeight="1" x14ac:dyDescent="0.2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61"/>
      <c r="O798" s="62"/>
      <c r="P798" s="61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  <c r="AB798" s="59"/>
      <c r="AC798" s="59"/>
      <c r="AD798" s="59"/>
      <c r="AE798" s="59"/>
      <c r="AF798" s="59"/>
      <c r="AG798" s="59"/>
      <c r="AH798" s="59"/>
      <c r="AI798" s="59"/>
      <c r="AJ798" s="59"/>
    </row>
    <row r="799" spans="1:36" ht="14.25" customHeight="1" x14ac:dyDescent="0.2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61"/>
      <c r="O799" s="62"/>
      <c r="P799" s="61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59"/>
      <c r="AB799" s="59"/>
      <c r="AC799" s="59"/>
      <c r="AD799" s="59"/>
      <c r="AE799" s="59"/>
      <c r="AF799" s="59"/>
      <c r="AG799" s="59"/>
      <c r="AH799" s="59"/>
      <c r="AI799" s="59"/>
      <c r="AJ799" s="59"/>
    </row>
    <row r="800" spans="1:36" ht="14.25" customHeight="1" x14ac:dyDescent="0.2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61"/>
      <c r="O800" s="62"/>
      <c r="P800" s="61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  <c r="AB800" s="59"/>
      <c r="AC800" s="59"/>
      <c r="AD800" s="59"/>
      <c r="AE800" s="59"/>
      <c r="AF800" s="59"/>
      <c r="AG800" s="59"/>
      <c r="AH800" s="59"/>
      <c r="AI800" s="59"/>
      <c r="AJ800" s="59"/>
    </row>
    <row r="801" spans="1:36" ht="14.25" customHeight="1" x14ac:dyDescent="0.2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61"/>
      <c r="O801" s="62"/>
      <c r="P801" s="61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  <c r="AB801" s="59"/>
      <c r="AC801" s="59"/>
      <c r="AD801" s="59"/>
      <c r="AE801" s="59"/>
      <c r="AF801" s="59"/>
      <c r="AG801" s="59"/>
      <c r="AH801" s="59"/>
      <c r="AI801" s="59"/>
      <c r="AJ801" s="59"/>
    </row>
    <row r="802" spans="1:36" ht="14.25" customHeight="1" x14ac:dyDescent="0.2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61"/>
      <c r="O802" s="62"/>
      <c r="P802" s="61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  <c r="AB802" s="59"/>
      <c r="AC802" s="59"/>
      <c r="AD802" s="59"/>
      <c r="AE802" s="59"/>
      <c r="AF802" s="59"/>
      <c r="AG802" s="59"/>
      <c r="AH802" s="59"/>
      <c r="AI802" s="59"/>
      <c r="AJ802" s="59"/>
    </row>
    <row r="803" spans="1:36" ht="14.25" customHeight="1" x14ac:dyDescent="0.2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61"/>
      <c r="O803" s="62"/>
      <c r="P803" s="61"/>
      <c r="Q803" s="59"/>
      <c r="R803" s="59"/>
      <c r="S803" s="59"/>
      <c r="T803" s="59"/>
      <c r="U803" s="59"/>
      <c r="V803" s="59"/>
      <c r="W803" s="59"/>
      <c r="X803" s="59"/>
      <c r="Y803" s="59"/>
      <c r="Z803" s="59"/>
      <c r="AA803" s="59"/>
      <c r="AB803" s="59"/>
      <c r="AC803" s="59"/>
      <c r="AD803" s="59"/>
      <c r="AE803" s="59"/>
      <c r="AF803" s="59"/>
      <c r="AG803" s="59"/>
      <c r="AH803" s="59"/>
      <c r="AI803" s="59"/>
      <c r="AJ803" s="59"/>
    </row>
    <row r="804" spans="1:36" ht="14.25" customHeight="1" x14ac:dyDescent="0.2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61"/>
      <c r="O804" s="62"/>
      <c r="P804" s="61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  <c r="AB804" s="59"/>
      <c r="AC804" s="59"/>
      <c r="AD804" s="59"/>
      <c r="AE804" s="59"/>
      <c r="AF804" s="59"/>
      <c r="AG804" s="59"/>
      <c r="AH804" s="59"/>
      <c r="AI804" s="59"/>
      <c r="AJ804" s="59"/>
    </row>
    <row r="805" spans="1:36" ht="14.25" customHeight="1" x14ac:dyDescent="0.2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61"/>
      <c r="O805" s="62"/>
      <c r="P805" s="61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  <c r="AB805" s="59"/>
      <c r="AC805" s="59"/>
      <c r="AD805" s="59"/>
      <c r="AE805" s="59"/>
      <c r="AF805" s="59"/>
      <c r="AG805" s="59"/>
      <c r="AH805" s="59"/>
      <c r="AI805" s="59"/>
      <c r="AJ805" s="59"/>
    </row>
    <row r="806" spans="1:36" ht="14.25" customHeight="1" x14ac:dyDescent="0.2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61"/>
      <c r="O806" s="62"/>
      <c r="P806" s="61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  <c r="AB806" s="59"/>
      <c r="AC806" s="59"/>
      <c r="AD806" s="59"/>
      <c r="AE806" s="59"/>
      <c r="AF806" s="59"/>
      <c r="AG806" s="59"/>
      <c r="AH806" s="59"/>
      <c r="AI806" s="59"/>
      <c r="AJ806" s="59"/>
    </row>
    <row r="807" spans="1:36" ht="14.25" customHeight="1" x14ac:dyDescent="0.2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61"/>
      <c r="O807" s="62"/>
      <c r="P807" s="61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  <c r="AB807" s="59"/>
      <c r="AC807" s="59"/>
      <c r="AD807" s="59"/>
      <c r="AE807" s="59"/>
      <c r="AF807" s="59"/>
      <c r="AG807" s="59"/>
      <c r="AH807" s="59"/>
      <c r="AI807" s="59"/>
      <c r="AJ807" s="59"/>
    </row>
    <row r="808" spans="1:36" ht="14.25" customHeight="1" x14ac:dyDescent="0.2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61"/>
      <c r="O808" s="62"/>
      <c r="P808" s="61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  <c r="AB808" s="59"/>
      <c r="AC808" s="59"/>
      <c r="AD808" s="59"/>
      <c r="AE808" s="59"/>
      <c r="AF808" s="59"/>
      <c r="AG808" s="59"/>
      <c r="AH808" s="59"/>
      <c r="AI808" s="59"/>
      <c r="AJ808" s="59"/>
    </row>
    <row r="809" spans="1:36" ht="14.25" customHeight="1" x14ac:dyDescent="0.2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61"/>
      <c r="O809" s="62"/>
      <c r="P809" s="61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  <c r="AB809" s="59"/>
      <c r="AC809" s="59"/>
      <c r="AD809" s="59"/>
      <c r="AE809" s="59"/>
      <c r="AF809" s="59"/>
      <c r="AG809" s="59"/>
      <c r="AH809" s="59"/>
      <c r="AI809" s="59"/>
      <c r="AJ809" s="59"/>
    </row>
    <row r="810" spans="1:36" ht="14.25" customHeight="1" x14ac:dyDescent="0.2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61"/>
      <c r="O810" s="62"/>
      <c r="P810" s="61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  <c r="AB810" s="59"/>
      <c r="AC810" s="59"/>
      <c r="AD810" s="59"/>
      <c r="AE810" s="59"/>
      <c r="AF810" s="59"/>
      <c r="AG810" s="59"/>
      <c r="AH810" s="59"/>
      <c r="AI810" s="59"/>
      <c r="AJ810" s="59"/>
    </row>
    <row r="811" spans="1:36" ht="14.25" customHeight="1" x14ac:dyDescent="0.2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61"/>
      <c r="O811" s="62"/>
      <c r="P811" s="61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  <c r="AB811" s="59"/>
      <c r="AC811" s="59"/>
      <c r="AD811" s="59"/>
      <c r="AE811" s="59"/>
      <c r="AF811" s="59"/>
      <c r="AG811" s="59"/>
      <c r="AH811" s="59"/>
      <c r="AI811" s="59"/>
      <c r="AJ811" s="59"/>
    </row>
    <row r="812" spans="1:36" ht="14.25" customHeight="1" x14ac:dyDescent="0.2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61"/>
      <c r="O812" s="62"/>
      <c r="P812" s="61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  <c r="AB812" s="59"/>
      <c r="AC812" s="59"/>
      <c r="AD812" s="59"/>
      <c r="AE812" s="59"/>
      <c r="AF812" s="59"/>
      <c r="AG812" s="59"/>
      <c r="AH812" s="59"/>
      <c r="AI812" s="59"/>
      <c r="AJ812" s="59"/>
    </row>
    <row r="813" spans="1:36" ht="14.25" customHeight="1" x14ac:dyDescent="0.2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61"/>
      <c r="O813" s="62"/>
      <c r="P813" s="61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  <c r="AB813" s="59"/>
      <c r="AC813" s="59"/>
      <c r="AD813" s="59"/>
      <c r="AE813" s="59"/>
      <c r="AF813" s="59"/>
      <c r="AG813" s="59"/>
      <c r="AH813" s="59"/>
      <c r="AI813" s="59"/>
      <c r="AJ813" s="59"/>
    </row>
    <row r="814" spans="1:36" ht="14.25" customHeight="1" x14ac:dyDescent="0.2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61"/>
      <c r="O814" s="62"/>
      <c r="P814" s="61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  <c r="AB814" s="59"/>
      <c r="AC814" s="59"/>
      <c r="AD814" s="59"/>
      <c r="AE814" s="59"/>
      <c r="AF814" s="59"/>
      <c r="AG814" s="59"/>
      <c r="AH814" s="59"/>
      <c r="AI814" s="59"/>
      <c r="AJ814" s="59"/>
    </row>
    <row r="815" spans="1:36" ht="14.25" customHeight="1" x14ac:dyDescent="0.2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61"/>
      <c r="O815" s="62"/>
      <c r="P815" s="61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  <c r="AB815" s="59"/>
      <c r="AC815" s="59"/>
      <c r="AD815" s="59"/>
      <c r="AE815" s="59"/>
      <c r="AF815" s="59"/>
      <c r="AG815" s="59"/>
      <c r="AH815" s="59"/>
      <c r="AI815" s="59"/>
      <c r="AJ815" s="59"/>
    </row>
    <row r="816" spans="1:36" ht="14.25" customHeight="1" x14ac:dyDescent="0.2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61"/>
      <c r="O816" s="62"/>
      <c r="P816" s="61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  <c r="AB816" s="59"/>
      <c r="AC816" s="59"/>
      <c r="AD816" s="59"/>
      <c r="AE816" s="59"/>
      <c r="AF816" s="59"/>
      <c r="AG816" s="59"/>
      <c r="AH816" s="59"/>
      <c r="AI816" s="59"/>
      <c r="AJ816" s="59"/>
    </row>
    <row r="817" spans="1:36" ht="14.25" customHeight="1" x14ac:dyDescent="0.2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61"/>
      <c r="O817" s="62"/>
      <c r="P817" s="61"/>
      <c r="Q817" s="59"/>
      <c r="R817" s="59"/>
      <c r="S817" s="59"/>
      <c r="T817" s="59"/>
      <c r="U817" s="59"/>
      <c r="V817" s="59"/>
      <c r="W817" s="59"/>
      <c r="X817" s="59"/>
      <c r="Y817" s="59"/>
      <c r="Z817" s="59"/>
      <c r="AA817" s="59"/>
      <c r="AB817" s="59"/>
      <c r="AC817" s="59"/>
      <c r="AD817" s="59"/>
      <c r="AE817" s="59"/>
      <c r="AF817" s="59"/>
      <c r="AG817" s="59"/>
      <c r="AH817" s="59"/>
      <c r="AI817" s="59"/>
      <c r="AJ817" s="59"/>
    </row>
    <row r="818" spans="1:36" ht="14.25" customHeight="1" x14ac:dyDescent="0.2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61"/>
      <c r="O818" s="62"/>
      <c r="P818" s="61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  <c r="AB818" s="59"/>
      <c r="AC818" s="59"/>
      <c r="AD818" s="59"/>
      <c r="AE818" s="59"/>
      <c r="AF818" s="59"/>
      <c r="AG818" s="59"/>
      <c r="AH818" s="59"/>
      <c r="AI818" s="59"/>
      <c r="AJ818" s="59"/>
    </row>
    <row r="819" spans="1:36" ht="14.25" customHeight="1" x14ac:dyDescent="0.2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61"/>
      <c r="O819" s="62"/>
      <c r="P819" s="61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  <c r="AB819" s="59"/>
      <c r="AC819" s="59"/>
      <c r="AD819" s="59"/>
      <c r="AE819" s="59"/>
      <c r="AF819" s="59"/>
      <c r="AG819" s="59"/>
      <c r="AH819" s="59"/>
      <c r="AI819" s="59"/>
      <c r="AJ819" s="59"/>
    </row>
    <row r="820" spans="1:36" ht="14.25" customHeight="1" x14ac:dyDescent="0.2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61"/>
      <c r="O820" s="62"/>
      <c r="P820" s="61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  <c r="AB820" s="59"/>
      <c r="AC820" s="59"/>
      <c r="AD820" s="59"/>
      <c r="AE820" s="59"/>
      <c r="AF820" s="59"/>
      <c r="AG820" s="59"/>
      <c r="AH820" s="59"/>
      <c r="AI820" s="59"/>
      <c r="AJ820" s="59"/>
    </row>
    <row r="821" spans="1:36" ht="14.25" customHeight="1" x14ac:dyDescent="0.2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61"/>
      <c r="O821" s="62"/>
      <c r="P821" s="61"/>
      <c r="Q821" s="59"/>
      <c r="R821" s="59"/>
      <c r="S821" s="59"/>
      <c r="T821" s="59"/>
      <c r="U821" s="59"/>
      <c r="V821" s="59"/>
      <c r="W821" s="59"/>
      <c r="X821" s="59"/>
      <c r="Y821" s="59"/>
      <c r="Z821" s="59"/>
      <c r="AA821" s="59"/>
      <c r="AB821" s="59"/>
      <c r="AC821" s="59"/>
      <c r="AD821" s="59"/>
      <c r="AE821" s="59"/>
      <c r="AF821" s="59"/>
      <c r="AG821" s="59"/>
      <c r="AH821" s="59"/>
      <c r="AI821" s="59"/>
      <c r="AJ821" s="59"/>
    </row>
    <row r="822" spans="1:36" ht="14.25" customHeight="1" x14ac:dyDescent="0.2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61"/>
      <c r="O822" s="62"/>
      <c r="P822" s="61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  <c r="AB822" s="59"/>
      <c r="AC822" s="59"/>
      <c r="AD822" s="59"/>
      <c r="AE822" s="59"/>
      <c r="AF822" s="59"/>
      <c r="AG822" s="59"/>
      <c r="AH822" s="59"/>
      <c r="AI822" s="59"/>
      <c r="AJ822" s="59"/>
    </row>
    <row r="823" spans="1:36" ht="14.25" customHeight="1" x14ac:dyDescent="0.2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61"/>
      <c r="O823" s="62"/>
      <c r="P823" s="61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  <c r="AB823" s="59"/>
      <c r="AC823" s="59"/>
      <c r="AD823" s="59"/>
      <c r="AE823" s="59"/>
      <c r="AF823" s="59"/>
      <c r="AG823" s="59"/>
      <c r="AH823" s="59"/>
      <c r="AI823" s="59"/>
      <c r="AJ823" s="59"/>
    </row>
    <row r="824" spans="1:36" ht="14.25" customHeight="1" x14ac:dyDescent="0.2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61"/>
      <c r="O824" s="62"/>
      <c r="P824" s="61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  <c r="AB824" s="59"/>
      <c r="AC824" s="59"/>
      <c r="AD824" s="59"/>
      <c r="AE824" s="59"/>
      <c r="AF824" s="59"/>
      <c r="AG824" s="59"/>
      <c r="AH824" s="59"/>
      <c r="AI824" s="59"/>
      <c r="AJ824" s="59"/>
    </row>
    <row r="825" spans="1:36" ht="14.25" customHeight="1" x14ac:dyDescent="0.2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61"/>
      <c r="O825" s="62"/>
      <c r="P825" s="61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  <c r="AB825" s="59"/>
      <c r="AC825" s="59"/>
      <c r="AD825" s="59"/>
      <c r="AE825" s="59"/>
      <c r="AF825" s="59"/>
      <c r="AG825" s="59"/>
      <c r="AH825" s="59"/>
      <c r="AI825" s="59"/>
      <c r="AJ825" s="59"/>
    </row>
    <row r="826" spans="1:36" ht="14.25" customHeight="1" x14ac:dyDescent="0.2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61"/>
      <c r="O826" s="62"/>
      <c r="P826" s="61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  <c r="AB826" s="59"/>
      <c r="AC826" s="59"/>
      <c r="AD826" s="59"/>
      <c r="AE826" s="59"/>
      <c r="AF826" s="59"/>
      <c r="AG826" s="59"/>
      <c r="AH826" s="59"/>
      <c r="AI826" s="59"/>
      <c r="AJ826" s="59"/>
    </row>
    <row r="827" spans="1:36" ht="14.25" customHeight="1" x14ac:dyDescent="0.2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61"/>
      <c r="O827" s="62"/>
      <c r="P827" s="61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  <c r="AB827" s="59"/>
      <c r="AC827" s="59"/>
      <c r="AD827" s="59"/>
      <c r="AE827" s="59"/>
      <c r="AF827" s="59"/>
      <c r="AG827" s="59"/>
      <c r="AH827" s="59"/>
      <c r="AI827" s="59"/>
      <c r="AJ827" s="59"/>
    </row>
    <row r="828" spans="1:36" ht="14.25" customHeight="1" x14ac:dyDescent="0.2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61"/>
      <c r="O828" s="62"/>
      <c r="P828" s="61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  <c r="AB828" s="59"/>
      <c r="AC828" s="59"/>
      <c r="AD828" s="59"/>
      <c r="AE828" s="59"/>
      <c r="AF828" s="59"/>
      <c r="AG828" s="59"/>
      <c r="AH828" s="59"/>
      <c r="AI828" s="59"/>
      <c r="AJ828" s="59"/>
    </row>
    <row r="829" spans="1:36" ht="14.25" customHeight="1" x14ac:dyDescent="0.2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61"/>
      <c r="O829" s="62"/>
      <c r="P829" s="61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  <c r="AB829" s="59"/>
      <c r="AC829" s="59"/>
      <c r="AD829" s="59"/>
      <c r="AE829" s="59"/>
      <c r="AF829" s="59"/>
      <c r="AG829" s="59"/>
      <c r="AH829" s="59"/>
      <c r="AI829" s="59"/>
      <c r="AJ829" s="59"/>
    </row>
    <row r="830" spans="1:36" ht="14.25" customHeight="1" x14ac:dyDescent="0.2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61"/>
      <c r="O830" s="62"/>
      <c r="P830" s="61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  <c r="AB830" s="59"/>
      <c r="AC830" s="59"/>
      <c r="AD830" s="59"/>
      <c r="AE830" s="59"/>
      <c r="AF830" s="59"/>
      <c r="AG830" s="59"/>
      <c r="AH830" s="59"/>
      <c r="AI830" s="59"/>
      <c r="AJ830" s="59"/>
    </row>
    <row r="831" spans="1:36" ht="14.25" customHeight="1" x14ac:dyDescent="0.2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61"/>
      <c r="O831" s="62"/>
      <c r="P831" s="61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  <c r="AB831" s="59"/>
      <c r="AC831" s="59"/>
      <c r="AD831" s="59"/>
      <c r="AE831" s="59"/>
      <c r="AF831" s="59"/>
      <c r="AG831" s="59"/>
      <c r="AH831" s="59"/>
      <c r="AI831" s="59"/>
      <c r="AJ831" s="59"/>
    </row>
    <row r="832" spans="1:36" ht="14.25" customHeight="1" x14ac:dyDescent="0.2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61"/>
      <c r="O832" s="62"/>
      <c r="P832" s="61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  <c r="AC832" s="59"/>
      <c r="AD832" s="59"/>
      <c r="AE832" s="59"/>
      <c r="AF832" s="59"/>
      <c r="AG832" s="59"/>
      <c r="AH832" s="59"/>
      <c r="AI832" s="59"/>
      <c r="AJ832" s="59"/>
    </row>
    <row r="833" spans="1:36" ht="14.25" customHeight="1" x14ac:dyDescent="0.2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61"/>
      <c r="O833" s="62"/>
      <c r="P833" s="61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  <c r="AC833" s="59"/>
      <c r="AD833" s="59"/>
      <c r="AE833" s="59"/>
      <c r="AF833" s="59"/>
      <c r="AG833" s="59"/>
      <c r="AH833" s="59"/>
      <c r="AI833" s="59"/>
      <c r="AJ833" s="59"/>
    </row>
    <row r="834" spans="1:36" ht="14.25" customHeight="1" x14ac:dyDescent="0.2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61"/>
      <c r="O834" s="62"/>
      <c r="P834" s="61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  <c r="AB834" s="59"/>
      <c r="AC834" s="59"/>
      <c r="AD834" s="59"/>
      <c r="AE834" s="59"/>
      <c r="AF834" s="59"/>
      <c r="AG834" s="59"/>
      <c r="AH834" s="59"/>
      <c r="AI834" s="59"/>
      <c r="AJ834" s="59"/>
    </row>
    <row r="835" spans="1:36" ht="14.25" customHeight="1" x14ac:dyDescent="0.2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61"/>
      <c r="O835" s="62"/>
      <c r="P835" s="61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  <c r="AB835" s="59"/>
      <c r="AC835" s="59"/>
      <c r="AD835" s="59"/>
      <c r="AE835" s="59"/>
      <c r="AF835" s="59"/>
      <c r="AG835" s="59"/>
      <c r="AH835" s="59"/>
      <c r="AI835" s="59"/>
      <c r="AJ835" s="59"/>
    </row>
    <row r="836" spans="1:36" ht="14.25" customHeight="1" x14ac:dyDescent="0.2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61"/>
      <c r="O836" s="62"/>
      <c r="P836" s="61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  <c r="AB836" s="59"/>
      <c r="AC836" s="59"/>
      <c r="AD836" s="59"/>
      <c r="AE836" s="59"/>
      <c r="AF836" s="59"/>
      <c r="AG836" s="59"/>
      <c r="AH836" s="59"/>
      <c r="AI836" s="59"/>
      <c r="AJ836" s="59"/>
    </row>
    <row r="837" spans="1:36" ht="14.25" customHeight="1" x14ac:dyDescent="0.2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61"/>
      <c r="O837" s="62"/>
      <c r="P837" s="61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  <c r="AB837" s="59"/>
      <c r="AC837" s="59"/>
      <c r="AD837" s="59"/>
      <c r="AE837" s="59"/>
      <c r="AF837" s="59"/>
      <c r="AG837" s="59"/>
      <c r="AH837" s="59"/>
      <c r="AI837" s="59"/>
      <c r="AJ837" s="59"/>
    </row>
    <row r="838" spans="1:36" ht="14.25" customHeight="1" x14ac:dyDescent="0.2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61"/>
      <c r="O838" s="62"/>
      <c r="P838" s="61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  <c r="AC838" s="59"/>
      <c r="AD838" s="59"/>
      <c r="AE838" s="59"/>
      <c r="AF838" s="59"/>
      <c r="AG838" s="59"/>
      <c r="AH838" s="59"/>
      <c r="AI838" s="59"/>
      <c r="AJ838" s="59"/>
    </row>
    <row r="839" spans="1:36" ht="14.25" customHeight="1" x14ac:dyDescent="0.2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61"/>
      <c r="O839" s="62"/>
      <c r="P839" s="61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  <c r="AB839" s="59"/>
      <c r="AC839" s="59"/>
      <c r="AD839" s="59"/>
      <c r="AE839" s="59"/>
      <c r="AF839" s="59"/>
      <c r="AG839" s="59"/>
      <c r="AH839" s="59"/>
      <c r="AI839" s="59"/>
      <c r="AJ839" s="59"/>
    </row>
    <row r="840" spans="1:36" ht="14.25" customHeight="1" x14ac:dyDescent="0.2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61"/>
      <c r="O840" s="62"/>
      <c r="P840" s="61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  <c r="AC840" s="59"/>
      <c r="AD840" s="59"/>
      <c r="AE840" s="59"/>
      <c r="AF840" s="59"/>
      <c r="AG840" s="59"/>
      <c r="AH840" s="59"/>
      <c r="AI840" s="59"/>
      <c r="AJ840" s="59"/>
    </row>
    <row r="841" spans="1:36" ht="14.25" customHeight="1" x14ac:dyDescent="0.2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61"/>
      <c r="O841" s="62"/>
      <c r="P841" s="61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  <c r="AC841" s="59"/>
      <c r="AD841" s="59"/>
      <c r="AE841" s="59"/>
      <c r="AF841" s="59"/>
      <c r="AG841" s="59"/>
      <c r="AH841" s="59"/>
      <c r="AI841" s="59"/>
      <c r="AJ841" s="59"/>
    </row>
    <row r="842" spans="1:36" ht="14.25" customHeight="1" x14ac:dyDescent="0.2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61"/>
      <c r="O842" s="62"/>
      <c r="P842" s="61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  <c r="AC842" s="59"/>
      <c r="AD842" s="59"/>
      <c r="AE842" s="59"/>
      <c r="AF842" s="59"/>
      <c r="AG842" s="59"/>
      <c r="AH842" s="59"/>
      <c r="AI842" s="59"/>
      <c r="AJ842" s="59"/>
    </row>
    <row r="843" spans="1:36" ht="14.25" customHeight="1" x14ac:dyDescent="0.2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61"/>
      <c r="O843" s="62"/>
      <c r="P843" s="61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  <c r="AC843" s="59"/>
      <c r="AD843" s="59"/>
      <c r="AE843" s="59"/>
      <c r="AF843" s="59"/>
      <c r="AG843" s="59"/>
      <c r="AH843" s="59"/>
      <c r="AI843" s="59"/>
      <c r="AJ843" s="59"/>
    </row>
    <row r="844" spans="1:36" ht="14.25" customHeight="1" x14ac:dyDescent="0.2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61"/>
      <c r="O844" s="62"/>
      <c r="P844" s="61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  <c r="AB844" s="59"/>
      <c r="AC844" s="59"/>
      <c r="AD844" s="59"/>
      <c r="AE844" s="59"/>
      <c r="AF844" s="59"/>
      <c r="AG844" s="59"/>
      <c r="AH844" s="59"/>
      <c r="AI844" s="59"/>
      <c r="AJ844" s="59"/>
    </row>
    <row r="845" spans="1:36" ht="14.25" customHeight="1" x14ac:dyDescent="0.2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61"/>
      <c r="O845" s="62"/>
      <c r="P845" s="61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  <c r="AC845" s="59"/>
      <c r="AD845" s="59"/>
      <c r="AE845" s="59"/>
      <c r="AF845" s="59"/>
      <c r="AG845" s="59"/>
      <c r="AH845" s="59"/>
      <c r="AI845" s="59"/>
      <c r="AJ845" s="59"/>
    </row>
    <row r="846" spans="1:36" ht="14.25" customHeight="1" x14ac:dyDescent="0.2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61"/>
      <c r="O846" s="62"/>
      <c r="P846" s="61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  <c r="AC846" s="59"/>
      <c r="AD846" s="59"/>
      <c r="AE846" s="59"/>
      <c r="AF846" s="59"/>
      <c r="AG846" s="59"/>
      <c r="AH846" s="59"/>
      <c r="AI846" s="59"/>
      <c r="AJ846" s="59"/>
    </row>
    <row r="847" spans="1:36" ht="14.25" customHeight="1" x14ac:dyDescent="0.2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61"/>
      <c r="O847" s="62"/>
      <c r="P847" s="61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  <c r="AC847" s="59"/>
      <c r="AD847" s="59"/>
      <c r="AE847" s="59"/>
      <c r="AF847" s="59"/>
      <c r="AG847" s="59"/>
      <c r="AH847" s="59"/>
      <c r="AI847" s="59"/>
      <c r="AJ847" s="59"/>
    </row>
    <row r="848" spans="1:36" ht="14.25" customHeight="1" x14ac:dyDescent="0.2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61"/>
      <c r="O848" s="62"/>
      <c r="P848" s="61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  <c r="AC848" s="59"/>
      <c r="AD848" s="59"/>
      <c r="AE848" s="59"/>
      <c r="AF848" s="59"/>
      <c r="AG848" s="59"/>
      <c r="AH848" s="59"/>
      <c r="AI848" s="59"/>
      <c r="AJ848" s="59"/>
    </row>
    <row r="849" spans="1:36" ht="14.25" customHeight="1" x14ac:dyDescent="0.2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61"/>
      <c r="O849" s="62"/>
      <c r="P849" s="61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  <c r="AB849" s="59"/>
      <c r="AC849" s="59"/>
      <c r="AD849" s="59"/>
      <c r="AE849" s="59"/>
      <c r="AF849" s="59"/>
      <c r="AG849" s="59"/>
      <c r="AH849" s="59"/>
      <c r="AI849" s="59"/>
      <c r="AJ849" s="59"/>
    </row>
    <row r="850" spans="1:36" ht="14.25" customHeight="1" x14ac:dyDescent="0.2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61"/>
      <c r="O850" s="62"/>
      <c r="P850" s="61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  <c r="AC850" s="59"/>
      <c r="AD850" s="59"/>
      <c r="AE850" s="59"/>
      <c r="AF850" s="59"/>
      <c r="AG850" s="59"/>
      <c r="AH850" s="59"/>
      <c r="AI850" s="59"/>
      <c r="AJ850" s="59"/>
    </row>
    <row r="851" spans="1:36" ht="14.25" customHeight="1" x14ac:dyDescent="0.2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61"/>
      <c r="O851" s="62"/>
      <c r="P851" s="61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  <c r="AB851" s="59"/>
      <c r="AC851" s="59"/>
      <c r="AD851" s="59"/>
      <c r="AE851" s="59"/>
      <c r="AF851" s="59"/>
      <c r="AG851" s="59"/>
      <c r="AH851" s="59"/>
      <c r="AI851" s="59"/>
      <c r="AJ851" s="59"/>
    </row>
    <row r="852" spans="1:36" ht="14.25" customHeight="1" x14ac:dyDescent="0.2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61"/>
      <c r="O852" s="62"/>
      <c r="P852" s="61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  <c r="AC852" s="59"/>
      <c r="AD852" s="59"/>
      <c r="AE852" s="59"/>
      <c r="AF852" s="59"/>
      <c r="AG852" s="59"/>
      <c r="AH852" s="59"/>
      <c r="AI852" s="59"/>
      <c r="AJ852" s="59"/>
    </row>
    <row r="853" spans="1:36" ht="14.25" customHeight="1" x14ac:dyDescent="0.2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61"/>
      <c r="O853" s="62"/>
      <c r="P853" s="61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  <c r="AC853" s="59"/>
      <c r="AD853" s="59"/>
      <c r="AE853" s="59"/>
      <c r="AF853" s="59"/>
      <c r="AG853" s="59"/>
      <c r="AH853" s="59"/>
      <c r="AI853" s="59"/>
      <c r="AJ853" s="59"/>
    </row>
    <row r="854" spans="1:36" ht="14.25" customHeight="1" x14ac:dyDescent="0.2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61"/>
      <c r="O854" s="62"/>
      <c r="P854" s="61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  <c r="AC854" s="59"/>
      <c r="AD854" s="59"/>
      <c r="AE854" s="59"/>
      <c r="AF854" s="59"/>
      <c r="AG854" s="59"/>
      <c r="AH854" s="59"/>
      <c r="AI854" s="59"/>
      <c r="AJ854" s="59"/>
    </row>
    <row r="855" spans="1:36" ht="14.25" customHeight="1" x14ac:dyDescent="0.2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61"/>
      <c r="O855" s="62"/>
      <c r="P855" s="61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  <c r="AB855" s="59"/>
      <c r="AC855" s="59"/>
      <c r="AD855" s="59"/>
      <c r="AE855" s="59"/>
      <c r="AF855" s="59"/>
      <c r="AG855" s="59"/>
      <c r="AH855" s="59"/>
      <c r="AI855" s="59"/>
      <c r="AJ855" s="59"/>
    </row>
    <row r="856" spans="1:36" ht="14.25" customHeight="1" x14ac:dyDescent="0.2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61"/>
      <c r="O856" s="62"/>
      <c r="P856" s="61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  <c r="AB856" s="59"/>
      <c r="AC856" s="59"/>
      <c r="AD856" s="59"/>
      <c r="AE856" s="59"/>
      <c r="AF856" s="59"/>
      <c r="AG856" s="59"/>
      <c r="AH856" s="59"/>
      <c r="AI856" s="59"/>
      <c r="AJ856" s="59"/>
    </row>
    <row r="857" spans="1:36" ht="14.25" customHeight="1" x14ac:dyDescent="0.2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61"/>
      <c r="O857" s="62"/>
      <c r="P857" s="61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  <c r="AB857" s="59"/>
      <c r="AC857" s="59"/>
      <c r="AD857" s="59"/>
      <c r="AE857" s="59"/>
      <c r="AF857" s="59"/>
      <c r="AG857" s="59"/>
      <c r="AH857" s="59"/>
      <c r="AI857" s="59"/>
      <c r="AJ857" s="59"/>
    </row>
    <row r="858" spans="1:36" ht="14.25" customHeight="1" x14ac:dyDescent="0.2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61"/>
      <c r="O858" s="62"/>
      <c r="P858" s="61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  <c r="AB858" s="59"/>
      <c r="AC858" s="59"/>
      <c r="AD858" s="59"/>
      <c r="AE858" s="59"/>
      <c r="AF858" s="59"/>
      <c r="AG858" s="59"/>
      <c r="AH858" s="59"/>
      <c r="AI858" s="59"/>
      <c r="AJ858" s="59"/>
    </row>
    <row r="859" spans="1:36" ht="14.25" customHeight="1" x14ac:dyDescent="0.2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61"/>
      <c r="O859" s="62"/>
      <c r="P859" s="61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  <c r="AB859" s="59"/>
      <c r="AC859" s="59"/>
      <c r="AD859" s="59"/>
      <c r="AE859" s="59"/>
      <c r="AF859" s="59"/>
      <c r="AG859" s="59"/>
      <c r="AH859" s="59"/>
      <c r="AI859" s="59"/>
      <c r="AJ859" s="59"/>
    </row>
    <row r="860" spans="1:36" ht="14.25" customHeight="1" x14ac:dyDescent="0.2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61"/>
      <c r="O860" s="62"/>
      <c r="P860" s="61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  <c r="AB860" s="59"/>
      <c r="AC860" s="59"/>
      <c r="AD860" s="59"/>
      <c r="AE860" s="59"/>
      <c r="AF860" s="59"/>
      <c r="AG860" s="59"/>
      <c r="AH860" s="59"/>
      <c r="AI860" s="59"/>
      <c r="AJ860" s="59"/>
    </row>
    <row r="861" spans="1:36" ht="14.25" customHeight="1" x14ac:dyDescent="0.2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61"/>
      <c r="O861" s="62"/>
      <c r="P861" s="61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  <c r="AB861" s="59"/>
      <c r="AC861" s="59"/>
      <c r="AD861" s="59"/>
      <c r="AE861" s="59"/>
      <c r="AF861" s="59"/>
      <c r="AG861" s="59"/>
      <c r="AH861" s="59"/>
      <c r="AI861" s="59"/>
      <c r="AJ861" s="59"/>
    </row>
    <row r="862" spans="1:36" ht="14.25" customHeight="1" x14ac:dyDescent="0.2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61"/>
      <c r="O862" s="62"/>
      <c r="P862" s="61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  <c r="AB862" s="59"/>
      <c r="AC862" s="59"/>
      <c r="AD862" s="59"/>
      <c r="AE862" s="59"/>
      <c r="AF862" s="59"/>
      <c r="AG862" s="59"/>
      <c r="AH862" s="59"/>
      <c r="AI862" s="59"/>
      <c r="AJ862" s="59"/>
    </row>
    <row r="863" spans="1:36" ht="14.25" customHeight="1" x14ac:dyDescent="0.2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61"/>
      <c r="O863" s="62"/>
      <c r="P863" s="61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  <c r="AB863" s="59"/>
      <c r="AC863" s="59"/>
      <c r="AD863" s="59"/>
      <c r="AE863" s="59"/>
      <c r="AF863" s="59"/>
      <c r="AG863" s="59"/>
      <c r="AH863" s="59"/>
      <c r="AI863" s="59"/>
      <c r="AJ863" s="59"/>
    </row>
    <row r="864" spans="1:36" ht="14.25" customHeight="1" x14ac:dyDescent="0.2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61"/>
      <c r="O864" s="62"/>
      <c r="P864" s="61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  <c r="AB864" s="59"/>
      <c r="AC864" s="59"/>
      <c r="AD864" s="59"/>
      <c r="AE864" s="59"/>
      <c r="AF864" s="59"/>
      <c r="AG864" s="59"/>
      <c r="AH864" s="59"/>
      <c r="AI864" s="59"/>
      <c r="AJ864" s="59"/>
    </row>
    <row r="865" spans="1:36" ht="14.25" customHeight="1" x14ac:dyDescent="0.2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61"/>
      <c r="O865" s="62"/>
      <c r="P865" s="61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  <c r="AB865" s="59"/>
      <c r="AC865" s="59"/>
      <c r="AD865" s="59"/>
      <c r="AE865" s="59"/>
      <c r="AF865" s="59"/>
      <c r="AG865" s="59"/>
      <c r="AH865" s="59"/>
      <c r="AI865" s="59"/>
      <c r="AJ865" s="59"/>
    </row>
    <row r="866" spans="1:36" ht="14.25" customHeight="1" x14ac:dyDescent="0.2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61"/>
      <c r="O866" s="62"/>
      <c r="P866" s="61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  <c r="AB866" s="59"/>
      <c r="AC866" s="59"/>
      <c r="AD866" s="59"/>
      <c r="AE866" s="59"/>
      <c r="AF866" s="59"/>
      <c r="AG866" s="59"/>
      <c r="AH866" s="59"/>
      <c r="AI866" s="59"/>
      <c r="AJ866" s="59"/>
    </row>
    <row r="867" spans="1:36" ht="14.25" customHeight="1" x14ac:dyDescent="0.2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61"/>
      <c r="O867" s="62"/>
      <c r="P867" s="61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  <c r="AB867" s="59"/>
      <c r="AC867" s="59"/>
      <c r="AD867" s="59"/>
      <c r="AE867" s="59"/>
      <c r="AF867" s="59"/>
      <c r="AG867" s="59"/>
      <c r="AH867" s="59"/>
      <c r="AI867" s="59"/>
      <c r="AJ867" s="59"/>
    </row>
    <row r="868" spans="1:36" ht="14.25" customHeight="1" x14ac:dyDescent="0.2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61"/>
      <c r="O868" s="62"/>
      <c r="P868" s="61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  <c r="AB868" s="59"/>
      <c r="AC868" s="59"/>
      <c r="AD868" s="59"/>
      <c r="AE868" s="59"/>
      <c r="AF868" s="59"/>
      <c r="AG868" s="59"/>
      <c r="AH868" s="59"/>
      <c r="AI868" s="59"/>
      <c r="AJ868" s="59"/>
    </row>
    <row r="869" spans="1:36" ht="14.25" customHeight="1" x14ac:dyDescent="0.2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61"/>
      <c r="O869" s="62"/>
      <c r="P869" s="61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  <c r="AB869" s="59"/>
      <c r="AC869" s="59"/>
      <c r="AD869" s="59"/>
      <c r="AE869" s="59"/>
      <c r="AF869" s="59"/>
      <c r="AG869" s="59"/>
      <c r="AH869" s="59"/>
      <c r="AI869" s="59"/>
      <c r="AJ869" s="59"/>
    </row>
    <row r="870" spans="1:36" ht="14.25" customHeight="1" x14ac:dyDescent="0.2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61"/>
      <c r="O870" s="62"/>
      <c r="P870" s="61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  <c r="AB870" s="59"/>
      <c r="AC870" s="59"/>
      <c r="AD870" s="59"/>
      <c r="AE870" s="59"/>
      <c r="AF870" s="59"/>
      <c r="AG870" s="59"/>
      <c r="AH870" s="59"/>
      <c r="AI870" s="59"/>
      <c r="AJ870" s="59"/>
    </row>
    <row r="871" spans="1:36" ht="14.25" customHeight="1" x14ac:dyDescent="0.2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61"/>
      <c r="O871" s="62"/>
      <c r="P871" s="61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  <c r="AB871" s="59"/>
      <c r="AC871" s="59"/>
      <c r="AD871" s="59"/>
      <c r="AE871" s="59"/>
      <c r="AF871" s="59"/>
      <c r="AG871" s="59"/>
      <c r="AH871" s="59"/>
      <c r="AI871" s="59"/>
      <c r="AJ871" s="59"/>
    </row>
    <row r="872" spans="1:36" ht="14.25" customHeight="1" x14ac:dyDescent="0.2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61"/>
      <c r="O872" s="62"/>
      <c r="P872" s="61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  <c r="AB872" s="59"/>
      <c r="AC872" s="59"/>
      <c r="AD872" s="59"/>
      <c r="AE872" s="59"/>
      <c r="AF872" s="59"/>
      <c r="AG872" s="59"/>
      <c r="AH872" s="59"/>
      <c r="AI872" s="59"/>
      <c r="AJ872" s="59"/>
    </row>
    <row r="873" spans="1:36" ht="14.25" customHeight="1" x14ac:dyDescent="0.2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61"/>
      <c r="O873" s="62"/>
      <c r="P873" s="61"/>
      <c r="Q873" s="59"/>
      <c r="R873" s="59"/>
      <c r="S873" s="59"/>
      <c r="T873" s="59"/>
      <c r="U873" s="59"/>
      <c r="V873" s="59"/>
      <c r="W873" s="59"/>
      <c r="X873" s="59"/>
      <c r="Y873" s="59"/>
      <c r="Z873" s="59"/>
      <c r="AA873" s="59"/>
      <c r="AB873" s="59"/>
      <c r="AC873" s="59"/>
      <c r="AD873" s="59"/>
      <c r="AE873" s="59"/>
      <c r="AF873" s="59"/>
      <c r="AG873" s="59"/>
      <c r="AH873" s="59"/>
      <c r="AI873" s="59"/>
      <c r="AJ873" s="59"/>
    </row>
    <row r="874" spans="1:36" ht="14.25" customHeight="1" x14ac:dyDescent="0.2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61"/>
      <c r="O874" s="62"/>
      <c r="P874" s="61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  <c r="AB874" s="59"/>
      <c r="AC874" s="59"/>
      <c r="AD874" s="59"/>
      <c r="AE874" s="59"/>
      <c r="AF874" s="59"/>
      <c r="AG874" s="59"/>
      <c r="AH874" s="59"/>
      <c r="AI874" s="59"/>
      <c r="AJ874" s="59"/>
    </row>
    <row r="875" spans="1:36" ht="14.25" customHeight="1" x14ac:dyDescent="0.2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61"/>
      <c r="O875" s="62"/>
      <c r="P875" s="61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  <c r="AB875" s="59"/>
      <c r="AC875" s="59"/>
      <c r="AD875" s="59"/>
      <c r="AE875" s="59"/>
      <c r="AF875" s="59"/>
      <c r="AG875" s="59"/>
      <c r="AH875" s="59"/>
      <c r="AI875" s="59"/>
      <c r="AJ875" s="59"/>
    </row>
    <row r="876" spans="1:36" ht="14.25" customHeight="1" x14ac:dyDescent="0.2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61"/>
      <c r="O876" s="62"/>
      <c r="P876" s="61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  <c r="AB876" s="59"/>
      <c r="AC876" s="59"/>
      <c r="AD876" s="59"/>
      <c r="AE876" s="59"/>
      <c r="AF876" s="59"/>
      <c r="AG876" s="59"/>
      <c r="AH876" s="59"/>
      <c r="AI876" s="59"/>
      <c r="AJ876" s="59"/>
    </row>
    <row r="877" spans="1:36" ht="14.25" customHeight="1" x14ac:dyDescent="0.2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61"/>
      <c r="O877" s="62"/>
      <c r="P877" s="61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  <c r="AB877" s="59"/>
      <c r="AC877" s="59"/>
      <c r="AD877" s="59"/>
      <c r="AE877" s="59"/>
      <c r="AF877" s="59"/>
      <c r="AG877" s="59"/>
      <c r="AH877" s="59"/>
      <c r="AI877" s="59"/>
      <c r="AJ877" s="59"/>
    </row>
    <row r="878" spans="1:36" ht="14.25" customHeight="1" x14ac:dyDescent="0.2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61"/>
      <c r="O878" s="62"/>
      <c r="P878" s="61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  <c r="AB878" s="59"/>
      <c r="AC878" s="59"/>
      <c r="AD878" s="59"/>
      <c r="AE878" s="59"/>
      <c r="AF878" s="59"/>
      <c r="AG878" s="59"/>
      <c r="AH878" s="59"/>
      <c r="AI878" s="59"/>
      <c r="AJ878" s="59"/>
    </row>
    <row r="879" spans="1:36" ht="14.25" customHeight="1" x14ac:dyDescent="0.2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61"/>
      <c r="O879" s="62"/>
      <c r="P879" s="61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  <c r="AB879" s="59"/>
      <c r="AC879" s="59"/>
      <c r="AD879" s="59"/>
      <c r="AE879" s="59"/>
      <c r="AF879" s="59"/>
      <c r="AG879" s="59"/>
      <c r="AH879" s="59"/>
      <c r="AI879" s="59"/>
      <c r="AJ879" s="59"/>
    </row>
    <row r="880" spans="1:36" ht="14.25" customHeight="1" x14ac:dyDescent="0.2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61"/>
      <c r="O880" s="62"/>
      <c r="P880" s="61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  <c r="AB880" s="59"/>
      <c r="AC880" s="59"/>
      <c r="AD880" s="59"/>
      <c r="AE880" s="59"/>
      <c r="AF880" s="59"/>
      <c r="AG880" s="59"/>
      <c r="AH880" s="59"/>
      <c r="AI880" s="59"/>
      <c r="AJ880" s="59"/>
    </row>
    <row r="881" spans="1:36" ht="14.25" customHeight="1" x14ac:dyDescent="0.2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61"/>
      <c r="O881" s="62"/>
      <c r="P881" s="61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  <c r="AB881" s="59"/>
      <c r="AC881" s="59"/>
      <c r="AD881" s="59"/>
      <c r="AE881" s="59"/>
      <c r="AF881" s="59"/>
      <c r="AG881" s="59"/>
      <c r="AH881" s="59"/>
      <c r="AI881" s="59"/>
      <c r="AJ881" s="59"/>
    </row>
    <row r="882" spans="1:36" ht="14.25" customHeight="1" x14ac:dyDescent="0.2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61"/>
      <c r="O882" s="62"/>
      <c r="P882" s="61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  <c r="AB882" s="59"/>
      <c r="AC882" s="59"/>
      <c r="AD882" s="59"/>
      <c r="AE882" s="59"/>
      <c r="AF882" s="59"/>
      <c r="AG882" s="59"/>
      <c r="AH882" s="59"/>
      <c r="AI882" s="59"/>
      <c r="AJ882" s="59"/>
    </row>
    <row r="883" spans="1:36" ht="14.25" customHeight="1" x14ac:dyDescent="0.2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61"/>
      <c r="O883" s="62"/>
      <c r="P883" s="61"/>
      <c r="Q883" s="59"/>
      <c r="R883" s="59"/>
      <c r="S883" s="59"/>
      <c r="T883" s="59"/>
      <c r="U883" s="59"/>
      <c r="V883" s="59"/>
      <c r="W883" s="59"/>
      <c r="X883" s="59"/>
      <c r="Y883" s="59"/>
      <c r="Z883" s="59"/>
      <c r="AA883" s="59"/>
      <c r="AB883" s="59"/>
      <c r="AC883" s="59"/>
      <c r="AD883" s="59"/>
      <c r="AE883" s="59"/>
      <c r="AF883" s="59"/>
      <c r="AG883" s="59"/>
      <c r="AH883" s="59"/>
      <c r="AI883" s="59"/>
      <c r="AJ883" s="59"/>
    </row>
    <row r="884" spans="1:36" ht="14.25" customHeight="1" x14ac:dyDescent="0.2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61"/>
      <c r="O884" s="62"/>
      <c r="P884" s="61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  <c r="AB884" s="59"/>
      <c r="AC884" s="59"/>
      <c r="AD884" s="59"/>
      <c r="AE884" s="59"/>
      <c r="AF884" s="59"/>
      <c r="AG884" s="59"/>
      <c r="AH884" s="59"/>
      <c r="AI884" s="59"/>
      <c r="AJ884" s="59"/>
    </row>
    <row r="885" spans="1:36" ht="14.25" customHeight="1" x14ac:dyDescent="0.2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61"/>
      <c r="O885" s="62"/>
      <c r="P885" s="61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  <c r="AB885" s="59"/>
      <c r="AC885" s="59"/>
      <c r="AD885" s="59"/>
      <c r="AE885" s="59"/>
      <c r="AF885" s="59"/>
      <c r="AG885" s="59"/>
      <c r="AH885" s="59"/>
      <c r="AI885" s="59"/>
      <c r="AJ885" s="59"/>
    </row>
    <row r="886" spans="1:36" ht="14.25" customHeight="1" x14ac:dyDescent="0.2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61"/>
      <c r="O886" s="62"/>
      <c r="P886" s="61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  <c r="AC886" s="59"/>
      <c r="AD886" s="59"/>
      <c r="AE886" s="59"/>
      <c r="AF886" s="59"/>
      <c r="AG886" s="59"/>
      <c r="AH886" s="59"/>
      <c r="AI886" s="59"/>
      <c r="AJ886" s="59"/>
    </row>
    <row r="887" spans="1:36" ht="14.25" customHeight="1" x14ac:dyDescent="0.2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61"/>
      <c r="O887" s="62"/>
      <c r="P887" s="61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  <c r="AB887" s="59"/>
      <c r="AC887" s="59"/>
      <c r="AD887" s="59"/>
      <c r="AE887" s="59"/>
      <c r="AF887" s="59"/>
      <c r="AG887" s="59"/>
      <c r="AH887" s="59"/>
      <c r="AI887" s="59"/>
      <c r="AJ887" s="59"/>
    </row>
    <row r="888" spans="1:36" ht="14.25" customHeight="1" x14ac:dyDescent="0.2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61"/>
      <c r="O888" s="62"/>
      <c r="P888" s="61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  <c r="AB888" s="59"/>
      <c r="AC888" s="59"/>
      <c r="AD888" s="59"/>
      <c r="AE888" s="59"/>
      <c r="AF888" s="59"/>
      <c r="AG888" s="59"/>
      <c r="AH888" s="59"/>
      <c r="AI888" s="59"/>
      <c r="AJ888" s="59"/>
    </row>
    <row r="889" spans="1:36" ht="14.25" customHeight="1" x14ac:dyDescent="0.2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61"/>
      <c r="O889" s="62"/>
      <c r="P889" s="61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  <c r="AB889" s="59"/>
      <c r="AC889" s="59"/>
      <c r="AD889" s="59"/>
      <c r="AE889" s="59"/>
      <c r="AF889" s="59"/>
      <c r="AG889" s="59"/>
      <c r="AH889" s="59"/>
      <c r="AI889" s="59"/>
      <c r="AJ889" s="59"/>
    </row>
    <row r="890" spans="1:36" ht="14.25" customHeight="1" x14ac:dyDescent="0.2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61"/>
      <c r="O890" s="62"/>
      <c r="P890" s="61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  <c r="AB890" s="59"/>
      <c r="AC890" s="59"/>
      <c r="AD890" s="59"/>
      <c r="AE890" s="59"/>
      <c r="AF890" s="59"/>
      <c r="AG890" s="59"/>
      <c r="AH890" s="59"/>
      <c r="AI890" s="59"/>
      <c r="AJ890" s="59"/>
    </row>
    <row r="891" spans="1:36" ht="14.25" customHeight="1" x14ac:dyDescent="0.2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61"/>
      <c r="O891" s="62"/>
      <c r="P891" s="61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  <c r="AB891" s="59"/>
      <c r="AC891" s="59"/>
      <c r="AD891" s="59"/>
      <c r="AE891" s="59"/>
      <c r="AF891" s="59"/>
      <c r="AG891" s="59"/>
      <c r="AH891" s="59"/>
      <c r="AI891" s="59"/>
      <c r="AJ891" s="59"/>
    </row>
    <row r="892" spans="1:36" ht="14.25" customHeight="1" x14ac:dyDescent="0.2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61"/>
      <c r="O892" s="62"/>
      <c r="P892" s="61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  <c r="AB892" s="59"/>
      <c r="AC892" s="59"/>
      <c r="AD892" s="59"/>
      <c r="AE892" s="59"/>
      <c r="AF892" s="59"/>
      <c r="AG892" s="59"/>
      <c r="AH892" s="59"/>
      <c r="AI892" s="59"/>
      <c r="AJ892" s="59"/>
    </row>
    <row r="893" spans="1:36" ht="14.25" customHeight="1" x14ac:dyDescent="0.2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61"/>
      <c r="O893" s="62"/>
      <c r="P893" s="61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  <c r="AB893" s="59"/>
      <c r="AC893" s="59"/>
      <c r="AD893" s="59"/>
      <c r="AE893" s="59"/>
      <c r="AF893" s="59"/>
      <c r="AG893" s="59"/>
      <c r="AH893" s="59"/>
      <c r="AI893" s="59"/>
      <c r="AJ893" s="59"/>
    </row>
    <row r="894" spans="1:36" ht="14.25" customHeight="1" x14ac:dyDescent="0.2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61"/>
      <c r="O894" s="62"/>
      <c r="P894" s="61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  <c r="AB894" s="59"/>
      <c r="AC894" s="59"/>
      <c r="AD894" s="59"/>
      <c r="AE894" s="59"/>
      <c r="AF894" s="59"/>
      <c r="AG894" s="59"/>
      <c r="AH894" s="59"/>
      <c r="AI894" s="59"/>
      <c r="AJ894" s="59"/>
    </row>
    <row r="895" spans="1:36" ht="14.25" customHeight="1" x14ac:dyDescent="0.2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61"/>
      <c r="O895" s="62"/>
      <c r="P895" s="61"/>
      <c r="Q895" s="59"/>
      <c r="R895" s="59"/>
      <c r="S895" s="59"/>
      <c r="T895" s="59"/>
      <c r="U895" s="59"/>
      <c r="V895" s="59"/>
      <c r="W895" s="59"/>
      <c r="X895" s="59"/>
      <c r="Y895" s="59"/>
      <c r="Z895" s="59"/>
      <c r="AA895" s="59"/>
      <c r="AB895" s="59"/>
      <c r="AC895" s="59"/>
      <c r="AD895" s="59"/>
      <c r="AE895" s="59"/>
      <c r="AF895" s="59"/>
      <c r="AG895" s="59"/>
      <c r="AH895" s="59"/>
      <c r="AI895" s="59"/>
      <c r="AJ895" s="59"/>
    </row>
    <row r="896" spans="1:36" ht="14.25" customHeight="1" x14ac:dyDescent="0.2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61"/>
      <c r="O896" s="62"/>
      <c r="P896" s="61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  <c r="AB896" s="59"/>
      <c r="AC896" s="59"/>
      <c r="AD896" s="59"/>
      <c r="AE896" s="59"/>
      <c r="AF896" s="59"/>
      <c r="AG896" s="59"/>
      <c r="AH896" s="59"/>
      <c r="AI896" s="59"/>
      <c r="AJ896" s="59"/>
    </row>
    <row r="897" spans="1:36" ht="14.25" customHeight="1" x14ac:dyDescent="0.2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61"/>
      <c r="O897" s="62"/>
      <c r="P897" s="61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  <c r="AB897" s="59"/>
      <c r="AC897" s="59"/>
      <c r="AD897" s="59"/>
      <c r="AE897" s="59"/>
      <c r="AF897" s="59"/>
      <c r="AG897" s="59"/>
      <c r="AH897" s="59"/>
      <c r="AI897" s="59"/>
      <c r="AJ897" s="59"/>
    </row>
    <row r="898" spans="1:36" ht="14.25" customHeight="1" x14ac:dyDescent="0.2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61"/>
      <c r="O898" s="62"/>
      <c r="P898" s="61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  <c r="AB898" s="59"/>
      <c r="AC898" s="59"/>
      <c r="AD898" s="59"/>
      <c r="AE898" s="59"/>
      <c r="AF898" s="59"/>
      <c r="AG898" s="59"/>
      <c r="AH898" s="59"/>
      <c r="AI898" s="59"/>
      <c r="AJ898" s="59"/>
    </row>
    <row r="899" spans="1:36" ht="14.25" customHeight="1" x14ac:dyDescent="0.2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61"/>
      <c r="O899" s="62"/>
      <c r="P899" s="61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  <c r="AB899" s="59"/>
      <c r="AC899" s="59"/>
      <c r="AD899" s="59"/>
      <c r="AE899" s="59"/>
      <c r="AF899" s="59"/>
      <c r="AG899" s="59"/>
      <c r="AH899" s="59"/>
      <c r="AI899" s="59"/>
      <c r="AJ899" s="59"/>
    </row>
    <row r="900" spans="1:36" ht="14.25" customHeight="1" x14ac:dyDescent="0.2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61"/>
      <c r="O900" s="62"/>
      <c r="P900" s="61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  <c r="AB900" s="59"/>
      <c r="AC900" s="59"/>
      <c r="AD900" s="59"/>
      <c r="AE900" s="59"/>
      <c r="AF900" s="59"/>
      <c r="AG900" s="59"/>
      <c r="AH900" s="59"/>
      <c r="AI900" s="59"/>
      <c r="AJ900" s="59"/>
    </row>
    <row r="901" spans="1:36" ht="14.25" customHeight="1" x14ac:dyDescent="0.2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61"/>
      <c r="O901" s="62"/>
      <c r="P901" s="61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  <c r="AB901" s="59"/>
      <c r="AC901" s="59"/>
      <c r="AD901" s="59"/>
      <c r="AE901" s="59"/>
      <c r="AF901" s="59"/>
      <c r="AG901" s="59"/>
      <c r="AH901" s="59"/>
      <c r="AI901" s="59"/>
      <c r="AJ901" s="59"/>
    </row>
    <row r="902" spans="1:36" ht="14.25" customHeight="1" x14ac:dyDescent="0.2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61"/>
      <c r="O902" s="62"/>
      <c r="P902" s="61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  <c r="AB902" s="59"/>
      <c r="AC902" s="59"/>
      <c r="AD902" s="59"/>
      <c r="AE902" s="59"/>
      <c r="AF902" s="59"/>
      <c r="AG902" s="59"/>
      <c r="AH902" s="59"/>
      <c r="AI902" s="59"/>
      <c r="AJ902" s="59"/>
    </row>
    <row r="903" spans="1:36" ht="14.25" customHeight="1" x14ac:dyDescent="0.2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61"/>
      <c r="O903" s="62"/>
      <c r="P903" s="61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  <c r="AB903" s="59"/>
      <c r="AC903" s="59"/>
      <c r="AD903" s="59"/>
      <c r="AE903" s="59"/>
      <c r="AF903" s="59"/>
      <c r="AG903" s="59"/>
      <c r="AH903" s="59"/>
      <c r="AI903" s="59"/>
      <c r="AJ903" s="59"/>
    </row>
    <row r="904" spans="1:36" ht="14.25" customHeight="1" x14ac:dyDescent="0.2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61"/>
      <c r="O904" s="62"/>
      <c r="P904" s="61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  <c r="AB904" s="59"/>
      <c r="AC904" s="59"/>
      <c r="AD904" s="59"/>
      <c r="AE904" s="59"/>
      <c r="AF904" s="59"/>
      <c r="AG904" s="59"/>
      <c r="AH904" s="59"/>
      <c r="AI904" s="59"/>
      <c r="AJ904" s="59"/>
    </row>
    <row r="905" spans="1:36" ht="14.25" customHeight="1" x14ac:dyDescent="0.2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61"/>
      <c r="O905" s="62"/>
      <c r="P905" s="61"/>
      <c r="Q905" s="59"/>
      <c r="R905" s="59"/>
      <c r="S905" s="59"/>
      <c r="T905" s="59"/>
      <c r="U905" s="59"/>
      <c r="V905" s="59"/>
      <c r="W905" s="59"/>
      <c r="X905" s="59"/>
      <c r="Y905" s="59"/>
      <c r="Z905" s="59"/>
      <c r="AA905" s="59"/>
      <c r="AB905" s="59"/>
      <c r="AC905" s="59"/>
      <c r="AD905" s="59"/>
      <c r="AE905" s="59"/>
      <c r="AF905" s="59"/>
      <c r="AG905" s="59"/>
      <c r="AH905" s="59"/>
      <c r="AI905" s="59"/>
      <c r="AJ905" s="59"/>
    </row>
    <row r="906" spans="1:36" ht="14.25" customHeight="1" x14ac:dyDescent="0.2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61"/>
      <c r="O906" s="62"/>
      <c r="P906" s="61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  <c r="AB906" s="59"/>
      <c r="AC906" s="59"/>
      <c r="AD906" s="59"/>
      <c r="AE906" s="59"/>
      <c r="AF906" s="59"/>
      <c r="AG906" s="59"/>
      <c r="AH906" s="59"/>
      <c r="AI906" s="59"/>
      <c r="AJ906" s="59"/>
    </row>
    <row r="907" spans="1:36" ht="14.25" customHeight="1" x14ac:dyDescent="0.2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61"/>
      <c r="O907" s="62"/>
      <c r="P907" s="61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  <c r="AB907" s="59"/>
      <c r="AC907" s="59"/>
      <c r="AD907" s="59"/>
      <c r="AE907" s="59"/>
      <c r="AF907" s="59"/>
      <c r="AG907" s="59"/>
      <c r="AH907" s="59"/>
      <c r="AI907" s="59"/>
      <c r="AJ907" s="59"/>
    </row>
    <row r="908" spans="1:36" ht="14.25" customHeight="1" x14ac:dyDescent="0.2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61"/>
      <c r="O908" s="62"/>
      <c r="P908" s="61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  <c r="AB908" s="59"/>
      <c r="AC908" s="59"/>
      <c r="AD908" s="59"/>
      <c r="AE908" s="59"/>
      <c r="AF908" s="59"/>
      <c r="AG908" s="59"/>
      <c r="AH908" s="59"/>
      <c r="AI908" s="59"/>
      <c r="AJ908" s="59"/>
    </row>
    <row r="909" spans="1:36" ht="14.25" customHeight="1" x14ac:dyDescent="0.2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61"/>
      <c r="O909" s="62"/>
      <c r="P909" s="61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  <c r="AB909" s="59"/>
      <c r="AC909" s="59"/>
      <c r="AD909" s="59"/>
      <c r="AE909" s="59"/>
      <c r="AF909" s="59"/>
      <c r="AG909" s="59"/>
      <c r="AH909" s="59"/>
      <c r="AI909" s="59"/>
      <c r="AJ909" s="59"/>
    </row>
    <row r="910" spans="1:36" ht="14.25" customHeight="1" x14ac:dyDescent="0.2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61"/>
      <c r="O910" s="62"/>
      <c r="P910" s="61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  <c r="AB910" s="59"/>
      <c r="AC910" s="59"/>
      <c r="AD910" s="59"/>
      <c r="AE910" s="59"/>
      <c r="AF910" s="59"/>
      <c r="AG910" s="59"/>
      <c r="AH910" s="59"/>
      <c r="AI910" s="59"/>
      <c r="AJ910" s="59"/>
    </row>
    <row r="911" spans="1:36" ht="14.25" customHeight="1" x14ac:dyDescent="0.2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61"/>
      <c r="O911" s="62"/>
      <c r="P911" s="61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  <c r="AB911" s="59"/>
      <c r="AC911" s="59"/>
      <c r="AD911" s="59"/>
      <c r="AE911" s="59"/>
      <c r="AF911" s="59"/>
      <c r="AG911" s="59"/>
      <c r="AH911" s="59"/>
      <c r="AI911" s="59"/>
      <c r="AJ911" s="59"/>
    </row>
    <row r="912" spans="1:36" ht="14.25" customHeight="1" x14ac:dyDescent="0.2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61"/>
      <c r="O912" s="62"/>
      <c r="P912" s="61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  <c r="AB912" s="59"/>
      <c r="AC912" s="59"/>
      <c r="AD912" s="59"/>
      <c r="AE912" s="59"/>
      <c r="AF912" s="59"/>
      <c r="AG912" s="59"/>
      <c r="AH912" s="59"/>
      <c r="AI912" s="59"/>
      <c r="AJ912" s="59"/>
    </row>
    <row r="913" spans="1:36" ht="14.25" customHeight="1" x14ac:dyDescent="0.2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61"/>
      <c r="O913" s="62"/>
      <c r="P913" s="61"/>
      <c r="Q913" s="59"/>
      <c r="R913" s="59"/>
      <c r="S913" s="59"/>
      <c r="T913" s="59"/>
      <c r="U913" s="59"/>
      <c r="V913" s="59"/>
      <c r="W913" s="59"/>
      <c r="X913" s="59"/>
      <c r="Y913" s="59"/>
      <c r="Z913" s="59"/>
      <c r="AA913" s="59"/>
      <c r="AB913" s="59"/>
      <c r="AC913" s="59"/>
      <c r="AD913" s="59"/>
      <c r="AE913" s="59"/>
      <c r="AF913" s="59"/>
      <c r="AG913" s="59"/>
      <c r="AH913" s="59"/>
      <c r="AI913" s="59"/>
      <c r="AJ913" s="59"/>
    </row>
    <row r="914" spans="1:36" ht="14.25" customHeight="1" x14ac:dyDescent="0.2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61"/>
      <c r="O914" s="62"/>
      <c r="P914" s="61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  <c r="AB914" s="59"/>
      <c r="AC914" s="59"/>
      <c r="AD914" s="59"/>
      <c r="AE914" s="59"/>
      <c r="AF914" s="59"/>
      <c r="AG914" s="59"/>
      <c r="AH914" s="59"/>
      <c r="AI914" s="59"/>
      <c r="AJ914" s="59"/>
    </row>
    <row r="915" spans="1:36" ht="14.25" customHeight="1" x14ac:dyDescent="0.2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61"/>
      <c r="O915" s="62"/>
      <c r="P915" s="61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  <c r="AB915" s="59"/>
      <c r="AC915" s="59"/>
      <c r="AD915" s="59"/>
      <c r="AE915" s="59"/>
      <c r="AF915" s="59"/>
      <c r="AG915" s="59"/>
      <c r="AH915" s="59"/>
      <c r="AI915" s="59"/>
      <c r="AJ915" s="59"/>
    </row>
    <row r="916" spans="1:36" ht="14.25" customHeight="1" x14ac:dyDescent="0.2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61"/>
      <c r="O916" s="62"/>
      <c r="P916" s="61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  <c r="AB916" s="59"/>
      <c r="AC916" s="59"/>
      <c r="AD916" s="59"/>
      <c r="AE916" s="59"/>
      <c r="AF916" s="59"/>
      <c r="AG916" s="59"/>
      <c r="AH916" s="59"/>
      <c r="AI916" s="59"/>
      <c r="AJ916" s="59"/>
    </row>
    <row r="917" spans="1:36" ht="14.25" customHeight="1" x14ac:dyDescent="0.2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61"/>
      <c r="O917" s="62"/>
      <c r="P917" s="61"/>
      <c r="Q917" s="59"/>
      <c r="R917" s="59"/>
      <c r="S917" s="59"/>
      <c r="T917" s="59"/>
      <c r="U917" s="59"/>
      <c r="V917" s="59"/>
      <c r="W917" s="59"/>
      <c r="X917" s="59"/>
      <c r="Y917" s="59"/>
      <c r="Z917" s="59"/>
      <c r="AA917" s="59"/>
      <c r="AB917" s="59"/>
      <c r="AC917" s="59"/>
      <c r="AD917" s="59"/>
      <c r="AE917" s="59"/>
      <c r="AF917" s="59"/>
      <c r="AG917" s="59"/>
      <c r="AH917" s="59"/>
      <c r="AI917" s="59"/>
      <c r="AJ917" s="59"/>
    </row>
    <row r="918" spans="1:36" ht="14.25" customHeight="1" x14ac:dyDescent="0.2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61"/>
      <c r="O918" s="62"/>
      <c r="P918" s="61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  <c r="AB918" s="59"/>
      <c r="AC918" s="59"/>
      <c r="AD918" s="59"/>
      <c r="AE918" s="59"/>
      <c r="AF918" s="59"/>
      <c r="AG918" s="59"/>
      <c r="AH918" s="59"/>
      <c r="AI918" s="59"/>
      <c r="AJ918" s="59"/>
    </row>
    <row r="919" spans="1:36" ht="14.25" customHeight="1" x14ac:dyDescent="0.2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61"/>
      <c r="O919" s="62"/>
      <c r="P919" s="61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  <c r="AB919" s="59"/>
      <c r="AC919" s="59"/>
      <c r="AD919" s="59"/>
      <c r="AE919" s="59"/>
      <c r="AF919" s="59"/>
      <c r="AG919" s="59"/>
      <c r="AH919" s="59"/>
      <c r="AI919" s="59"/>
      <c r="AJ919" s="59"/>
    </row>
    <row r="920" spans="1:36" ht="14.25" customHeight="1" x14ac:dyDescent="0.2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61"/>
      <c r="O920" s="62"/>
      <c r="P920" s="61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  <c r="AB920" s="59"/>
      <c r="AC920" s="59"/>
      <c r="AD920" s="59"/>
      <c r="AE920" s="59"/>
      <c r="AF920" s="59"/>
      <c r="AG920" s="59"/>
      <c r="AH920" s="59"/>
      <c r="AI920" s="59"/>
      <c r="AJ920" s="59"/>
    </row>
    <row r="921" spans="1:36" ht="14.25" customHeight="1" x14ac:dyDescent="0.2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61"/>
      <c r="O921" s="62"/>
      <c r="P921" s="61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  <c r="AB921" s="59"/>
      <c r="AC921" s="59"/>
      <c r="AD921" s="59"/>
      <c r="AE921" s="59"/>
      <c r="AF921" s="59"/>
      <c r="AG921" s="59"/>
      <c r="AH921" s="59"/>
      <c r="AI921" s="59"/>
      <c r="AJ921" s="59"/>
    </row>
    <row r="922" spans="1:36" ht="14.25" customHeight="1" x14ac:dyDescent="0.2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61"/>
      <c r="O922" s="62"/>
      <c r="P922" s="61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  <c r="AB922" s="59"/>
      <c r="AC922" s="59"/>
      <c r="AD922" s="59"/>
      <c r="AE922" s="59"/>
      <c r="AF922" s="59"/>
      <c r="AG922" s="59"/>
      <c r="AH922" s="59"/>
      <c r="AI922" s="59"/>
      <c r="AJ922" s="59"/>
    </row>
    <row r="923" spans="1:36" ht="14.25" customHeight="1" x14ac:dyDescent="0.2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61"/>
      <c r="O923" s="62"/>
      <c r="P923" s="61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  <c r="AB923" s="59"/>
      <c r="AC923" s="59"/>
      <c r="AD923" s="59"/>
      <c r="AE923" s="59"/>
      <c r="AF923" s="59"/>
      <c r="AG923" s="59"/>
      <c r="AH923" s="59"/>
      <c r="AI923" s="59"/>
      <c r="AJ923" s="59"/>
    </row>
    <row r="924" spans="1:36" ht="14.25" customHeight="1" x14ac:dyDescent="0.2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61"/>
      <c r="O924" s="62"/>
      <c r="P924" s="61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  <c r="AB924" s="59"/>
      <c r="AC924" s="59"/>
      <c r="AD924" s="59"/>
      <c r="AE924" s="59"/>
      <c r="AF924" s="59"/>
      <c r="AG924" s="59"/>
      <c r="AH924" s="59"/>
      <c r="AI924" s="59"/>
      <c r="AJ924" s="59"/>
    </row>
    <row r="925" spans="1:36" ht="14.25" customHeight="1" x14ac:dyDescent="0.2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61"/>
      <c r="O925" s="62"/>
      <c r="P925" s="61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  <c r="AB925" s="59"/>
      <c r="AC925" s="59"/>
      <c r="AD925" s="59"/>
      <c r="AE925" s="59"/>
      <c r="AF925" s="59"/>
      <c r="AG925" s="59"/>
      <c r="AH925" s="59"/>
      <c r="AI925" s="59"/>
      <c r="AJ925" s="59"/>
    </row>
    <row r="926" spans="1:36" ht="14.25" customHeight="1" x14ac:dyDescent="0.2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61"/>
      <c r="O926" s="62"/>
      <c r="P926" s="61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  <c r="AB926" s="59"/>
      <c r="AC926" s="59"/>
      <c r="AD926" s="59"/>
      <c r="AE926" s="59"/>
      <c r="AF926" s="59"/>
      <c r="AG926" s="59"/>
      <c r="AH926" s="59"/>
      <c r="AI926" s="59"/>
      <c r="AJ926" s="59"/>
    </row>
    <row r="927" spans="1:36" ht="14.25" customHeight="1" x14ac:dyDescent="0.2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61"/>
      <c r="O927" s="62"/>
      <c r="P927" s="61"/>
      <c r="Q927" s="59"/>
      <c r="R927" s="59"/>
      <c r="S927" s="59"/>
      <c r="T927" s="59"/>
      <c r="U927" s="59"/>
      <c r="V927" s="59"/>
      <c r="W927" s="59"/>
      <c r="X927" s="59"/>
      <c r="Y927" s="59"/>
      <c r="Z927" s="59"/>
      <c r="AA927" s="59"/>
      <c r="AB927" s="59"/>
      <c r="AC927" s="59"/>
      <c r="AD927" s="59"/>
      <c r="AE927" s="59"/>
      <c r="AF927" s="59"/>
      <c r="AG927" s="59"/>
      <c r="AH927" s="59"/>
      <c r="AI927" s="59"/>
      <c r="AJ927" s="59"/>
    </row>
    <row r="928" spans="1:36" ht="14.25" customHeight="1" x14ac:dyDescent="0.2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61"/>
      <c r="O928" s="62"/>
      <c r="P928" s="61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  <c r="AB928" s="59"/>
      <c r="AC928" s="59"/>
      <c r="AD928" s="59"/>
      <c r="AE928" s="59"/>
      <c r="AF928" s="59"/>
      <c r="AG928" s="59"/>
      <c r="AH928" s="59"/>
      <c r="AI928" s="59"/>
      <c r="AJ928" s="59"/>
    </row>
    <row r="929" spans="1:36" ht="14.25" customHeight="1" x14ac:dyDescent="0.2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61"/>
      <c r="O929" s="62"/>
      <c r="P929" s="61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  <c r="AB929" s="59"/>
      <c r="AC929" s="59"/>
      <c r="AD929" s="59"/>
      <c r="AE929" s="59"/>
      <c r="AF929" s="59"/>
      <c r="AG929" s="59"/>
      <c r="AH929" s="59"/>
      <c r="AI929" s="59"/>
      <c r="AJ929" s="59"/>
    </row>
    <row r="930" spans="1:36" ht="14.25" customHeight="1" x14ac:dyDescent="0.2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61"/>
      <c r="O930" s="62"/>
      <c r="P930" s="61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  <c r="AB930" s="59"/>
      <c r="AC930" s="59"/>
      <c r="AD930" s="59"/>
      <c r="AE930" s="59"/>
      <c r="AF930" s="59"/>
      <c r="AG930" s="59"/>
      <c r="AH930" s="59"/>
      <c r="AI930" s="59"/>
      <c r="AJ930" s="59"/>
    </row>
    <row r="931" spans="1:36" ht="14.25" customHeight="1" x14ac:dyDescent="0.2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61"/>
      <c r="O931" s="62"/>
      <c r="P931" s="61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  <c r="AB931" s="59"/>
      <c r="AC931" s="59"/>
      <c r="AD931" s="59"/>
      <c r="AE931" s="59"/>
      <c r="AF931" s="59"/>
      <c r="AG931" s="59"/>
      <c r="AH931" s="59"/>
      <c r="AI931" s="59"/>
      <c r="AJ931" s="59"/>
    </row>
    <row r="932" spans="1:36" ht="14.25" customHeight="1" x14ac:dyDescent="0.2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61"/>
      <c r="O932" s="62"/>
      <c r="P932" s="61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  <c r="AB932" s="59"/>
      <c r="AC932" s="59"/>
      <c r="AD932" s="59"/>
      <c r="AE932" s="59"/>
      <c r="AF932" s="59"/>
      <c r="AG932" s="59"/>
      <c r="AH932" s="59"/>
      <c r="AI932" s="59"/>
      <c r="AJ932" s="59"/>
    </row>
    <row r="933" spans="1:36" ht="14.25" customHeight="1" x14ac:dyDescent="0.2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61"/>
      <c r="O933" s="62"/>
      <c r="P933" s="61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  <c r="AB933" s="59"/>
      <c r="AC933" s="59"/>
      <c r="AD933" s="59"/>
      <c r="AE933" s="59"/>
      <c r="AF933" s="59"/>
      <c r="AG933" s="59"/>
      <c r="AH933" s="59"/>
      <c r="AI933" s="59"/>
      <c r="AJ933" s="59"/>
    </row>
    <row r="934" spans="1:36" ht="14.25" customHeight="1" x14ac:dyDescent="0.2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61"/>
      <c r="O934" s="62"/>
      <c r="P934" s="61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  <c r="AB934" s="59"/>
      <c r="AC934" s="59"/>
      <c r="AD934" s="59"/>
      <c r="AE934" s="59"/>
      <c r="AF934" s="59"/>
      <c r="AG934" s="59"/>
      <c r="AH934" s="59"/>
      <c r="AI934" s="59"/>
      <c r="AJ934" s="59"/>
    </row>
    <row r="935" spans="1:36" ht="14.25" customHeight="1" x14ac:dyDescent="0.2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61"/>
      <c r="O935" s="62"/>
      <c r="P935" s="61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  <c r="AB935" s="59"/>
      <c r="AC935" s="59"/>
      <c r="AD935" s="59"/>
      <c r="AE935" s="59"/>
      <c r="AF935" s="59"/>
      <c r="AG935" s="59"/>
      <c r="AH935" s="59"/>
      <c r="AI935" s="59"/>
      <c r="AJ935" s="59"/>
    </row>
    <row r="936" spans="1:36" ht="14.25" customHeight="1" x14ac:dyDescent="0.2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61"/>
      <c r="O936" s="62"/>
      <c r="P936" s="61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  <c r="AB936" s="59"/>
      <c r="AC936" s="59"/>
      <c r="AD936" s="59"/>
      <c r="AE936" s="59"/>
      <c r="AF936" s="59"/>
      <c r="AG936" s="59"/>
      <c r="AH936" s="59"/>
      <c r="AI936" s="59"/>
      <c r="AJ936" s="59"/>
    </row>
    <row r="937" spans="1:36" ht="14.25" customHeight="1" x14ac:dyDescent="0.2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61"/>
      <c r="O937" s="62"/>
      <c r="P937" s="61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  <c r="AB937" s="59"/>
      <c r="AC937" s="59"/>
      <c r="AD937" s="59"/>
      <c r="AE937" s="59"/>
      <c r="AF937" s="59"/>
      <c r="AG937" s="59"/>
      <c r="AH937" s="59"/>
      <c r="AI937" s="59"/>
      <c r="AJ937" s="59"/>
    </row>
    <row r="938" spans="1:36" ht="14.25" customHeight="1" x14ac:dyDescent="0.2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61"/>
      <c r="O938" s="62"/>
      <c r="P938" s="61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  <c r="AB938" s="59"/>
      <c r="AC938" s="59"/>
      <c r="AD938" s="59"/>
      <c r="AE938" s="59"/>
      <c r="AF938" s="59"/>
      <c r="AG938" s="59"/>
      <c r="AH938" s="59"/>
      <c r="AI938" s="59"/>
      <c r="AJ938" s="59"/>
    </row>
    <row r="939" spans="1:36" ht="14.25" customHeight="1" x14ac:dyDescent="0.2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61"/>
      <c r="O939" s="62"/>
      <c r="P939" s="61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  <c r="AB939" s="59"/>
      <c r="AC939" s="59"/>
      <c r="AD939" s="59"/>
      <c r="AE939" s="59"/>
      <c r="AF939" s="59"/>
      <c r="AG939" s="59"/>
      <c r="AH939" s="59"/>
      <c r="AI939" s="59"/>
      <c r="AJ939" s="59"/>
    </row>
    <row r="940" spans="1:36" ht="14.25" customHeight="1" x14ac:dyDescent="0.2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61"/>
      <c r="O940" s="62"/>
      <c r="P940" s="61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  <c r="AB940" s="59"/>
      <c r="AC940" s="59"/>
      <c r="AD940" s="59"/>
      <c r="AE940" s="59"/>
      <c r="AF940" s="59"/>
      <c r="AG940" s="59"/>
      <c r="AH940" s="59"/>
      <c r="AI940" s="59"/>
      <c r="AJ940" s="59"/>
    </row>
    <row r="941" spans="1:36" ht="14.25" customHeight="1" x14ac:dyDescent="0.2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61"/>
      <c r="O941" s="62"/>
      <c r="P941" s="61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  <c r="AB941" s="59"/>
      <c r="AC941" s="59"/>
      <c r="AD941" s="59"/>
      <c r="AE941" s="59"/>
      <c r="AF941" s="59"/>
      <c r="AG941" s="59"/>
      <c r="AH941" s="59"/>
      <c r="AI941" s="59"/>
      <c r="AJ941" s="59"/>
    </row>
    <row r="942" spans="1:36" ht="14.25" customHeight="1" x14ac:dyDescent="0.2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61"/>
      <c r="O942" s="62"/>
      <c r="P942" s="61"/>
      <c r="Q942" s="59"/>
      <c r="R942" s="59"/>
      <c r="S942" s="59"/>
      <c r="T942" s="59"/>
      <c r="X942" s="59"/>
      <c r="Y942" s="59"/>
      <c r="Z942" s="59"/>
      <c r="AA942" s="59"/>
      <c r="AB942" s="59"/>
      <c r="AC942" s="59"/>
      <c r="AD942" s="59"/>
      <c r="AE942" s="59"/>
      <c r="AF942" s="59"/>
      <c r="AG942" s="59"/>
      <c r="AH942" s="59"/>
      <c r="AI942" s="59"/>
      <c r="AJ942" s="59"/>
    </row>
    <row r="943" spans="1:36" ht="14.25" customHeight="1" x14ac:dyDescent="0.2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61"/>
      <c r="O943" s="62"/>
      <c r="P943" s="61"/>
      <c r="Q943" s="59"/>
      <c r="R943" s="59"/>
      <c r="S943" s="59"/>
      <c r="T943" s="59"/>
      <c r="X943" s="59"/>
      <c r="Y943" s="59"/>
      <c r="Z943" s="59"/>
      <c r="AA943" s="59"/>
      <c r="AB943" s="59"/>
      <c r="AC943" s="59"/>
      <c r="AD943" s="59"/>
      <c r="AE943" s="59"/>
      <c r="AF943" s="59"/>
      <c r="AG943" s="59"/>
      <c r="AH943" s="59"/>
      <c r="AI943" s="59"/>
      <c r="AJ943" s="59"/>
    </row>
    <row r="944" spans="1:36" ht="14.25" customHeight="1" x14ac:dyDescent="0.2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61"/>
      <c r="O944" s="62"/>
      <c r="P944" s="61"/>
      <c r="Q944" s="59"/>
      <c r="R944" s="59"/>
      <c r="S944" s="59"/>
      <c r="T944" s="59"/>
      <c r="AA944" s="59"/>
      <c r="AB944" s="59"/>
      <c r="AC944" s="59"/>
      <c r="AD944" s="59"/>
      <c r="AE944" s="59"/>
      <c r="AF944" s="59"/>
      <c r="AG944" s="59"/>
      <c r="AH944" s="59"/>
      <c r="AI944" s="59"/>
      <c r="AJ944" s="59"/>
    </row>
    <row r="945" spans="1:36" ht="14.25" customHeight="1" x14ac:dyDescent="0.2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61"/>
      <c r="O945" s="62"/>
      <c r="P945" s="61"/>
      <c r="Q945" s="59"/>
      <c r="R945" s="59"/>
      <c r="S945" s="59"/>
      <c r="T945" s="59"/>
      <c r="AA945" s="59"/>
      <c r="AB945" s="59"/>
      <c r="AC945" s="59"/>
      <c r="AD945" s="59"/>
      <c r="AE945" s="59"/>
      <c r="AF945" s="59"/>
      <c r="AG945" s="59"/>
      <c r="AH945" s="59"/>
      <c r="AI945" s="59"/>
      <c r="AJ945" s="59"/>
    </row>
    <row r="946" spans="1:36" ht="14.25" customHeight="1" x14ac:dyDescent="0.2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61"/>
      <c r="O946" s="62"/>
      <c r="P946" s="61"/>
      <c r="Q946" s="59"/>
      <c r="R946" s="59"/>
      <c r="S946" s="59"/>
      <c r="T946" s="59"/>
      <c r="AA946" s="59"/>
      <c r="AB946" s="59"/>
      <c r="AC946" s="59"/>
      <c r="AD946" s="59"/>
      <c r="AE946" s="59"/>
      <c r="AF946" s="59"/>
      <c r="AG946" s="59"/>
      <c r="AH946" s="59"/>
      <c r="AI946" s="59"/>
      <c r="AJ946" s="59"/>
    </row>
    <row r="947" spans="1:36" ht="14.25" customHeight="1" x14ac:dyDescent="0.2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61"/>
      <c r="O947" s="62"/>
      <c r="P947" s="61"/>
      <c r="Q947" s="59"/>
      <c r="R947" s="59"/>
      <c r="S947" s="59"/>
      <c r="T947" s="59"/>
      <c r="AA947" s="59"/>
      <c r="AB947" s="59"/>
      <c r="AC947" s="59"/>
      <c r="AD947" s="59"/>
      <c r="AE947" s="59"/>
      <c r="AF947" s="59"/>
      <c r="AG947" s="59"/>
      <c r="AH947" s="59"/>
      <c r="AI947" s="59"/>
      <c r="AJ947" s="59"/>
    </row>
    <row r="948" spans="1:36" ht="14.25" customHeight="1" x14ac:dyDescent="0.2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61"/>
      <c r="O948" s="62"/>
      <c r="P948" s="61"/>
      <c r="Q948" s="59"/>
      <c r="R948" s="59"/>
      <c r="S948" s="59"/>
      <c r="T948" s="59"/>
      <c r="AA948" s="59"/>
      <c r="AB948" s="59"/>
      <c r="AC948" s="59"/>
      <c r="AD948" s="59"/>
      <c r="AE948" s="59"/>
      <c r="AF948" s="59"/>
      <c r="AG948" s="59"/>
      <c r="AH948" s="59"/>
      <c r="AI948" s="59"/>
      <c r="AJ948" s="59"/>
    </row>
    <row r="949" spans="1:36" ht="14.25" customHeight="1" x14ac:dyDescent="0.2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61"/>
      <c r="O949" s="62"/>
      <c r="P949" s="61"/>
      <c r="Q949" s="59"/>
      <c r="R949" s="59"/>
      <c r="S949" s="59"/>
      <c r="T949" s="59"/>
      <c r="AA949" s="59"/>
      <c r="AB949" s="59"/>
      <c r="AC949" s="59"/>
      <c r="AD949" s="59"/>
      <c r="AE949" s="59"/>
      <c r="AF949" s="59"/>
      <c r="AG949" s="59"/>
      <c r="AH949" s="59"/>
      <c r="AI949" s="59"/>
      <c r="AJ949" s="59"/>
    </row>
    <row r="950" spans="1:36" ht="14.25" customHeight="1" x14ac:dyDescent="0.2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61"/>
      <c r="O950" s="62"/>
      <c r="P950" s="61"/>
      <c r="Q950" s="59"/>
      <c r="R950" s="59"/>
      <c r="S950" s="59"/>
      <c r="T950" s="59"/>
      <c r="AA950" s="59"/>
      <c r="AB950" s="59"/>
      <c r="AC950" s="59"/>
      <c r="AD950" s="59"/>
      <c r="AE950" s="59"/>
      <c r="AF950" s="59"/>
      <c r="AG950" s="59"/>
      <c r="AH950" s="59"/>
      <c r="AI950" s="59"/>
      <c r="AJ950" s="59"/>
    </row>
    <row r="951" spans="1:36" ht="14.25" customHeight="1" x14ac:dyDescent="0.2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61"/>
      <c r="O951" s="62"/>
      <c r="P951" s="61"/>
      <c r="Q951" s="59"/>
      <c r="R951" s="59"/>
      <c r="S951" s="59"/>
      <c r="T951" s="59"/>
      <c r="AA951" s="59"/>
      <c r="AB951" s="59"/>
      <c r="AC951" s="59"/>
      <c r="AD951" s="59"/>
      <c r="AE951" s="59"/>
      <c r="AF951" s="59"/>
      <c r="AG951" s="59"/>
      <c r="AH951" s="59"/>
      <c r="AI951" s="59"/>
      <c r="AJ951" s="59"/>
    </row>
    <row r="952" spans="1:36" ht="14.25" customHeight="1" x14ac:dyDescent="0.2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61"/>
      <c r="O952" s="62"/>
      <c r="P952" s="61"/>
      <c r="Q952" s="59"/>
      <c r="R952" s="59"/>
      <c r="S952" s="59"/>
      <c r="T952" s="59"/>
      <c r="AA952" s="59"/>
      <c r="AB952" s="59"/>
      <c r="AC952" s="59"/>
      <c r="AD952" s="59"/>
      <c r="AE952" s="59"/>
      <c r="AF952" s="59"/>
      <c r="AG952" s="59"/>
      <c r="AH952" s="59"/>
      <c r="AI952" s="59"/>
      <c r="AJ952" s="59"/>
    </row>
    <row r="953" spans="1:36" ht="14.25" customHeight="1" x14ac:dyDescent="0.2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61"/>
      <c r="O953" s="62"/>
      <c r="P953" s="61"/>
      <c r="Q953" s="59"/>
      <c r="R953" s="59"/>
      <c r="S953" s="59"/>
      <c r="T953" s="59"/>
      <c r="AA953" s="59"/>
      <c r="AB953" s="59"/>
      <c r="AC953" s="59"/>
      <c r="AD953" s="59"/>
      <c r="AE953" s="59"/>
      <c r="AF953" s="59"/>
      <c r="AG953" s="59"/>
      <c r="AH953" s="59"/>
      <c r="AI953" s="59"/>
      <c r="AJ953" s="59"/>
    </row>
    <row r="954" spans="1:36" ht="14.25" customHeight="1" x14ac:dyDescent="0.2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61"/>
      <c r="O954" s="62"/>
      <c r="P954" s="61"/>
      <c r="Q954" s="59"/>
      <c r="R954" s="59"/>
      <c r="S954" s="59"/>
      <c r="T954" s="59"/>
      <c r="AA954" s="59"/>
      <c r="AB954" s="59"/>
      <c r="AC954" s="59"/>
      <c r="AD954" s="59"/>
      <c r="AE954" s="59"/>
      <c r="AF954" s="59"/>
      <c r="AG954" s="59"/>
      <c r="AH954" s="59"/>
      <c r="AI954" s="59"/>
      <c r="AJ954" s="59"/>
    </row>
    <row r="955" spans="1:36" ht="14.25" customHeight="1" x14ac:dyDescent="0.2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61"/>
      <c r="O955" s="62"/>
      <c r="P955" s="61"/>
      <c r="Q955" s="59"/>
      <c r="R955" s="59"/>
      <c r="S955" s="59"/>
      <c r="T955" s="59"/>
      <c r="AA955" s="59"/>
      <c r="AB955" s="59"/>
      <c r="AC955" s="59"/>
      <c r="AD955" s="59"/>
      <c r="AE955" s="59"/>
      <c r="AF955" s="59"/>
      <c r="AG955" s="59"/>
      <c r="AH955" s="59"/>
      <c r="AI955" s="59"/>
      <c r="AJ955" s="59"/>
    </row>
    <row r="956" spans="1:36" ht="14.25" customHeight="1" x14ac:dyDescent="0.2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61"/>
      <c r="O956" s="62"/>
      <c r="P956" s="61"/>
      <c r="Q956" s="59"/>
      <c r="R956" s="59"/>
      <c r="S956" s="59"/>
      <c r="T956" s="59"/>
      <c r="AA956" s="59"/>
      <c r="AB956" s="59"/>
      <c r="AC956" s="59"/>
      <c r="AD956" s="59"/>
      <c r="AE956" s="59"/>
      <c r="AF956" s="59"/>
      <c r="AG956" s="59"/>
      <c r="AH956" s="59"/>
      <c r="AI956" s="59"/>
      <c r="AJ956" s="59"/>
    </row>
    <row r="957" spans="1:36" ht="14.25" customHeight="1" x14ac:dyDescent="0.2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61"/>
      <c r="O957" s="62"/>
      <c r="P957" s="61"/>
      <c r="Q957" s="59"/>
      <c r="R957" s="59"/>
      <c r="S957" s="59"/>
      <c r="T957" s="59"/>
      <c r="AA957" s="59"/>
      <c r="AB957" s="59"/>
      <c r="AC957" s="59"/>
      <c r="AD957" s="59"/>
      <c r="AE957" s="59"/>
      <c r="AF957" s="59"/>
      <c r="AG957" s="59"/>
      <c r="AH957" s="59"/>
      <c r="AI957" s="59"/>
      <c r="AJ957" s="59"/>
    </row>
    <row r="958" spans="1:36" ht="14.25" customHeight="1" x14ac:dyDescent="0.2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61"/>
      <c r="O958" s="62"/>
      <c r="P958" s="61"/>
      <c r="Q958" s="59"/>
      <c r="R958" s="59"/>
      <c r="S958" s="59"/>
      <c r="T958" s="59"/>
      <c r="AA958" s="59"/>
      <c r="AB958" s="59"/>
      <c r="AC958" s="59"/>
      <c r="AD958" s="59"/>
      <c r="AE958" s="59"/>
      <c r="AF958" s="59"/>
      <c r="AG958" s="59"/>
      <c r="AH958" s="59"/>
      <c r="AI958" s="59"/>
      <c r="AJ958" s="59"/>
    </row>
    <row r="959" spans="1:36" ht="14.25" customHeight="1" x14ac:dyDescent="0.2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61"/>
      <c r="O959" s="62"/>
      <c r="P959" s="61"/>
      <c r="Q959" s="59"/>
      <c r="R959" s="59"/>
      <c r="S959" s="59"/>
      <c r="T959" s="59"/>
      <c r="AA959" s="59"/>
      <c r="AB959" s="59"/>
      <c r="AC959" s="59"/>
      <c r="AD959" s="59"/>
      <c r="AE959" s="59"/>
      <c r="AF959" s="59"/>
      <c r="AG959" s="59"/>
      <c r="AH959" s="59"/>
      <c r="AI959" s="59"/>
      <c r="AJ959" s="59"/>
    </row>
    <row r="960" spans="1:36" ht="14.25" customHeight="1" x14ac:dyDescent="0.2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61"/>
      <c r="O960" s="62"/>
      <c r="P960" s="61"/>
      <c r="Q960" s="59"/>
      <c r="R960" s="59"/>
      <c r="S960" s="59"/>
      <c r="T960" s="59"/>
      <c r="AA960" s="59"/>
      <c r="AB960" s="59"/>
      <c r="AC960" s="59"/>
      <c r="AD960" s="59"/>
      <c r="AE960" s="59"/>
      <c r="AF960" s="59"/>
      <c r="AG960" s="59"/>
      <c r="AH960" s="59"/>
      <c r="AI960" s="59"/>
      <c r="AJ960" s="59"/>
    </row>
    <row r="961" spans="1:36" ht="14.25" customHeight="1" x14ac:dyDescent="0.2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61"/>
      <c r="O961" s="62"/>
      <c r="P961" s="61"/>
      <c r="Q961" s="59"/>
      <c r="R961" s="59"/>
      <c r="S961" s="59"/>
      <c r="T961" s="59"/>
      <c r="AA961" s="59"/>
      <c r="AB961" s="59"/>
      <c r="AC961" s="59"/>
      <c r="AD961" s="59"/>
      <c r="AE961" s="59"/>
      <c r="AF961" s="59"/>
      <c r="AG961" s="59"/>
      <c r="AH961" s="59"/>
      <c r="AI961" s="59"/>
      <c r="AJ961" s="59"/>
    </row>
    <row r="962" spans="1:36" ht="14.25" customHeight="1" x14ac:dyDescent="0.2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61"/>
      <c r="O962" s="62"/>
      <c r="P962" s="61"/>
      <c r="Q962" s="59"/>
      <c r="R962" s="59"/>
      <c r="S962" s="59"/>
      <c r="T962" s="59"/>
      <c r="AA962" s="59"/>
      <c r="AB962" s="59"/>
      <c r="AC962" s="59"/>
      <c r="AD962" s="59"/>
      <c r="AE962" s="59"/>
      <c r="AF962" s="59"/>
      <c r="AG962" s="59"/>
      <c r="AH962" s="59"/>
      <c r="AI962" s="59"/>
      <c r="AJ962" s="59"/>
    </row>
    <row r="963" spans="1:36" ht="14.25" customHeight="1" x14ac:dyDescent="0.2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61"/>
      <c r="O963" s="62"/>
      <c r="P963" s="61"/>
      <c r="Q963" s="59"/>
      <c r="R963" s="59"/>
      <c r="S963" s="59"/>
      <c r="T963" s="59"/>
      <c r="AA963" s="59"/>
      <c r="AB963" s="59"/>
      <c r="AC963" s="59"/>
      <c r="AD963" s="59"/>
      <c r="AE963" s="59"/>
      <c r="AF963" s="59"/>
      <c r="AG963" s="59"/>
      <c r="AH963" s="59"/>
      <c r="AI963" s="59"/>
      <c r="AJ963" s="59"/>
    </row>
    <row r="964" spans="1:36" ht="14.25" customHeight="1" x14ac:dyDescent="0.2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61"/>
      <c r="O964" s="62"/>
      <c r="P964" s="61"/>
      <c r="Q964" s="59"/>
      <c r="R964" s="59"/>
      <c r="S964" s="59"/>
      <c r="T964" s="59"/>
      <c r="AA964" s="59"/>
      <c r="AB964" s="59"/>
      <c r="AC964" s="59"/>
      <c r="AD964" s="59"/>
      <c r="AE964" s="59"/>
      <c r="AF964" s="59"/>
      <c r="AG964" s="59"/>
      <c r="AH964" s="59"/>
      <c r="AI964" s="59"/>
      <c r="AJ964" s="59"/>
    </row>
    <row r="965" spans="1:36" ht="14.25" customHeight="1" x14ac:dyDescent="0.2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61"/>
      <c r="O965" s="62"/>
      <c r="P965" s="61"/>
      <c r="Q965" s="59"/>
      <c r="R965" s="59"/>
      <c r="S965" s="59"/>
      <c r="T965" s="59"/>
      <c r="AA965" s="59"/>
      <c r="AB965" s="59"/>
      <c r="AC965" s="59"/>
      <c r="AD965" s="59"/>
      <c r="AE965" s="59"/>
      <c r="AF965" s="59"/>
      <c r="AG965" s="59"/>
      <c r="AH965" s="59"/>
      <c r="AI965" s="59"/>
      <c r="AJ965" s="59"/>
    </row>
    <row r="966" spans="1:36" ht="14.25" customHeight="1" x14ac:dyDescent="0.2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61"/>
      <c r="O966" s="62"/>
      <c r="P966" s="61"/>
      <c r="Q966" s="59"/>
      <c r="R966" s="59"/>
      <c r="S966" s="59"/>
      <c r="T966" s="59"/>
      <c r="AA966" s="59"/>
      <c r="AB966" s="59"/>
      <c r="AC966" s="59"/>
      <c r="AD966" s="59"/>
      <c r="AE966" s="59"/>
      <c r="AF966" s="59"/>
      <c r="AG966" s="59"/>
      <c r="AH966" s="59"/>
      <c r="AI966" s="59"/>
      <c r="AJ966" s="59"/>
    </row>
    <row r="967" spans="1:36" ht="14.25" customHeight="1" x14ac:dyDescent="0.2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61"/>
      <c r="O967" s="62"/>
      <c r="P967" s="61"/>
      <c r="Q967" s="59"/>
      <c r="R967" s="59"/>
      <c r="S967" s="59"/>
      <c r="T967" s="59"/>
      <c r="AA967" s="59"/>
      <c r="AB967" s="59"/>
      <c r="AC967" s="59"/>
      <c r="AD967" s="59"/>
      <c r="AE967" s="59"/>
      <c r="AF967" s="59"/>
      <c r="AG967" s="59"/>
      <c r="AH967" s="59"/>
      <c r="AI967" s="59"/>
      <c r="AJ967" s="59"/>
    </row>
    <row r="968" spans="1:36" ht="14.25" customHeight="1" x14ac:dyDescent="0.2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61"/>
      <c r="O968" s="62"/>
      <c r="P968" s="61"/>
      <c r="Q968" s="59"/>
      <c r="R968" s="59"/>
      <c r="S968" s="59"/>
      <c r="T968" s="59"/>
      <c r="AA968" s="59"/>
      <c r="AB968" s="59"/>
      <c r="AC968" s="59"/>
      <c r="AD968" s="59"/>
      <c r="AE968" s="59"/>
      <c r="AF968" s="59"/>
      <c r="AG968" s="59"/>
      <c r="AH968" s="59"/>
      <c r="AI968" s="59"/>
      <c r="AJ968" s="59"/>
    </row>
    <row r="969" spans="1:36" ht="14.25" customHeight="1" x14ac:dyDescent="0.2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61"/>
      <c r="O969" s="62"/>
      <c r="P969" s="61"/>
      <c r="Q969" s="59"/>
      <c r="R969" s="59"/>
      <c r="S969" s="59"/>
      <c r="T969" s="59"/>
      <c r="AA969" s="59"/>
      <c r="AB969" s="59"/>
      <c r="AC969" s="59"/>
      <c r="AD969" s="59"/>
      <c r="AE969" s="59"/>
      <c r="AF969" s="59"/>
      <c r="AG969" s="59"/>
      <c r="AH969" s="59"/>
      <c r="AI969" s="59"/>
      <c r="AJ969" s="59"/>
    </row>
    <row r="970" spans="1:36" ht="14.25" customHeight="1" x14ac:dyDescent="0.2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61"/>
      <c r="O970" s="62"/>
      <c r="P970" s="61"/>
      <c r="Q970" s="59"/>
      <c r="R970" s="59"/>
      <c r="S970" s="59"/>
      <c r="T970" s="59"/>
      <c r="AA970" s="59"/>
      <c r="AB970" s="59"/>
      <c r="AC970" s="59"/>
      <c r="AD970" s="59"/>
      <c r="AE970" s="59"/>
      <c r="AF970" s="59"/>
      <c r="AG970" s="59"/>
      <c r="AH970" s="59"/>
      <c r="AI970" s="59"/>
      <c r="AJ970" s="59"/>
    </row>
    <row r="971" spans="1:36" ht="14.25" customHeight="1" x14ac:dyDescent="0.2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61"/>
      <c r="O971" s="62"/>
      <c r="P971" s="61"/>
      <c r="Q971" s="59"/>
      <c r="R971" s="59"/>
      <c r="S971" s="59"/>
      <c r="T971" s="59"/>
      <c r="AA971" s="59"/>
      <c r="AB971" s="59"/>
      <c r="AC971" s="59"/>
      <c r="AD971" s="59"/>
      <c r="AE971" s="59"/>
      <c r="AF971" s="59"/>
      <c r="AG971" s="59"/>
      <c r="AH971" s="59"/>
      <c r="AI971" s="59"/>
      <c r="AJ971" s="59"/>
    </row>
    <row r="972" spans="1:36" ht="14.25" customHeight="1" x14ac:dyDescent="0.2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61"/>
      <c r="O972" s="62"/>
      <c r="P972" s="61"/>
      <c r="Q972" s="59"/>
      <c r="R972" s="59"/>
      <c r="S972" s="59"/>
      <c r="T972" s="59"/>
      <c r="AA972" s="59"/>
      <c r="AB972" s="59"/>
      <c r="AC972" s="59"/>
      <c r="AD972" s="59"/>
      <c r="AE972" s="59"/>
      <c r="AF972" s="59"/>
      <c r="AG972" s="59"/>
      <c r="AH972" s="59"/>
      <c r="AI972" s="59"/>
      <c r="AJ972" s="59"/>
    </row>
    <row r="973" spans="1:36" ht="14.25" customHeight="1" x14ac:dyDescent="0.2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61"/>
      <c r="O973" s="62"/>
      <c r="P973" s="61"/>
      <c r="Q973" s="59"/>
      <c r="R973" s="59"/>
      <c r="S973" s="59"/>
      <c r="T973" s="59"/>
      <c r="AA973" s="59"/>
      <c r="AB973" s="59"/>
      <c r="AC973" s="59"/>
      <c r="AD973" s="59"/>
      <c r="AE973" s="59"/>
      <c r="AF973" s="59"/>
      <c r="AG973" s="59"/>
      <c r="AH973" s="59"/>
      <c r="AI973" s="59"/>
      <c r="AJ973" s="59"/>
    </row>
    <row r="974" spans="1:36" ht="14.25" customHeight="1" x14ac:dyDescent="0.2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61"/>
      <c r="O974" s="62"/>
      <c r="P974" s="61"/>
      <c r="Q974" s="59"/>
      <c r="R974" s="59"/>
      <c r="S974" s="59"/>
      <c r="T974" s="59"/>
      <c r="AA974" s="59"/>
      <c r="AB974" s="59"/>
      <c r="AC974" s="59"/>
      <c r="AD974" s="59"/>
      <c r="AE974" s="59"/>
      <c r="AF974" s="59"/>
      <c r="AG974" s="59"/>
      <c r="AH974" s="59"/>
      <c r="AI974" s="59"/>
      <c r="AJ974" s="59"/>
    </row>
    <row r="975" spans="1:36" ht="14.25" customHeight="1" x14ac:dyDescent="0.2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61"/>
      <c r="O975" s="62"/>
      <c r="P975" s="61"/>
      <c r="Q975" s="59"/>
      <c r="R975" s="59"/>
      <c r="S975" s="59"/>
      <c r="T975" s="59"/>
      <c r="AA975" s="59"/>
      <c r="AB975" s="59"/>
      <c r="AC975" s="59"/>
      <c r="AD975" s="59"/>
      <c r="AE975" s="59"/>
      <c r="AF975" s="59"/>
      <c r="AG975" s="59"/>
      <c r="AH975" s="59"/>
      <c r="AI975" s="59"/>
      <c r="AJ975" s="59"/>
    </row>
    <row r="976" spans="1:36" ht="14.25" customHeight="1" x14ac:dyDescent="0.2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61"/>
      <c r="O976" s="62"/>
      <c r="P976" s="61"/>
      <c r="Q976" s="59"/>
      <c r="R976" s="59"/>
      <c r="S976" s="59"/>
      <c r="T976" s="59"/>
      <c r="AA976" s="59"/>
      <c r="AB976" s="59"/>
      <c r="AC976" s="59"/>
      <c r="AD976" s="59"/>
      <c r="AE976" s="59"/>
      <c r="AF976" s="59"/>
      <c r="AG976" s="59"/>
      <c r="AH976" s="59"/>
      <c r="AI976" s="59"/>
      <c r="AJ976" s="59"/>
    </row>
    <row r="977" spans="1:36" ht="14.25" customHeight="1" x14ac:dyDescent="0.2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61"/>
      <c r="O977" s="62"/>
      <c r="P977" s="61"/>
      <c r="Q977" s="59"/>
      <c r="R977" s="59"/>
      <c r="S977" s="59"/>
      <c r="T977" s="59"/>
      <c r="AA977" s="59"/>
      <c r="AB977" s="59"/>
      <c r="AC977" s="59"/>
      <c r="AD977" s="59"/>
      <c r="AE977" s="59"/>
      <c r="AF977" s="59"/>
      <c r="AG977" s="59"/>
      <c r="AH977" s="59"/>
      <c r="AI977" s="59"/>
      <c r="AJ977" s="59"/>
    </row>
    <row r="978" spans="1:36" ht="14.25" customHeight="1" x14ac:dyDescent="0.2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61"/>
      <c r="O978" s="62"/>
      <c r="P978" s="61"/>
      <c r="Q978" s="59"/>
      <c r="R978" s="59"/>
      <c r="S978" s="59"/>
      <c r="T978" s="59"/>
      <c r="AA978" s="59"/>
      <c r="AB978" s="59"/>
      <c r="AC978" s="59"/>
      <c r="AD978" s="59"/>
      <c r="AE978" s="59"/>
      <c r="AF978" s="59"/>
      <c r="AG978" s="59"/>
      <c r="AH978" s="59"/>
      <c r="AI978" s="59"/>
      <c r="AJ978" s="59"/>
    </row>
    <row r="979" spans="1:36" ht="14.25" customHeight="1" x14ac:dyDescent="0.2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61"/>
      <c r="O979" s="62"/>
      <c r="P979" s="61"/>
      <c r="Q979" s="59"/>
      <c r="R979" s="59"/>
      <c r="S979" s="59"/>
      <c r="T979" s="59"/>
      <c r="AA979" s="59"/>
      <c r="AB979" s="59"/>
      <c r="AC979" s="59"/>
      <c r="AD979" s="59"/>
      <c r="AE979" s="59"/>
      <c r="AF979" s="59"/>
      <c r="AG979" s="59"/>
      <c r="AH979" s="59"/>
      <c r="AI979" s="59"/>
      <c r="AJ979" s="59"/>
    </row>
    <row r="980" spans="1:36" ht="14.25" customHeight="1" x14ac:dyDescent="0.2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61"/>
      <c r="O980" s="62"/>
      <c r="P980" s="61"/>
      <c r="Q980" s="59"/>
      <c r="R980" s="59"/>
      <c r="S980" s="59"/>
      <c r="T980" s="59"/>
      <c r="AA980" s="59"/>
      <c r="AB980" s="59"/>
      <c r="AC980" s="59"/>
      <c r="AD980" s="59"/>
      <c r="AE980" s="59"/>
      <c r="AF980" s="59"/>
      <c r="AG980" s="59"/>
      <c r="AH980" s="59"/>
      <c r="AI980" s="59"/>
      <c r="AJ980" s="59"/>
    </row>
    <row r="981" spans="1:36" ht="14.25" customHeight="1" x14ac:dyDescent="0.2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61"/>
      <c r="O981" s="62"/>
      <c r="P981" s="61"/>
      <c r="Q981" s="59"/>
      <c r="R981" s="59"/>
      <c r="S981" s="59"/>
      <c r="T981" s="59"/>
      <c r="AA981" s="59"/>
      <c r="AB981" s="59"/>
      <c r="AC981" s="59"/>
      <c r="AD981" s="59"/>
      <c r="AE981" s="59"/>
      <c r="AF981" s="59"/>
      <c r="AG981" s="59"/>
      <c r="AH981" s="59"/>
      <c r="AI981" s="59"/>
      <c r="AJ981" s="59"/>
    </row>
    <row r="982" spans="1:36" ht="14.25" customHeight="1" x14ac:dyDescent="0.2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61"/>
      <c r="O982" s="62"/>
      <c r="P982" s="61"/>
      <c r="Q982" s="59"/>
      <c r="R982" s="59"/>
      <c r="S982" s="59"/>
      <c r="T982" s="59"/>
      <c r="AA982" s="59"/>
      <c r="AB982" s="59"/>
      <c r="AC982" s="59"/>
      <c r="AD982" s="59"/>
      <c r="AE982" s="59"/>
      <c r="AF982" s="59"/>
      <c r="AG982" s="59"/>
      <c r="AH982" s="59"/>
      <c r="AI982" s="59"/>
      <c r="AJ982" s="59"/>
    </row>
    <row r="983" spans="1:36" ht="14.25" customHeight="1" x14ac:dyDescent="0.2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61"/>
      <c r="O983" s="62"/>
      <c r="P983" s="61"/>
      <c r="Q983" s="59"/>
      <c r="R983" s="59"/>
      <c r="S983" s="59"/>
      <c r="T983" s="59"/>
      <c r="AA983" s="59"/>
      <c r="AB983" s="59"/>
      <c r="AC983" s="59"/>
      <c r="AD983" s="59"/>
      <c r="AE983" s="59"/>
      <c r="AF983" s="59"/>
      <c r="AG983" s="59"/>
      <c r="AH983" s="59"/>
      <c r="AI983" s="59"/>
      <c r="AJ983" s="59"/>
    </row>
    <row r="984" spans="1:36" ht="14.25" customHeight="1" x14ac:dyDescent="0.2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61"/>
      <c r="O984" s="62"/>
      <c r="P984" s="61"/>
      <c r="Q984" s="59"/>
      <c r="R984" s="59"/>
      <c r="S984" s="59"/>
      <c r="T984" s="59"/>
      <c r="AA984" s="59"/>
      <c r="AB984" s="59"/>
      <c r="AC984" s="59"/>
      <c r="AD984" s="59"/>
      <c r="AE984" s="59"/>
      <c r="AF984" s="59"/>
      <c r="AG984" s="59"/>
      <c r="AH984" s="59"/>
      <c r="AI984" s="59"/>
      <c r="AJ984" s="59"/>
    </row>
    <row r="985" spans="1:36" ht="14.25" customHeight="1" x14ac:dyDescent="0.2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61"/>
      <c r="O985" s="62"/>
      <c r="P985" s="61"/>
      <c r="Q985" s="59"/>
      <c r="R985" s="59"/>
      <c r="S985" s="59"/>
      <c r="T985" s="59"/>
      <c r="AA985" s="59"/>
      <c r="AB985" s="59"/>
      <c r="AC985" s="59"/>
      <c r="AD985" s="59"/>
      <c r="AE985" s="59"/>
      <c r="AF985" s="59"/>
      <c r="AG985" s="59"/>
      <c r="AH985" s="59"/>
      <c r="AI985" s="59"/>
      <c r="AJ985" s="59"/>
    </row>
    <row r="986" spans="1:36" ht="14.25" customHeight="1" x14ac:dyDescent="0.2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61"/>
      <c r="O986" s="62"/>
      <c r="P986" s="61"/>
      <c r="Q986" s="59"/>
      <c r="R986" s="59"/>
      <c r="S986" s="59"/>
      <c r="T986" s="59"/>
      <c r="AA986" s="59"/>
      <c r="AB986" s="59"/>
      <c r="AC986" s="59"/>
      <c r="AD986" s="59"/>
      <c r="AE986" s="59"/>
      <c r="AF986" s="59"/>
      <c r="AG986" s="59"/>
      <c r="AH986" s="59"/>
      <c r="AI986" s="59"/>
      <c r="AJ986" s="59"/>
    </row>
    <row r="987" spans="1:36" ht="14.25" customHeight="1" x14ac:dyDescent="0.2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61"/>
      <c r="O987" s="62"/>
      <c r="P987" s="61"/>
      <c r="Q987" s="59"/>
      <c r="R987" s="59"/>
      <c r="S987" s="59"/>
      <c r="T987" s="59"/>
      <c r="AA987" s="59"/>
      <c r="AB987" s="59"/>
      <c r="AC987" s="59"/>
      <c r="AD987" s="59"/>
      <c r="AE987" s="59"/>
      <c r="AF987" s="59"/>
      <c r="AG987" s="59"/>
      <c r="AH987" s="59"/>
      <c r="AI987" s="59"/>
      <c r="AJ987" s="59"/>
    </row>
    <row r="988" spans="1:36" ht="14.25" customHeight="1" x14ac:dyDescent="0.2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61"/>
      <c r="O988" s="62"/>
      <c r="P988" s="61"/>
      <c r="Q988" s="59"/>
      <c r="R988" s="59"/>
      <c r="S988" s="59"/>
      <c r="T988" s="59"/>
      <c r="AA988" s="59"/>
      <c r="AB988" s="59"/>
      <c r="AC988" s="59"/>
      <c r="AD988" s="59"/>
      <c r="AE988" s="59"/>
      <c r="AF988" s="59"/>
      <c r="AG988" s="59"/>
      <c r="AH988" s="59"/>
      <c r="AI988" s="59"/>
      <c r="AJ988" s="59"/>
    </row>
    <row r="989" spans="1:36" ht="14.25" customHeight="1" x14ac:dyDescent="0.2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61"/>
      <c r="O989" s="62"/>
      <c r="P989" s="61"/>
      <c r="Q989" s="59"/>
      <c r="R989" s="59"/>
      <c r="S989" s="59"/>
      <c r="T989" s="59"/>
      <c r="AA989" s="59"/>
      <c r="AB989" s="59"/>
      <c r="AC989" s="59"/>
      <c r="AD989" s="59"/>
      <c r="AE989" s="59"/>
      <c r="AF989" s="59"/>
      <c r="AG989" s="59"/>
      <c r="AH989" s="59"/>
      <c r="AI989" s="59"/>
      <c r="AJ989" s="59"/>
    </row>
    <row r="990" spans="1:36" ht="14.25" customHeight="1" x14ac:dyDescent="0.2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61"/>
      <c r="O990" s="62"/>
      <c r="P990" s="61"/>
      <c r="Q990" s="59"/>
      <c r="R990" s="59"/>
      <c r="S990" s="59"/>
      <c r="T990" s="59"/>
      <c r="AA990" s="59"/>
      <c r="AB990" s="59"/>
      <c r="AC990" s="59"/>
      <c r="AD990" s="59"/>
      <c r="AE990" s="59"/>
      <c r="AF990" s="59"/>
      <c r="AG990" s="59"/>
      <c r="AH990" s="59"/>
      <c r="AI990" s="59"/>
      <c r="AJ990" s="59"/>
    </row>
    <row r="991" spans="1:36" ht="14.25" customHeight="1" x14ac:dyDescent="0.2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61"/>
      <c r="O991" s="62"/>
      <c r="P991" s="61"/>
      <c r="Q991" s="59"/>
      <c r="R991" s="59"/>
      <c r="S991" s="59"/>
      <c r="T991" s="59"/>
      <c r="AA991" s="59"/>
      <c r="AB991" s="59"/>
      <c r="AC991" s="59"/>
      <c r="AD991" s="59"/>
      <c r="AE991" s="59"/>
      <c r="AF991" s="59"/>
      <c r="AG991" s="59"/>
      <c r="AH991" s="59"/>
      <c r="AI991" s="59"/>
      <c r="AJ991" s="59"/>
    </row>
    <row r="992" spans="1:36" ht="14.25" customHeight="1" x14ac:dyDescent="0.2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61"/>
      <c r="O992" s="62"/>
      <c r="P992" s="61"/>
      <c r="Q992" s="59"/>
      <c r="R992" s="59"/>
      <c r="S992" s="59"/>
      <c r="T992" s="59"/>
      <c r="AA992" s="59"/>
      <c r="AB992" s="59"/>
      <c r="AC992" s="59"/>
      <c r="AD992" s="59"/>
      <c r="AE992" s="59"/>
      <c r="AF992" s="59"/>
      <c r="AG992" s="59"/>
      <c r="AH992" s="59"/>
      <c r="AI992" s="59"/>
      <c r="AJ992" s="59"/>
    </row>
    <row r="993" spans="1:36" ht="14.25" customHeight="1" x14ac:dyDescent="0.2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61"/>
      <c r="O993" s="62"/>
      <c r="P993" s="61"/>
      <c r="Q993" s="59"/>
      <c r="R993" s="59"/>
      <c r="S993" s="59"/>
      <c r="T993" s="59"/>
      <c r="AA993" s="59"/>
      <c r="AB993" s="59"/>
      <c r="AC993" s="59"/>
      <c r="AD993" s="59"/>
      <c r="AE993" s="59"/>
      <c r="AF993" s="59"/>
      <c r="AG993" s="59"/>
      <c r="AH993" s="59"/>
      <c r="AI993" s="59"/>
      <c r="AJ993" s="59"/>
    </row>
    <row r="994" spans="1:36" ht="14.25" customHeight="1" x14ac:dyDescent="0.2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61"/>
      <c r="O994" s="62"/>
      <c r="P994" s="61"/>
      <c r="Q994" s="59"/>
      <c r="R994" s="59"/>
      <c r="S994" s="59"/>
      <c r="T994" s="59"/>
      <c r="AA994" s="59"/>
      <c r="AB994" s="59"/>
      <c r="AC994" s="59"/>
      <c r="AD994" s="59"/>
      <c r="AE994" s="59"/>
      <c r="AF994" s="59"/>
      <c r="AG994" s="59"/>
      <c r="AH994" s="59"/>
      <c r="AI994" s="59"/>
      <c r="AJ994" s="59"/>
    </row>
    <row r="995" spans="1:36" ht="14.25" customHeight="1" x14ac:dyDescent="0.2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61"/>
      <c r="O995" s="62"/>
      <c r="P995" s="61"/>
      <c r="Q995" s="59"/>
      <c r="R995" s="59"/>
      <c r="S995" s="59"/>
      <c r="T995" s="59"/>
      <c r="AA995" s="59"/>
      <c r="AB995" s="59"/>
      <c r="AC995" s="59"/>
      <c r="AD995" s="59"/>
      <c r="AE995" s="59"/>
      <c r="AF995" s="59"/>
      <c r="AG995" s="59"/>
      <c r="AH995" s="59"/>
      <c r="AI995" s="59"/>
      <c r="AJ995" s="59"/>
    </row>
    <row r="996" spans="1:36" ht="14.25" customHeight="1" x14ac:dyDescent="0.2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61"/>
      <c r="O996" s="62"/>
      <c r="P996" s="61"/>
      <c r="Q996" s="59"/>
      <c r="R996" s="59"/>
      <c r="S996" s="59"/>
      <c r="T996" s="59"/>
      <c r="AA996" s="59"/>
      <c r="AB996" s="59"/>
      <c r="AC996" s="59"/>
      <c r="AD996" s="59"/>
      <c r="AE996" s="59"/>
      <c r="AF996" s="59"/>
      <c r="AG996" s="59"/>
      <c r="AH996" s="59"/>
      <c r="AI996" s="59"/>
      <c r="AJ996" s="59"/>
    </row>
    <row r="997" spans="1:36" ht="14.25" customHeight="1" x14ac:dyDescent="0.2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61"/>
      <c r="O997" s="62"/>
      <c r="P997" s="61"/>
      <c r="Q997" s="59"/>
      <c r="R997" s="59"/>
      <c r="S997" s="59"/>
      <c r="T997" s="59"/>
      <c r="AA997" s="59"/>
      <c r="AB997" s="59"/>
      <c r="AC997" s="59"/>
      <c r="AD997" s="59"/>
      <c r="AE997" s="59"/>
      <c r="AF997" s="59"/>
      <c r="AG997" s="59"/>
      <c r="AH997" s="59"/>
      <c r="AI997" s="59"/>
      <c r="AJ997" s="59"/>
    </row>
    <row r="998" spans="1:36" ht="14.25" customHeight="1" x14ac:dyDescent="0.2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61"/>
      <c r="O998" s="62"/>
      <c r="P998" s="61"/>
      <c r="Q998" s="59"/>
      <c r="R998" s="59"/>
      <c r="S998" s="59"/>
      <c r="T998" s="59"/>
      <c r="AA998" s="59"/>
      <c r="AB998" s="59"/>
      <c r="AC998" s="59"/>
      <c r="AD998" s="59"/>
      <c r="AE998" s="59"/>
      <c r="AF998" s="59"/>
      <c r="AG998" s="59"/>
      <c r="AH998" s="59"/>
      <c r="AI998" s="59"/>
      <c r="AJ998" s="59"/>
    </row>
    <row r="999" spans="1:36" ht="14.25" customHeight="1" x14ac:dyDescent="0.2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61"/>
      <c r="O999" s="62"/>
      <c r="P999" s="61"/>
      <c r="Q999" s="59"/>
      <c r="AA999" s="59"/>
      <c r="AB999" s="59"/>
      <c r="AC999" s="59"/>
      <c r="AD999" s="59"/>
      <c r="AE999" s="59"/>
      <c r="AF999" s="59"/>
      <c r="AG999" s="59"/>
      <c r="AH999" s="59"/>
      <c r="AI999" s="59"/>
      <c r="AJ999" s="59"/>
    </row>
    <row r="1000" spans="1:36" ht="14.25" customHeight="1" x14ac:dyDescent="0.2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61"/>
      <c r="O1000" s="62"/>
      <c r="P1000" s="61"/>
      <c r="AA1000" s="59"/>
      <c r="AB1000" s="59"/>
      <c r="AC1000" s="59"/>
      <c r="AD1000" s="59"/>
      <c r="AE1000" s="59"/>
      <c r="AF1000" s="59"/>
      <c r="AG1000" s="59"/>
      <c r="AH1000" s="59"/>
      <c r="AI1000" s="59"/>
      <c r="AJ1000" s="59"/>
    </row>
  </sheetData>
  <mergeCells count="3">
    <mergeCell ref="B22:B23"/>
    <mergeCell ref="C22:G22"/>
    <mergeCell ref="Y23:AC23"/>
  </mergeCells>
  <conditionalFormatting sqref="M15:M19">
    <cfRule type="expression" dxfId="1" priority="1">
      <formula>M15=N15</formula>
    </cfRule>
    <cfRule type="expression" dxfId="0" priority="2">
      <formula>M15&lt;&gt;N15</formula>
    </cfRule>
  </conditionalFormatting>
  <pageMargins left="0.7" right="0.7" top="0.75" bottom="0.75" header="0" footer="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BD4B4"/>
  </sheetPr>
  <dimension ref="A1:Z1000"/>
  <sheetViews>
    <sheetView workbookViewId="0">
      <selection activeCell="B4" sqref="B4"/>
    </sheetView>
  </sheetViews>
  <sheetFormatPr baseColWidth="10" defaultColWidth="11.1640625" defaultRowHeight="15" customHeight="1" x14ac:dyDescent="0.2"/>
  <cols>
    <col min="1" max="26" width="7" customWidth="1"/>
  </cols>
  <sheetData>
    <row r="1" spans="1:26" ht="14.25" customHeight="1" thickBot="1" x14ac:dyDescent="0.25">
      <c r="A1" s="47" t="s">
        <v>111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4.25" customHeight="1" x14ac:dyDescent="0.2">
      <c r="A2" s="143" t="s">
        <v>112</v>
      </c>
      <c r="B2" s="145" t="s">
        <v>113</v>
      </c>
      <c r="C2" s="146"/>
      <c r="D2" s="147"/>
      <c r="E2" s="145" t="s">
        <v>114</v>
      </c>
      <c r="F2" s="146"/>
      <c r="G2" s="147"/>
      <c r="H2" s="145" t="s">
        <v>115</v>
      </c>
      <c r="I2" s="146"/>
      <c r="J2" s="147"/>
      <c r="K2" s="145" t="s">
        <v>116</v>
      </c>
      <c r="L2" s="146"/>
      <c r="M2" s="1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4.25" customHeight="1" x14ac:dyDescent="0.2">
      <c r="A3" s="144"/>
      <c r="B3" s="101" t="s">
        <v>117</v>
      </c>
      <c r="C3" s="102" t="s">
        <v>118</v>
      </c>
      <c r="D3" s="103" t="s">
        <v>119</v>
      </c>
      <c r="E3" s="101" t="s">
        <v>117</v>
      </c>
      <c r="F3" s="102" t="s">
        <v>118</v>
      </c>
      <c r="G3" s="103" t="s">
        <v>119</v>
      </c>
      <c r="H3" s="101" t="s">
        <v>117</v>
      </c>
      <c r="I3" s="102" t="s">
        <v>118</v>
      </c>
      <c r="J3" s="103" t="s">
        <v>119</v>
      </c>
      <c r="K3" s="101" t="s">
        <v>117</v>
      </c>
      <c r="L3" s="102" t="s">
        <v>118</v>
      </c>
      <c r="M3" s="103" t="s">
        <v>119</v>
      </c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4.25" customHeight="1" x14ac:dyDescent="0.2">
      <c r="A4" s="104" t="s">
        <v>120</v>
      </c>
      <c r="B4" s="105">
        <f t="shared" ref="B4:D9" ca="1" si="0">VLOOKUP($A4,INDIRECT(B$3&amp;"!$A$1:$E$7"),MATCH($B$2,INDIRECT(B$3&amp;"!$A$1:$E$1"),0),0)</f>
        <v>19660</v>
      </c>
      <c r="C4" s="106">
        <f ca="1">VLOOKUP($A4,INDIRECT(C$3&amp;"!$A$1:$E$7"),MATCH($B$2,INDIRECT(C$3&amp;"!$A$1:$E$1"),0),0)</f>
        <v>37830</v>
      </c>
      <c r="D4" s="107">
        <f t="shared" ref="D4:D9" ca="1" si="1">VLOOKUP($A4,INDIRECT(D$3&amp;"!$A$1:$E$7"),MATCH($B$2,INDIRECT(D$3&amp;"!$A$1:$E$1"),0),0)</f>
        <v>17530</v>
      </c>
      <c r="E4" s="105">
        <f ca="1">VLOOKUP($A4,INDIRECT(E$3&amp;"!$A$1:$E$7"),MATCH($E$2,INDIRECT(E$3&amp;"!$A$1:$E$1"),0),0)</f>
        <v>31770</v>
      </c>
      <c r="F4" s="106">
        <f t="shared" ref="F4:G9" ca="1" si="2">VLOOKUP($A4,INDIRECT(F$3&amp;"!$A$1:$E$7"),MATCH($E$2,INDIRECT(F$3&amp;"!$A$1:$E$1"),0),0)</f>
        <v>27360</v>
      </c>
      <c r="G4" s="107">
        <f t="shared" ca="1" si="2"/>
        <v>19700</v>
      </c>
      <c r="H4" s="105">
        <f ca="1">VLOOKUP($A4,INDIRECT(H$3&amp;"!$A$1:$E$7"),MATCH($H$2,INDIRECT(H$3&amp;"!$A$1:$E$1"),0),0)</f>
        <v>276</v>
      </c>
      <c r="I4" s="106">
        <f t="shared" ref="I4:J9" ca="1" si="3">VLOOKUP($A4,INDIRECT(I$3&amp;"!$A$1:$E$7"),MATCH($H$2,INDIRECT(I$3&amp;"!$A$1:$E$1"),0),0)</f>
        <v>265</v>
      </c>
      <c r="J4" s="107">
        <f t="shared" ca="1" si="3"/>
        <v>227</v>
      </c>
      <c r="K4" s="105">
        <f ca="1">VLOOKUP($A4,INDIRECT(K$3&amp;"!$A$1:$E$7"),MATCH($K$2,INDIRECT(K$3&amp;"!$A$1:$E$1"),0),0)</f>
        <v>156</v>
      </c>
      <c r="L4" s="106">
        <f t="shared" ref="L4:M9" ca="1" si="4">VLOOKUP($A4,INDIRECT(L$3&amp;"!$A$1:$E$7"),MATCH($K$2,INDIRECT(L$3&amp;"!$A$1:$E$1"),0),0)</f>
        <v>150</v>
      </c>
      <c r="M4" s="107">
        <f t="shared" ca="1" si="4"/>
        <v>174</v>
      </c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4.25" customHeight="1" x14ac:dyDescent="0.2">
      <c r="A5" s="104" t="s">
        <v>121</v>
      </c>
      <c r="B5" s="105">
        <f t="shared" ca="1" si="0"/>
        <v>36220</v>
      </c>
      <c r="C5" s="106">
        <f t="shared" ca="1" si="0"/>
        <v>30930</v>
      </c>
      <c r="D5" s="107">
        <f t="shared" ca="1" si="1"/>
        <v>47220</v>
      </c>
      <c r="E5" s="105">
        <f t="shared" ref="E5:G9" ca="1" si="5">VLOOKUP($A5,INDIRECT(E$3&amp;"!$A$1:$E$7"),MATCH($E$2,INDIRECT(E$3&amp;"!$A$1:$E$1"),0),0)</f>
        <v>37800</v>
      </c>
      <c r="F5" s="106">
        <f t="shared" ca="1" si="2"/>
        <v>17110</v>
      </c>
      <c r="G5" s="107">
        <f t="shared" ca="1" si="2"/>
        <v>27720</v>
      </c>
      <c r="H5" s="105">
        <f t="shared" ref="H5:H9" ca="1" si="6">VLOOKUP($A5,INDIRECT(H$3&amp;"!$A$1:$E$7"),MATCH($H$2,INDIRECT(H$3&amp;"!$A$1:$E$1"),0),0)</f>
        <v>201</v>
      </c>
      <c r="I5" s="106">
        <f t="shared" ca="1" si="3"/>
        <v>211</v>
      </c>
      <c r="J5" s="107">
        <f t="shared" ca="1" si="3"/>
        <v>258</v>
      </c>
      <c r="K5" s="105">
        <f t="shared" ref="K5:K9" ca="1" si="7">VLOOKUP($A5,INDIRECT(K$3&amp;"!$A$1:$E$7"),MATCH($K$2,INDIRECT(K$3&amp;"!$A$1:$E$1"),0),0)</f>
        <v>160</v>
      </c>
      <c r="L5" s="106">
        <f t="shared" ca="1" si="4"/>
        <v>158</v>
      </c>
      <c r="M5" s="107">
        <f t="shared" ca="1" si="4"/>
        <v>156</v>
      </c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14.25" customHeight="1" x14ac:dyDescent="0.2">
      <c r="A6" s="104" t="s">
        <v>122</v>
      </c>
      <c r="B6" s="105">
        <f t="shared" ca="1" si="0"/>
        <v>29370</v>
      </c>
      <c r="C6" s="106">
        <f t="shared" ca="1" si="0"/>
        <v>28570</v>
      </c>
      <c r="D6" s="107">
        <f t="shared" ca="1" si="1"/>
        <v>36120</v>
      </c>
      <c r="E6" s="105">
        <f t="shared" ca="1" si="5"/>
        <v>10060</v>
      </c>
      <c r="F6" s="106">
        <f t="shared" ca="1" si="2"/>
        <v>38870</v>
      </c>
      <c r="G6" s="107">
        <f t="shared" ca="1" si="2"/>
        <v>13690</v>
      </c>
      <c r="H6" s="105">
        <f t="shared" ca="1" si="6"/>
        <v>255</v>
      </c>
      <c r="I6" s="106">
        <f t="shared" ca="1" si="3"/>
        <v>280</v>
      </c>
      <c r="J6" s="107">
        <f t="shared" ca="1" si="3"/>
        <v>294</v>
      </c>
      <c r="K6" s="105">
        <f t="shared" ca="1" si="7"/>
        <v>178</v>
      </c>
      <c r="L6" s="106">
        <f t="shared" ca="1" si="4"/>
        <v>191</v>
      </c>
      <c r="M6" s="107">
        <f t="shared" ca="1" si="4"/>
        <v>178</v>
      </c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4.25" customHeight="1" x14ac:dyDescent="0.2">
      <c r="A7" s="104" t="s">
        <v>123</v>
      </c>
      <c r="B7" s="105">
        <f t="shared" ca="1" si="0"/>
        <v>32270</v>
      </c>
      <c r="C7" s="106">
        <f t="shared" ca="1" si="0"/>
        <v>10400</v>
      </c>
      <c r="D7" s="107">
        <f t="shared" ca="1" si="1"/>
        <v>31480</v>
      </c>
      <c r="E7" s="105">
        <f t="shared" ca="1" si="5"/>
        <v>19990</v>
      </c>
      <c r="F7" s="106">
        <f t="shared" ca="1" si="2"/>
        <v>17930</v>
      </c>
      <c r="G7" s="107">
        <f t="shared" ca="1" si="2"/>
        <v>15560</v>
      </c>
      <c r="H7" s="105">
        <f t="shared" ca="1" si="6"/>
        <v>282</v>
      </c>
      <c r="I7" s="106">
        <f t="shared" ca="1" si="3"/>
        <v>248</v>
      </c>
      <c r="J7" s="107">
        <f t="shared" ca="1" si="3"/>
        <v>293</v>
      </c>
      <c r="K7" s="105">
        <f t="shared" ca="1" si="7"/>
        <v>191</v>
      </c>
      <c r="L7" s="106">
        <f t="shared" ca="1" si="4"/>
        <v>171</v>
      </c>
      <c r="M7" s="107">
        <f t="shared" ca="1" si="4"/>
        <v>187</v>
      </c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4.25" customHeight="1" x14ac:dyDescent="0.2">
      <c r="A8" s="104" t="s">
        <v>124</v>
      </c>
      <c r="B8" s="105">
        <f t="shared" ca="1" si="0"/>
        <v>32980</v>
      </c>
      <c r="C8" s="106">
        <f t="shared" ca="1" si="0"/>
        <v>37330</v>
      </c>
      <c r="D8" s="107">
        <f t="shared" ca="1" si="1"/>
        <v>11160</v>
      </c>
      <c r="E8" s="105">
        <f t="shared" ca="1" si="5"/>
        <v>14610</v>
      </c>
      <c r="F8" s="106">
        <f t="shared" ca="1" si="2"/>
        <v>39130</v>
      </c>
      <c r="G8" s="107">
        <f t="shared" ca="1" si="2"/>
        <v>39030</v>
      </c>
      <c r="H8" s="105">
        <f t="shared" ca="1" si="6"/>
        <v>223</v>
      </c>
      <c r="I8" s="106">
        <f t="shared" ca="1" si="3"/>
        <v>275</v>
      </c>
      <c r="J8" s="107">
        <f t="shared" ca="1" si="3"/>
        <v>294</v>
      </c>
      <c r="K8" s="105">
        <f t="shared" ca="1" si="7"/>
        <v>159</v>
      </c>
      <c r="L8" s="106">
        <f t="shared" ca="1" si="4"/>
        <v>197</v>
      </c>
      <c r="M8" s="107">
        <f t="shared" ca="1" si="4"/>
        <v>178</v>
      </c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14.25" customHeight="1" thickBot="1" x14ac:dyDescent="0.25">
      <c r="A9" s="104" t="s">
        <v>125</v>
      </c>
      <c r="B9" s="108">
        <f t="shared" ca="1" si="0"/>
        <v>47290</v>
      </c>
      <c r="C9" s="109">
        <f t="shared" ca="1" si="0"/>
        <v>25870</v>
      </c>
      <c r="D9" s="110">
        <f t="shared" ca="1" si="1"/>
        <v>27730</v>
      </c>
      <c r="E9" s="108">
        <f t="shared" ca="1" si="5"/>
        <v>36330</v>
      </c>
      <c r="F9" s="109">
        <f t="shared" ca="1" si="2"/>
        <v>31630</v>
      </c>
      <c r="G9" s="110">
        <f t="shared" ca="1" si="2"/>
        <v>26450</v>
      </c>
      <c r="H9" s="108">
        <f t="shared" ca="1" si="6"/>
        <v>209</v>
      </c>
      <c r="I9" s="109">
        <f t="shared" ca="1" si="3"/>
        <v>275</v>
      </c>
      <c r="J9" s="110">
        <f t="shared" ca="1" si="3"/>
        <v>263</v>
      </c>
      <c r="K9" s="108">
        <f t="shared" ca="1" si="7"/>
        <v>198</v>
      </c>
      <c r="L9" s="109">
        <f t="shared" ca="1" si="4"/>
        <v>184</v>
      </c>
      <c r="M9" s="110">
        <f t="shared" ca="1" si="4"/>
        <v>185</v>
      </c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4.2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4.2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4.2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4.2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4.2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4.2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4.2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14.2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4.2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4.2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4.25" customHeight="1" x14ac:dyDescent="0.2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4.25" customHeight="1" x14ac:dyDescent="0.2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4.25" customHeight="1" x14ac:dyDescent="0.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4.25" customHeight="1" x14ac:dyDescent="0.2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4.25" customHeight="1" x14ac:dyDescent="0.2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4.25" customHeight="1" x14ac:dyDescent="0.2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4.25" customHeight="1" x14ac:dyDescent="0.2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4.25" customHeight="1" x14ac:dyDescent="0.2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4.25" customHeight="1" x14ac:dyDescent="0.2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4.25" customHeight="1" x14ac:dyDescent="0.2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4.25" customHeight="1" x14ac:dyDescent="0.2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4.25" customHeight="1" x14ac:dyDescent="0.2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4.25" customHeight="1" x14ac:dyDescent="0.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4.25" customHeight="1" x14ac:dyDescent="0.2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4.25" customHeight="1" x14ac:dyDescent="0.2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4.25" customHeight="1" x14ac:dyDescent="0.2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4.25" customHeight="1" x14ac:dyDescent="0.2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4.25" customHeight="1" x14ac:dyDescent="0.2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4.25" customHeight="1" x14ac:dyDescent="0.2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4.25" customHeight="1" x14ac:dyDescent="0.2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4.25" customHeight="1" x14ac:dyDescent="0.2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4.25" customHeight="1" x14ac:dyDescent="0.2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4.25" customHeight="1" x14ac:dyDescent="0.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4.25" customHeight="1" x14ac:dyDescent="0.2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4.25" customHeight="1" x14ac:dyDescent="0.2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4.25" customHeight="1" x14ac:dyDescent="0.2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4.25" customHeight="1" x14ac:dyDescent="0.2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4.25" customHeight="1" x14ac:dyDescent="0.2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4.25" customHeight="1" x14ac:dyDescent="0.2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4.25" customHeight="1" x14ac:dyDescent="0.2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4.25" customHeight="1" x14ac:dyDescent="0.2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4.25" customHeight="1" x14ac:dyDescent="0.2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4.25" customHeight="1" x14ac:dyDescent="0.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4.25" customHeight="1" x14ac:dyDescent="0.2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4.25" customHeight="1" x14ac:dyDescent="0.2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4.25" customHeight="1" x14ac:dyDescent="0.2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4.25" customHeight="1" x14ac:dyDescent="0.2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4.25" customHeight="1" x14ac:dyDescent="0.2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4.25" customHeight="1" x14ac:dyDescent="0.2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4.25" customHeight="1" x14ac:dyDescent="0.2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4.25" customHeight="1" x14ac:dyDescent="0.2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4.25" customHeight="1" x14ac:dyDescent="0.2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4.25" customHeight="1" x14ac:dyDescent="0.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4.25" customHeight="1" x14ac:dyDescent="0.2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4.25" customHeight="1" x14ac:dyDescent="0.2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4.25" customHeight="1" x14ac:dyDescent="0.2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4.25" customHeight="1" x14ac:dyDescent="0.2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4.25" customHeight="1" x14ac:dyDescent="0.2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4.25" customHeight="1" x14ac:dyDescent="0.2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4.25" customHeight="1" x14ac:dyDescent="0.2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4.25" customHeight="1" x14ac:dyDescent="0.2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4.25" customHeight="1" x14ac:dyDescent="0.2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4.25" customHeight="1" x14ac:dyDescent="0.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4.25" customHeight="1" x14ac:dyDescent="0.2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4.25" customHeight="1" x14ac:dyDescent="0.2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4.25" customHeight="1" x14ac:dyDescent="0.2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4.25" customHeight="1" x14ac:dyDescent="0.2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4.25" customHeight="1" x14ac:dyDescent="0.2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4.25" customHeight="1" x14ac:dyDescent="0.2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4.25" customHeight="1" x14ac:dyDescent="0.2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4.25" customHeight="1" x14ac:dyDescent="0.2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4.25" customHeight="1" x14ac:dyDescent="0.2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4.25" customHeight="1" x14ac:dyDescent="0.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4.25" customHeight="1" x14ac:dyDescent="0.2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4.25" customHeight="1" x14ac:dyDescent="0.2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4.25" customHeight="1" x14ac:dyDescent="0.2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4.25" customHeight="1" x14ac:dyDescent="0.2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4.25" customHeight="1" x14ac:dyDescent="0.2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4.25" customHeight="1" x14ac:dyDescent="0.2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4.25" customHeight="1" x14ac:dyDescent="0.2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4.25" customHeight="1" x14ac:dyDescent="0.2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4.25" customHeight="1" x14ac:dyDescent="0.2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4.25" customHeight="1" x14ac:dyDescent="0.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4.25" customHeight="1" x14ac:dyDescent="0.2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4.25" customHeight="1" x14ac:dyDescent="0.2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4.25" customHeight="1" x14ac:dyDescent="0.2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4.25" customHeight="1" x14ac:dyDescent="0.2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4.25" customHeight="1" x14ac:dyDescent="0.2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4.25" customHeight="1" x14ac:dyDescent="0.2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4.25" customHeight="1" x14ac:dyDescent="0.2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4.25" customHeight="1" x14ac:dyDescent="0.2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4.25" customHeight="1" x14ac:dyDescent="0.2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4.25" customHeight="1" x14ac:dyDescent="0.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4.25" customHeight="1" x14ac:dyDescent="0.2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4.25" customHeight="1" x14ac:dyDescent="0.2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4.25" customHeight="1" x14ac:dyDescent="0.2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4.25" customHeight="1" x14ac:dyDescent="0.2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4.25" customHeight="1" x14ac:dyDescent="0.2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4.25" customHeight="1" x14ac:dyDescent="0.2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4.25" customHeight="1" x14ac:dyDescent="0.2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4.25" customHeight="1" x14ac:dyDescent="0.2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4.25" customHeight="1" x14ac:dyDescent="0.2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4.25" customHeight="1" x14ac:dyDescent="0.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4.25" customHeight="1" x14ac:dyDescent="0.2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4.25" customHeight="1" x14ac:dyDescent="0.2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4.25" customHeight="1" x14ac:dyDescent="0.2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4.25" customHeight="1" x14ac:dyDescent="0.2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4.25" customHeight="1" x14ac:dyDescent="0.2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4.25" customHeight="1" x14ac:dyDescent="0.2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4.25" customHeight="1" x14ac:dyDescent="0.2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4.25" customHeight="1" x14ac:dyDescent="0.2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4.25" customHeight="1" x14ac:dyDescent="0.2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4.25" customHeight="1" x14ac:dyDescent="0.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4.25" customHeight="1" x14ac:dyDescent="0.2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4.25" customHeight="1" x14ac:dyDescent="0.2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4.25" customHeight="1" x14ac:dyDescent="0.2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4.25" customHeight="1" x14ac:dyDescent="0.2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4.25" customHeight="1" x14ac:dyDescent="0.2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4.25" customHeight="1" x14ac:dyDescent="0.2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4.25" customHeight="1" x14ac:dyDescent="0.2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4.25" customHeight="1" x14ac:dyDescent="0.2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4.25" customHeight="1" x14ac:dyDescent="0.2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4.25" customHeight="1" x14ac:dyDescent="0.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4.25" customHeight="1" x14ac:dyDescent="0.2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4.25" customHeight="1" x14ac:dyDescent="0.2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4.25" customHeight="1" x14ac:dyDescent="0.2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4.25" customHeight="1" x14ac:dyDescent="0.2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4.25" customHeight="1" x14ac:dyDescent="0.2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4.25" customHeight="1" x14ac:dyDescent="0.2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4.25" customHeight="1" x14ac:dyDescent="0.2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4.25" customHeight="1" x14ac:dyDescent="0.2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4.25" customHeight="1" x14ac:dyDescent="0.2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4.25" customHeight="1" x14ac:dyDescent="0.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4.25" customHeight="1" x14ac:dyDescent="0.2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4.25" customHeight="1" x14ac:dyDescent="0.2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4.25" customHeight="1" x14ac:dyDescent="0.2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4.25" customHeight="1" x14ac:dyDescent="0.2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4.25" customHeight="1" x14ac:dyDescent="0.2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4.25" customHeight="1" x14ac:dyDescent="0.2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4.25" customHeight="1" x14ac:dyDescent="0.2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4.25" customHeight="1" x14ac:dyDescent="0.2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4.25" customHeight="1" x14ac:dyDescent="0.2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4.25" customHeight="1" x14ac:dyDescent="0.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4.25" customHeight="1" x14ac:dyDescent="0.2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4.25" customHeight="1" x14ac:dyDescent="0.2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4.25" customHeight="1" x14ac:dyDescent="0.2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4.25" customHeight="1" x14ac:dyDescent="0.2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4.25" customHeight="1" x14ac:dyDescent="0.2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4.25" customHeight="1" x14ac:dyDescent="0.2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4.25" customHeight="1" x14ac:dyDescent="0.2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4.25" customHeight="1" x14ac:dyDescent="0.2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4.25" customHeight="1" x14ac:dyDescent="0.2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4.25" customHeight="1" x14ac:dyDescent="0.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4.25" customHeight="1" x14ac:dyDescent="0.2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4.25" customHeight="1" x14ac:dyDescent="0.2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4.25" customHeight="1" x14ac:dyDescent="0.2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4.25" customHeight="1" x14ac:dyDescent="0.2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4.25" customHeight="1" x14ac:dyDescent="0.2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4.25" customHeight="1" x14ac:dyDescent="0.2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4.25" customHeight="1" x14ac:dyDescent="0.2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4.25" customHeight="1" x14ac:dyDescent="0.2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4.25" customHeight="1" x14ac:dyDescent="0.2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4.25" customHeight="1" x14ac:dyDescent="0.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4.25" customHeight="1" x14ac:dyDescent="0.2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4.25" customHeight="1" x14ac:dyDescent="0.2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4.25" customHeight="1" x14ac:dyDescent="0.2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4.25" customHeight="1" x14ac:dyDescent="0.2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4.25" customHeight="1" x14ac:dyDescent="0.2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4.25" customHeight="1" x14ac:dyDescent="0.2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4.25" customHeight="1" x14ac:dyDescent="0.2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4.25" customHeight="1" x14ac:dyDescent="0.2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4.25" customHeight="1" x14ac:dyDescent="0.2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4.25" customHeight="1" x14ac:dyDescent="0.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4.25" customHeight="1" x14ac:dyDescent="0.2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4.25" customHeight="1" x14ac:dyDescent="0.2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4.25" customHeight="1" x14ac:dyDescent="0.2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4.25" customHeight="1" x14ac:dyDescent="0.2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4.25" customHeight="1" x14ac:dyDescent="0.2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4.25" customHeight="1" x14ac:dyDescent="0.2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4.25" customHeight="1" x14ac:dyDescent="0.2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4.25" customHeight="1" x14ac:dyDescent="0.2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4.25" customHeight="1" x14ac:dyDescent="0.2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4.25" customHeight="1" x14ac:dyDescent="0.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4.25" customHeight="1" x14ac:dyDescent="0.2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4.25" customHeight="1" x14ac:dyDescent="0.2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4.25" customHeight="1" x14ac:dyDescent="0.2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4.25" customHeight="1" x14ac:dyDescent="0.2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4.25" customHeight="1" x14ac:dyDescent="0.2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4.25" customHeight="1" x14ac:dyDescent="0.2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4.25" customHeight="1" x14ac:dyDescent="0.2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4.25" customHeight="1" x14ac:dyDescent="0.2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4.25" customHeight="1" x14ac:dyDescent="0.2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4.25" customHeight="1" x14ac:dyDescent="0.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4.25" customHeight="1" x14ac:dyDescent="0.2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4.25" customHeight="1" x14ac:dyDescent="0.2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4.25" customHeight="1" x14ac:dyDescent="0.2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4.25" customHeight="1" x14ac:dyDescent="0.2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4.25" customHeight="1" x14ac:dyDescent="0.2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4.25" customHeight="1" x14ac:dyDescent="0.2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4.25" customHeight="1" x14ac:dyDescent="0.2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4.25" customHeight="1" x14ac:dyDescent="0.2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4.25" customHeight="1" x14ac:dyDescent="0.2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4.25" customHeight="1" x14ac:dyDescent="0.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4.25" customHeight="1" x14ac:dyDescent="0.2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4.25" customHeight="1" x14ac:dyDescent="0.2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4.25" customHeight="1" x14ac:dyDescent="0.2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4.25" customHeight="1" x14ac:dyDescent="0.2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4.25" customHeight="1" x14ac:dyDescent="0.2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4.25" customHeight="1" x14ac:dyDescent="0.2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4.25" customHeight="1" x14ac:dyDescent="0.2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4.25" customHeight="1" x14ac:dyDescent="0.2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4.25" customHeight="1" x14ac:dyDescent="0.2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4.25" customHeight="1" x14ac:dyDescent="0.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4.25" customHeight="1" x14ac:dyDescent="0.2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4.25" customHeight="1" x14ac:dyDescent="0.2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4.25" customHeight="1" x14ac:dyDescent="0.2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4.25" customHeight="1" x14ac:dyDescent="0.2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4.25" customHeight="1" x14ac:dyDescent="0.2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4.25" customHeight="1" x14ac:dyDescent="0.2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4.25" customHeight="1" x14ac:dyDescent="0.2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4.25" customHeight="1" x14ac:dyDescent="0.2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4.25" customHeight="1" x14ac:dyDescent="0.2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4.25" customHeight="1" x14ac:dyDescent="0.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4.25" customHeight="1" x14ac:dyDescent="0.2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4.25" customHeight="1" x14ac:dyDescent="0.2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4.25" customHeight="1" x14ac:dyDescent="0.2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4.25" customHeight="1" x14ac:dyDescent="0.2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4.25" customHeight="1" x14ac:dyDescent="0.2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4.25" customHeight="1" x14ac:dyDescent="0.2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4.25" customHeight="1" x14ac:dyDescent="0.2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4.25" customHeight="1" x14ac:dyDescent="0.2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4.25" customHeight="1" x14ac:dyDescent="0.2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4.25" customHeight="1" x14ac:dyDescent="0.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4.25" customHeight="1" x14ac:dyDescent="0.2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4.25" customHeight="1" x14ac:dyDescent="0.2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4.25" customHeight="1" x14ac:dyDescent="0.2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4.25" customHeight="1" x14ac:dyDescent="0.2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4.25" customHeight="1" x14ac:dyDescent="0.2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4.25" customHeight="1" x14ac:dyDescent="0.2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4.25" customHeight="1" x14ac:dyDescent="0.2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4.25" customHeight="1" x14ac:dyDescent="0.2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4.25" customHeight="1" x14ac:dyDescent="0.2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4.25" customHeight="1" x14ac:dyDescent="0.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4.25" customHeight="1" x14ac:dyDescent="0.2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4.25" customHeight="1" x14ac:dyDescent="0.2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4.25" customHeight="1" x14ac:dyDescent="0.2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4.25" customHeight="1" x14ac:dyDescent="0.2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4.25" customHeight="1" x14ac:dyDescent="0.2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4.25" customHeight="1" x14ac:dyDescent="0.2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4.25" customHeight="1" x14ac:dyDescent="0.2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4.25" customHeight="1" x14ac:dyDescent="0.2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4.25" customHeight="1" x14ac:dyDescent="0.2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4.25" customHeight="1" x14ac:dyDescent="0.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4.25" customHeight="1" x14ac:dyDescent="0.2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4.25" customHeight="1" x14ac:dyDescent="0.2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4.25" customHeight="1" x14ac:dyDescent="0.2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4.25" customHeight="1" x14ac:dyDescent="0.2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4.25" customHeight="1" x14ac:dyDescent="0.2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4.25" customHeight="1" x14ac:dyDescent="0.2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4.25" customHeight="1" x14ac:dyDescent="0.2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4.25" customHeight="1" x14ac:dyDescent="0.2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4.25" customHeight="1" x14ac:dyDescent="0.2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4.25" customHeight="1" x14ac:dyDescent="0.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4.25" customHeight="1" x14ac:dyDescent="0.2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4.25" customHeight="1" x14ac:dyDescent="0.2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4.25" customHeight="1" x14ac:dyDescent="0.2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4.25" customHeight="1" x14ac:dyDescent="0.2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4.25" customHeight="1" x14ac:dyDescent="0.2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4.25" customHeight="1" x14ac:dyDescent="0.2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4.25" customHeight="1" x14ac:dyDescent="0.2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4.25" customHeight="1" x14ac:dyDescent="0.2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4.25" customHeight="1" x14ac:dyDescent="0.2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4.25" customHeight="1" x14ac:dyDescent="0.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4.25" customHeight="1" x14ac:dyDescent="0.2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4.25" customHeight="1" x14ac:dyDescent="0.2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4.25" customHeight="1" x14ac:dyDescent="0.2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4.25" customHeight="1" x14ac:dyDescent="0.2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4.25" customHeight="1" x14ac:dyDescent="0.2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4.25" customHeight="1" x14ac:dyDescent="0.2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4.25" customHeight="1" x14ac:dyDescent="0.2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4.25" customHeight="1" x14ac:dyDescent="0.2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4.25" customHeight="1" x14ac:dyDescent="0.2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4.25" customHeight="1" x14ac:dyDescent="0.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4.25" customHeight="1" x14ac:dyDescent="0.2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4.25" customHeight="1" x14ac:dyDescent="0.2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4.25" customHeight="1" x14ac:dyDescent="0.2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4.25" customHeight="1" x14ac:dyDescent="0.2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4.25" customHeight="1" x14ac:dyDescent="0.2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4.25" customHeight="1" x14ac:dyDescent="0.2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4.25" customHeight="1" x14ac:dyDescent="0.2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4.25" customHeight="1" x14ac:dyDescent="0.2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4.25" customHeight="1" x14ac:dyDescent="0.2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4.25" customHeight="1" x14ac:dyDescent="0.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4.25" customHeight="1" x14ac:dyDescent="0.2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4.25" customHeight="1" x14ac:dyDescent="0.2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4.25" customHeight="1" x14ac:dyDescent="0.2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4.25" customHeight="1" x14ac:dyDescent="0.2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4.25" customHeight="1" x14ac:dyDescent="0.2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4.25" customHeight="1" x14ac:dyDescent="0.2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4.25" customHeight="1" x14ac:dyDescent="0.2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4.25" customHeight="1" x14ac:dyDescent="0.2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4.25" customHeight="1" x14ac:dyDescent="0.2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4.25" customHeight="1" x14ac:dyDescent="0.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4.25" customHeight="1" x14ac:dyDescent="0.2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4.25" customHeight="1" x14ac:dyDescent="0.2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4.25" customHeight="1" x14ac:dyDescent="0.2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4.25" customHeight="1" x14ac:dyDescent="0.2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4.25" customHeight="1" x14ac:dyDescent="0.2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4.25" customHeight="1" x14ac:dyDescent="0.2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4.25" customHeight="1" x14ac:dyDescent="0.2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4.25" customHeight="1" x14ac:dyDescent="0.2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4.25" customHeight="1" x14ac:dyDescent="0.2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4.25" customHeight="1" x14ac:dyDescent="0.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4.25" customHeight="1" x14ac:dyDescent="0.2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4.25" customHeight="1" x14ac:dyDescent="0.2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4.25" customHeight="1" x14ac:dyDescent="0.2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4.25" customHeight="1" x14ac:dyDescent="0.2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4.25" customHeight="1" x14ac:dyDescent="0.2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4.25" customHeight="1" x14ac:dyDescent="0.2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4.25" customHeight="1" x14ac:dyDescent="0.2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4.25" customHeight="1" x14ac:dyDescent="0.2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4.25" customHeight="1" x14ac:dyDescent="0.2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4.25" customHeight="1" x14ac:dyDescent="0.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4.25" customHeight="1" x14ac:dyDescent="0.2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4.25" customHeight="1" x14ac:dyDescent="0.2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4.25" customHeight="1" x14ac:dyDescent="0.2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4.25" customHeight="1" x14ac:dyDescent="0.2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4.25" customHeight="1" x14ac:dyDescent="0.2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4.25" customHeight="1" x14ac:dyDescent="0.2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4.25" customHeight="1" x14ac:dyDescent="0.2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4.25" customHeight="1" x14ac:dyDescent="0.2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4.25" customHeight="1" x14ac:dyDescent="0.2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4.25" customHeight="1" x14ac:dyDescent="0.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4.25" customHeight="1" x14ac:dyDescent="0.2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4.25" customHeight="1" x14ac:dyDescent="0.2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4.25" customHeight="1" x14ac:dyDescent="0.2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4.25" customHeight="1" x14ac:dyDescent="0.2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4.25" customHeight="1" x14ac:dyDescent="0.2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4.25" customHeight="1" x14ac:dyDescent="0.2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4.25" customHeight="1" x14ac:dyDescent="0.2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4.25" customHeight="1" x14ac:dyDescent="0.2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4.25" customHeight="1" x14ac:dyDescent="0.2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4.25" customHeight="1" x14ac:dyDescent="0.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4.25" customHeight="1" x14ac:dyDescent="0.2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4.25" customHeight="1" x14ac:dyDescent="0.2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4.25" customHeight="1" x14ac:dyDescent="0.2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4.25" customHeight="1" x14ac:dyDescent="0.2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4.25" customHeight="1" x14ac:dyDescent="0.2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4.25" customHeight="1" x14ac:dyDescent="0.2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4.25" customHeight="1" x14ac:dyDescent="0.2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4.25" customHeight="1" x14ac:dyDescent="0.2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4.25" customHeight="1" x14ac:dyDescent="0.2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4.25" customHeight="1" x14ac:dyDescent="0.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4.25" customHeight="1" x14ac:dyDescent="0.2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4.25" customHeight="1" x14ac:dyDescent="0.2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4.25" customHeight="1" x14ac:dyDescent="0.2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4.25" customHeight="1" x14ac:dyDescent="0.2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4.25" customHeight="1" x14ac:dyDescent="0.2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4.25" customHeight="1" x14ac:dyDescent="0.2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4.25" customHeight="1" x14ac:dyDescent="0.2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4.25" customHeight="1" x14ac:dyDescent="0.2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4.25" customHeight="1" x14ac:dyDescent="0.2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4.25" customHeight="1" x14ac:dyDescent="0.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4.25" customHeight="1" x14ac:dyDescent="0.2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4.25" customHeight="1" x14ac:dyDescent="0.2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4.25" customHeight="1" x14ac:dyDescent="0.2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4.25" customHeight="1" x14ac:dyDescent="0.2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4.25" customHeight="1" x14ac:dyDescent="0.2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4.25" customHeight="1" x14ac:dyDescent="0.2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4.25" customHeight="1" x14ac:dyDescent="0.2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4.25" customHeight="1" x14ac:dyDescent="0.2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4.25" customHeight="1" x14ac:dyDescent="0.2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4.25" customHeight="1" x14ac:dyDescent="0.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4.25" customHeight="1" x14ac:dyDescent="0.2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4.25" customHeight="1" x14ac:dyDescent="0.2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4.25" customHeight="1" x14ac:dyDescent="0.2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4.25" customHeight="1" x14ac:dyDescent="0.2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4.25" customHeight="1" x14ac:dyDescent="0.2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4.25" customHeight="1" x14ac:dyDescent="0.2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4.25" customHeight="1" x14ac:dyDescent="0.2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4.25" customHeight="1" x14ac:dyDescent="0.2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4.25" customHeight="1" x14ac:dyDescent="0.2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4.25" customHeight="1" x14ac:dyDescent="0.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4.25" customHeight="1" x14ac:dyDescent="0.2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4.25" customHeight="1" x14ac:dyDescent="0.2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4.25" customHeight="1" x14ac:dyDescent="0.2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4.25" customHeight="1" x14ac:dyDescent="0.2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4.25" customHeight="1" x14ac:dyDescent="0.2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4.25" customHeight="1" x14ac:dyDescent="0.2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4.25" customHeight="1" x14ac:dyDescent="0.2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4.25" customHeight="1" x14ac:dyDescent="0.2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4.25" customHeight="1" x14ac:dyDescent="0.2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4.25" customHeight="1" x14ac:dyDescent="0.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4.25" customHeight="1" x14ac:dyDescent="0.2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4.25" customHeight="1" x14ac:dyDescent="0.2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4.25" customHeight="1" x14ac:dyDescent="0.2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4.25" customHeight="1" x14ac:dyDescent="0.2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4.25" customHeight="1" x14ac:dyDescent="0.2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4.25" customHeight="1" x14ac:dyDescent="0.2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4.25" customHeight="1" x14ac:dyDescent="0.2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4.25" customHeight="1" x14ac:dyDescent="0.2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4.25" customHeight="1" x14ac:dyDescent="0.2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4.25" customHeight="1" x14ac:dyDescent="0.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4.25" customHeight="1" x14ac:dyDescent="0.2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4.25" customHeight="1" x14ac:dyDescent="0.2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4.25" customHeight="1" x14ac:dyDescent="0.2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4.25" customHeight="1" x14ac:dyDescent="0.2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4.25" customHeight="1" x14ac:dyDescent="0.2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4.25" customHeight="1" x14ac:dyDescent="0.2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4.25" customHeight="1" x14ac:dyDescent="0.2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4.25" customHeight="1" x14ac:dyDescent="0.2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4.25" customHeight="1" x14ac:dyDescent="0.2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4.25" customHeight="1" x14ac:dyDescent="0.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4.25" customHeight="1" x14ac:dyDescent="0.2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4.25" customHeight="1" x14ac:dyDescent="0.2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4.25" customHeight="1" x14ac:dyDescent="0.2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4.25" customHeight="1" x14ac:dyDescent="0.2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4.25" customHeight="1" x14ac:dyDescent="0.2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4.25" customHeight="1" x14ac:dyDescent="0.2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4.25" customHeight="1" x14ac:dyDescent="0.2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4.25" customHeight="1" x14ac:dyDescent="0.2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4.25" customHeight="1" x14ac:dyDescent="0.2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4.25" customHeight="1" x14ac:dyDescent="0.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4.25" customHeight="1" x14ac:dyDescent="0.2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4.25" customHeight="1" x14ac:dyDescent="0.2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4.25" customHeight="1" x14ac:dyDescent="0.2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4.25" customHeight="1" x14ac:dyDescent="0.2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4.25" customHeight="1" x14ac:dyDescent="0.2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4.25" customHeight="1" x14ac:dyDescent="0.2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4.25" customHeight="1" x14ac:dyDescent="0.2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4.25" customHeight="1" x14ac:dyDescent="0.2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4.25" customHeight="1" x14ac:dyDescent="0.2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4.25" customHeight="1" x14ac:dyDescent="0.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4.25" customHeight="1" x14ac:dyDescent="0.2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4.25" customHeight="1" x14ac:dyDescent="0.2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4.25" customHeight="1" x14ac:dyDescent="0.2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4.25" customHeight="1" x14ac:dyDescent="0.2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4.25" customHeight="1" x14ac:dyDescent="0.2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4.25" customHeight="1" x14ac:dyDescent="0.2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4.25" customHeight="1" x14ac:dyDescent="0.2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4.25" customHeight="1" x14ac:dyDescent="0.2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4.25" customHeight="1" x14ac:dyDescent="0.2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4.25" customHeight="1" x14ac:dyDescent="0.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4.25" customHeight="1" x14ac:dyDescent="0.2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4.25" customHeight="1" x14ac:dyDescent="0.2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4.25" customHeight="1" x14ac:dyDescent="0.2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4.25" customHeight="1" x14ac:dyDescent="0.2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4.25" customHeight="1" x14ac:dyDescent="0.2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4.25" customHeight="1" x14ac:dyDescent="0.2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4.25" customHeight="1" x14ac:dyDescent="0.2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4.25" customHeight="1" x14ac:dyDescent="0.2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4.25" customHeight="1" x14ac:dyDescent="0.2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4.25" customHeight="1" x14ac:dyDescent="0.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4.25" customHeight="1" x14ac:dyDescent="0.2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4.25" customHeight="1" x14ac:dyDescent="0.2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4.25" customHeight="1" x14ac:dyDescent="0.2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4.25" customHeight="1" x14ac:dyDescent="0.2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4.25" customHeight="1" x14ac:dyDescent="0.2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4.25" customHeight="1" x14ac:dyDescent="0.2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4.25" customHeight="1" x14ac:dyDescent="0.2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4.25" customHeight="1" x14ac:dyDescent="0.2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4.25" customHeight="1" x14ac:dyDescent="0.2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4.25" customHeight="1" x14ac:dyDescent="0.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4.25" customHeight="1" x14ac:dyDescent="0.2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4.25" customHeight="1" x14ac:dyDescent="0.2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4.25" customHeight="1" x14ac:dyDescent="0.2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4.25" customHeight="1" x14ac:dyDescent="0.2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4.25" customHeight="1" x14ac:dyDescent="0.2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4.25" customHeight="1" x14ac:dyDescent="0.2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4.25" customHeight="1" x14ac:dyDescent="0.2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4.25" customHeight="1" x14ac:dyDescent="0.2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4.25" customHeight="1" x14ac:dyDescent="0.2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4.25" customHeight="1" x14ac:dyDescent="0.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4.25" customHeight="1" x14ac:dyDescent="0.2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4.25" customHeight="1" x14ac:dyDescent="0.2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4.25" customHeight="1" x14ac:dyDescent="0.2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4.25" customHeight="1" x14ac:dyDescent="0.2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4.25" customHeight="1" x14ac:dyDescent="0.2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4.25" customHeight="1" x14ac:dyDescent="0.2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4.25" customHeight="1" x14ac:dyDescent="0.2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4.25" customHeight="1" x14ac:dyDescent="0.2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4.25" customHeight="1" x14ac:dyDescent="0.2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4.25" customHeight="1" x14ac:dyDescent="0.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4.25" customHeight="1" x14ac:dyDescent="0.2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4.25" customHeight="1" x14ac:dyDescent="0.2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4.25" customHeight="1" x14ac:dyDescent="0.2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4.25" customHeight="1" x14ac:dyDescent="0.2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4.25" customHeight="1" x14ac:dyDescent="0.2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4.25" customHeight="1" x14ac:dyDescent="0.2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4.25" customHeight="1" x14ac:dyDescent="0.2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4.25" customHeight="1" x14ac:dyDescent="0.2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4.25" customHeight="1" x14ac:dyDescent="0.2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4.25" customHeight="1" x14ac:dyDescent="0.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4.25" customHeight="1" x14ac:dyDescent="0.2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4.25" customHeight="1" x14ac:dyDescent="0.2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4.25" customHeight="1" x14ac:dyDescent="0.2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4.25" customHeight="1" x14ac:dyDescent="0.2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4.25" customHeight="1" x14ac:dyDescent="0.2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4.25" customHeight="1" x14ac:dyDescent="0.2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4.25" customHeight="1" x14ac:dyDescent="0.2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4.25" customHeight="1" x14ac:dyDescent="0.2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4.25" customHeight="1" x14ac:dyDescent="0.2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4.25" customHeight="1" x14ac:dyDescent="0.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4.25" customHeight="1" x14ac:dyDescent="0.2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4.25" customHeight="1" x14ac:dyDescent="0.2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4.25" customHeight="1" x14ac:dyDescent="0.2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4.25" customHeight="1" x14ac:dyDescent="0.2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4.25" customHeight="1" x14ac:dyDescent="0.2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4.25" customHeight="1" x14ac:dyDescent="0.2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4.25" customHeight="1" x14ac:dyDescent="0.2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4.25" customHeight="1" x14ac:dyDescent="0.2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4.25" customHeight="1" x14ac:dyDescent="0.2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4.25" customHeight="1" x14ac:dyDescent="0.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4.25" customHeight="1" x14ac:dyDescent="0.2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4.25" customHeight="1" x14ac:dyDescent="0.2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4.25" customHeight="1" x14ac:dyDescent="0.2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4.25" customHeight="1" x14ac:dyDescent="0.2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4.25" customHeight="1" x14ac:dyDescent="0.2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4.25" customHeight="1" x14ac:dyDescent="0.2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4.25" customHeight="1" x14ac:dyDescent="0.2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4.25" customHeight="1" x14ac:dyDescent="0.2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4.25" customHeight="1" x14ac:dyDescent="0.2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4.25" customHeight="1" x14ac:dyDescent="0.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4.25" customHeight="1" x14ac:dyDescent="0.2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4.25" customHeight="1" x14ac:dyDescent="0.2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4.25" customHeight="1" x14ac:dyDescent="0.2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4.25" customHeight="1" x14ac:dyDescent="0.2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4.25" customHeight="1" x14ac:dyDescent="0.2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4.25" customHeight="1" x14ac:dyDescent="0.2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4.25" customHeight="1" x14ac:dyDescent="0.2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4.25" customHeight="1" x14ac:dyDescent="0.2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4.25" customHeight="1" x14ac:dyDescent="0.2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4.25" customHeight="1" x14ac:dyDescent="0.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4.25" customHeight="1" x14ac:dyDescent="0.2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4.25" customHeight="1" x14ac:dyDescent="0.2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4.25" customHeight="1" x14ac:dyDescent="0.2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4.25" customHeight="1" x14ac:dyDescent="0.2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4.25" customHeight="1" x14ac:dyDescent="0.2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4.25" customHeight="1" x14ac:dyDescent="0.2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4.25" customHeight="1" x14ac:dyDescent="0.2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4.25" customHeight="1" x14ac:dyDescent="0.2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4.25" customHeight="1" x14ac:dyDescent="0.2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4.25" customHeight="1" x14ac:dyDescent="0.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4.25" customHeight="1" x14ac:dyDescent="0.2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4.25" customHeight="1" x14ac:dyDescent="0.2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4.25" customHeight="1" x14ac:dyDescent="0.2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4.25" customHeight="1" x14ac:dyDescent="0.2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4.25" customHeight="1" x14ac:dyDescent="0.2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4.25" customHeight="1" x14ac:dyDescent="0.2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4.25" customHeight="1" x14ac:dyDescent="0.2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4.25" customHeight="1" x14ac:dyDescent="0.2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4.25" customHeight="1" x14ac:dyDescent="0.2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4.25" customHeight="1" x14ac:dyDescent="0.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4.25" customHeight="1" x14ac:dyDescent="0.2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4.25" customHeight="1" x14ac:dyDescent="0.2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4.25" customHeight="1" x14ac:dyDescent="0.2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4.25" customHeight="1" x14ac:dyDescent="0.2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4.25" customHeight="1" x14ac:dyDescent="0.2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4.25" customHeight="1" x14ac:dyDescent="0.2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4.25" customHeight="1" x14ac:dyDescent="0.2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4.25" customHeight="1" x14ac:dyDescent="0.2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4.25" customHeight="1" x14ac:dyDescent="0.2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4.25" customHeight="1" x14ac:dyDescent="0.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4.25" customHeight="1" x14ac:dyDescent="0.2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4.25" customHeight="1" x14ac:dyDescent="0.2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4.25" customHeight="1" x14ac:dyDescent="0.2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4.25" customHeight="1" x14ac:dyDescent="0.2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4.25" customHeight="1" x14ac:dyDescent="0.2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4.25" customHeight="1" x14ac:dyDescent="0.2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4.25" customHeight="1" x14ac:dyDescent="0.2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4.25" customHeight="1" x14ac:dyDescent="0.2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4.25" customHeight="1" x14ac:dyDescent="0.2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4.25" customHeight="1" x14ac:dyDescent="0.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4.25" customHeight="1" x14ac:dyDescent="0.2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4.25" customHeight="1" x14ac:dyDescent="0.2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4.25" customHeight="1" x14ac:dyDescent="0.2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4.25" customHeight="1" x14ac:dyDescent="0.2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4.25" customHeight="1" x14ac:dyDescent="0.2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4.25" customHeight="1" x14ac:dyDescent="0.2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4.25" customHeight="1" x14ac:dyDescent="0.2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4.25" customHeight="1" x14ac:dyDescent="0.2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4.25" customHeight="1" x14ac:dyDescent="0.2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4.25" customHeight="1" x14ac:dyDescent="0.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4.25" customHeight="1" x14ac:dyDescent="0.2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4.25" customHeight="1" x14ac:dyDescent="0.2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4.25" customHeight="1" x14ac:dyDescent="0.2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4.25" customHeight="1" x14ac:dyDescent="0.2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4.25" customHeight="1" x14ac:dyDescent="0.2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4.25" customHeight="1" x14ac:dyDescent="0.2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4.25" customHeight="1" x14ac:dyDescent="0.2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4.25" customHeight="1" x14ac:dyDescent="0.2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4.25" customHeight="1" x14ac:dyDescent="0.2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4.25" customHeight="1" x14ac:dyDescent="0.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4.25" customHeight="1" x14ac:dyDescent="0.2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4.25" customHeight="1" x14ac:dyDescent="0.2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4.25" customHeight="1" x14ac:dyDescent="0.2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4.25" customHeight="1" x14ac:dyDescent="0.2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4.25" customHeight="1" x14ac:dyDescent="0.2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4.25" customHeight="1" x14ac:dyDescent="0.2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4.25" customHeight="1" x14ac:dyDescent="0.2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4.25" customHeight="1" x14ac:dyDescent="0.2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4.25" customHeight="1" x14ac:dyDescent="0.2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4.25" customHeight="1" x14ac:dyDescent="0.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4.25" customHeight="1" x14ac:dyDescent="0.2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4.25" customHeight="1" x14ac:dyDescent="0.2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4.25" customHeight="1" x14ac:dyDescent="0.2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4.25" customHeight="1" x14ac:dyDescent="0.2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4.25" customHeight="1" x14ac:dyDescent="0.2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4.25" customHeight="1" x14ac:dyDescent="0.2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4.25" customHeight="1" x14ac:dyDescent="0.2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4.25" customHeight="1" x14ac:dyDescent="0.2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4.25" customHeight="1" x14ac:dyDescent="0.2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4.25" customHeight="1" x14ac:dyDescent="0.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4.25" customHeight="1" x14ac:dyDescent="0.2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4.25" customHeight="1" x14ac:dyDescent="0.2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4.25" customHeight="1" x14ac:dyDescent="0.2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4.25" customHeight="1" x14ac:dyDescent="0.2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4.25" customHeight="1" x14ac:dyDescent="0.2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4.25" customHeight="1" x14ac:dyDescent="0.2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4.25" customHeight="1" x14ac:dyDescent="0.2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4.25" customHeight="1" x14ac:dyDescent="0.2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4.25" customHeight="1" x14ac:dyDescent="0.2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4.25" customHeight="1" x14ac:dyDescent="0.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4.25" customHeight="1" x14ac:dyDescent="0.2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4.25" customHeight="1" x14ac:dyDescent="0.2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4.25" customHeight="1" x14ac:dyDescent="0.2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4.25" customHeight="1" x14ac:dyDescent="0.2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4.25" customHeight="1" x14ac:dyDescent="0.2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4.25" customHeight="1" x14ac:dyDescent="0.2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4.25" customHeight="1" x14ac:dyDescent="0.2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4.25" customHeight="1" x14ac:dyDescent="0.2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4.25" customHeight="1" x14ac:dyDescent="0.2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4.25" customHeight="1" x14ac:dyDescent="0.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4.25" customHeight="1" x14ac:dyDescent="0.2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4.25" customHeight="1" x14ac:dyDescent="0.2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4.25" customHeight="1" x14ac:dyDescent="0.2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4.25" customHeight="1" x14ac:dyDescent="0.2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4.25" customHeight="1" x14ac:dyDescent="0.2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4.25" customHeight="1" x14ac:dyDescent="0.2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4.25" customHeight="1" x14ac:dyDescent="0.2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4.25" customHeight="1" x14ac:dyDescent="0.2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4.25" customHeight="1" x14ac:dyDescent="0.2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4.25" customHeight="1" x14ac:dyDescent="0.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4.25" customHeight="1" x14ac:dyDescent="0.2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4.25" customHeight="1" x14ac:dyDescent="0.2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4.25" customHeight="1" x14ac:dyDescent="0.2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4.25" customHeight="1" x14ac:dyDescent="0.2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4.25" customHeight="1" x14ac:dyDescent="0.2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4.25" customHeight="1" x14ac:dyDescent="0.2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4.25" customHeight="1" x14ac:dyDescent="0.2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4.25" customHeight="1" x14ac:dyDescent="0.2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4.25" customHeight="1" x14ac:dyDescent="0.2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4.25" customHeight="1" x14ac:dyDescent="0.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4.25" customHeight="1" x14ac:dyDescent="0.2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4.25" customHeight="1" x14ac:dyDescent="0.2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4.25" customHeight="1" x14ac:dyDescent="0.2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4.25" customHeight="1" x14ac:dyDescent="0.2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4.25" customHeight="1" x14ac:dyDescent="0.2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4.25" customHeight="1" x14ac:dyDescent="0.2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4.25" customHeight="1" x14ac:dyDescent="0.2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4.25" customHeight="1" x14ac:dyDescent="0.2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4.25" customHeight="1" x14ac:dyDescent="0.2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4.25" customHeight="1" x14ac:dyDescent="0.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4.25" customHeight="1" x14ac:dyDescent="0.2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4.25" customHeight="1" x14ac:dyDescent="0.2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4.25" customHeight="1" x14ac:dyDescent="0.2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4.25" customHeight="1" x14ac:dyDescent="0.2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4.25" customHeight="1" x14ac:dyDescent="0.2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4.25" customHeight="1" x14ac:dyDescent="0.2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4.25" customHeight="1" x14ac:dyDescent="0.2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4.25" customHeight="1" x14ac:dyDescent="0.2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4.25" customHeight="1" x14ac:dyDescent="0.2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4.25" customHeight="1" x14ac:dyDescent="0.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4.25" customHeight="1" x14ac:dyDescent="0.2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4.25" customHeight="1" x14ac:dyDescent="0.2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4.25" customHeight="1" x14ac:dyDescent="0.2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4.25" customHeight="1" x14ac:dyDescent="0.2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4.25" customHeight="1" x14ac:dyDescent="0.2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4.25" customHeight="1" x14ac:dyDescent="0.2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4.25" customHeight="1" x14ac:dyDescent="0.2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4.25" customHeight="1" x14ac:dyDescent="0.2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4.25" customHeight="1" x14ac:dyDescent="0.2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4.25" customHeight="1" x14ac:dyDescent="0.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4.25" customHeight="1" x14ac:dyDescent="0.2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4.25" customHeight="1" x14ac:dyDescent="0.2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4.25" customHeight="1" x14ac:dyDescent="0.2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4.25" customHeight="1" x14ac:dyDescent="0.2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4.25" customHeight="1" x14ac:dyDescent="0.2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4.25" customHeight="1" x14ac:dyDescent="0.2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4.25" customHeight="1" x14ac:dyDescent="0.2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4.25" customHeight="1" x14ac:dyDescent="0.2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4.25" customHeight="1" x14ac:dyDescent="0.2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4.25" customHeight="1" x14ac:dyDescent="0.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4.25" customHeight="1" x14ac:dyDescent="0.2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4.25" customHeight="1" x14ac:dyDescent="0.2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4.25" customHeight="1" x14ac:dyDescent="0.2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4.25" customHeight="1" x14ac:dyDescent="0.2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4.25" customHeight="1" x14ac:dyDescent="0.2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4.25" customHeight="1" x14ac:dyDescent="0.2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4.25" customHeight="1" x14ac:dyDescent="0.2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4.25" customHeight="1" x14ac:dyDescent="0.2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4.25" customHeight="1" x14ac:dyDescent="0.2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4.25" customHeight="1" x14ac:dyDescent="0.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4.25" customHeight="1" x14ac:dyDescent="0.2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4.25" customHeight="1" x14ac:dyDescent="0.2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4.25" customHeight="1" x14ac:dyDescent="0.2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4.25" customHeight="1" x14ac:dyDescent="0.2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4.25" customHeight="1" x14ac:dyDescent="0.2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4.25" customHeight="1" x14ac:dyDescent="0.2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4.25" customHeight="1" x14ac:dyDescent="0.2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4.25" customHeight="1" x14ac:dyDescent="0.2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4.25" customHeight="1" x14ac:dyDescent="0.2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4.25" customHeight="1" x14ac:dyDescent="0.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4.25" customHeight="1" x14ac:dyDescent="0.2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4.25" customHeight="1" x14ac:dyDescent="0.2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4.25" customHeight="1" x14ac:dyDescent="0.2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4.25" customHeight="1" x14ac:dyDescent="0.2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4.25" customHeight="1" x14ac:dyDescent="0.2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4.25" customHeight="1" x14ac:dyDescent="0.2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4.25" customHeight="1" x14ac:dyDescent="0.2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4.25" customHeight="1" x14ac:dyDescent="0.2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4.25" customHeight="1" x14ac:dyDescent="0.2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4.25" customHeight="1" x14ac:dyDescent="0.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4.25" customHeight="1" x14ac:dyDescent="0.2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4.25" customHeight="1" x14ac:dyDescent="0.2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4.25" customHeight="1" x14ac:dyDescent="0.2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4.25" customHeight="1" x14ac:dyDescent="0.2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4.25" customHeight="1" x14ac:dyDescent="0.2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4.25" customHeight="1" x14ac:dyDescent="0.2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4.25" customHeight="1" x14ac:dyDescent="0.2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4.25" customHeight="1" x14ac:dyDescent="0.2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4.25" customHeight="1" x14ac:dyDescent="0.2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4.25" customHeight="1" x14ac:dyDescent="0.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4.25" customHeight="1" x14ac:dyDescent="0.2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4.25" customHeight="1" x14ac:dyDescent="0.2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4.25" customHeight="1" x14ac:dyDescent="0.2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4.25" customHeight="1" x14ac:dyDescent="0.2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4.25" customHeight="1" x14ac:dyDescent="0.2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4.25" customHeight="1" x14ac:dyDescent="0.2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4.25" customHeight="1" x14ac:dyDescent="0.2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4.25" customHeight="1" x14ac:dyDescent="0.2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4.25" customHeight="1" x14ac:dyDescent="0.2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4.25" customHeight="1" x14ac:dyDescent="0.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4.25" customHeight="1" x14ac:dyDescent="0.2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4.25" customHeight="1" x14ac:dyDescent="0.2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4.25" customHeight="1" x14ac:dyDescent="0.2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4.25" customHeight="1" x14ac:dyDescent="0.2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4.25" customHeight="1" x14ac:dyDescent="0.2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4.25" customHeight="1" x14ac:dyDescent="0.2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4.25" customHeight="1" x14ac:dyDescent="0.2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4.25" customHeight="1" x14ac:dyDescent="0.2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4.25" customHeight="1" x14ac:dyDescent="0.2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4.25" customHeight="1" x14ac:dyDescent="0.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4.25" customHeight="1" x14ac:dyDescent="0.2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4.25" customHeight="1" x14ac:dyDescent="0.2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4.25" customHeight="1" x14ac:dyDescent="0.2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4.25" customHeight="1" x14ac:dyDescent="0.2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4.25" customHeight="1" x14ac:dyDescent="0.2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4.25" customHeight="1" x14ac:dyDescent="0.2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4.25" customHeight="1" x14ac:dyDescent="0.2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4.25" customHeight="1" x14ac:dyDescent="0.2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4.25" customHeight="1" x14ac:dyDescent="0.2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4.25" customHeight="1" x14ac:dyDescent="0.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4.25" customHeight="1" x14ac:dyDescent="0.2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4.25" customHeight="1" x14ac:dyDescent="0.2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4.25" customHeight="1" x14ac:dyDescent="0.2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4.25" customHeight="1" x14ac:dyDescent="0.2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4.25" customHeight="1" x14ac:dyDescent="0.2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4.25" customHeight="1" x14ac:dyDescent="0.2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4.25" customHeight="1" x14ac:dyDescent="0.2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4.25" customHeight="1" x14ac:dyDescent="0.2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4.25" customHeight="1" x14ac:dyDescent="0.2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4.25" customHeight="1" x14ac:dyDescent="0.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4.25" customHeight="1" x14ac:dyDescent="0.2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4.25" customHeight="1" x14ac:dyDescent="0.2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4.25" customHeight="1" x14ac:dyDescent="0.2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4.25" customHeight="1" x14ac:dyDescent="0.2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4.25" customHeight="1" x14ac:dyDescent="0.2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4.25" customHeight="1" x14ac:dyDescent="0.2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4.25" customHeight="1" x14ac:dyDescent="0.2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4.25" customHeight="1" x14ac:dyDescent="0.2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4.25" customHeight="1" x14ac:dyDescent="0.2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4.25" customHeight="1" x14ac:dyDescent="0.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4.25" customHeight="1" x14ac:dyDescent="0.2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4.25" customHeight="1" x14ac:dyDescent="0.2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4.25" customHeight="1" x14ac:dyDescent="0.2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4.25" customHeight="1" x14ac:dyDescent="0.2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4.25" customHeight="1" x14ac:dyDescent="0.2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4.25" customHeight="1" x14ac:dyDescent="0.2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4.25" customHeight="1" x14ac:dyDescent="0.2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4.25" customHeight="1" x14ac:dyDescent="0.2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4.25" customHeight="1" x14ac:dyDescent="0.2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4.25" customHeight="1" x14ac:dyDescent="0.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4.25" customHeight="1" x14ac:dyDescent="0.2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4.25" customHeight="1" x14ac:dyDescent="0.2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4.25" customHeight="1" x14ac:dyDescent="0.2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4.25" customHeight="1" x14ac:dyDescent="0.2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4.25" customHeight="1" x14ac:dyDescent="0.2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4.25" customHeight="1" x14ac:dyDescent="0.2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4.25" customHeight="1" x14ac:dyDescent="0.2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4.25" customHeight="1" x14ac:dyDescent="0.2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4.25" customHeight="1" x14ac:dyDescent="0.2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4.25" customHeight="1" x14ac:dyDescent="0.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4.25" customHeight="1" x14ac:dyDescent="0.2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4.25" customHeight="1" x14ac:dyDescent="0.2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4.25" customHeight="1" x14ac:dyDescent="0.2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4.25" customHeight="1" x14ac:dyDescent="0.2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4.25" customHeight="1" x14ac:dyDescent="0.2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4.25" customHeight="1" x14ac:dyDescent="0.2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4.25" customHeight="1" x14ac:dyDescent="0.2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4.25" customHeight="1" x14ac:dyDescent="0.2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4.25" customHeight="1" x14ac:dyDescent="0.2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4.25" customHeight="1" x14ac:dyDescent="0.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4.25" customHeight="1" x14ac:dyDescent="0.2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4.25" customHeight="1" x14ac:dyDescent="0.2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4.25" customHeight="1" x14ac:dyDescent="0.2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4.25" customHeight="1" x14ac:dyDescent="0.2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4.25" customHeight="1" x14ac:dyDescent="0.2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4.25" customHeight="1" x14ac:dyDescent="0.2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4.25" customHeight="1" x14ac:dyDescent="0.2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4.25" customHeight="1" x14ac:dyDescent="0.2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4.25" customHeight="1" x14ac:dyDescent="0.2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4.25" customHeight="1" x14ac:dyDescent="0.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4.25" customHeight="1" x14ac:dyDescent="0.2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4.25" customHeight="1" x14ac:dyDescent="0.2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4.25" customHeight="1" x14ac:dyDescent="0.2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4.25" customHeight="1" x14ac:dyDescent="0.2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4.25" customHeight="1" x14ac:dyDescent="0.2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4.25" customHeight="1" x14ac:dyDescent="0.2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4.25" customHeight="1" x14ac:dyDescent="0.2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4.25" customHeight="1" x14ac:dyDescent="0.2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4.25" customHeight="1" x14ac:dyDescent="0.2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4.25" customHeight="1" x14ac:dyDescent="0.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4.25" customHeight="1" x14ac:dyDescent="0.2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4.25" customHeight="1" x14ac:dyDescent="0.2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4.25" customHeight="1" x14ac:dyDescent="0.2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4.25" customHeight="1" x14ac:dyDescent="0.2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4.25" customHeight="1" x14ac:dyDescent="0.2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4.25" customHeight="1" x14ac:dyDescent="0.2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4.25" customHeight="1" x14ac:dyDescent="0.2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4.25" customHeight="1" x14ac:dyDescent="0.2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4.25" customHeight="1" x14ac:dyDescent="0.2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4.25" customHeight="1" x14ac:dyDescent="0.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4.25" customHeight="1" x14ac:dyDescent="0.2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4.25" customHeight="1" x14ac:dyDescent="0.2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4.25" customHeight="1" x14ac:dyDescent="0.2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4.25" customHeight="1" x14ac:dyDescent="0.2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4.25" customHeight="1" x14ac:dyDescent="0.2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4.25" customHeight="1" x14ac:dyDescent="0.2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4.25" customHeight="1" x14ac:dyDescent="0.2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4.25" customHeight="1" x14ac:dyDescent="0.2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4.25" customHeight="1" x14ac:dyDescent="0.2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4.25" customHeight="1" x14ac:dyDescent="0.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4.25" customHeight="1" x14ac:dyDescent="0.2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4.25" customHeight="1" x14ac:dyDescent="0.2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4.25" customHeight="1" x14ac:dyDescent="0.2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4.25" customHeight="1" x14ac:dyDescent="0.2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4.25" customHeight="1" x14ac:dyDescent="0.2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4.25" customHeight="1" x14ac:dyDescent="0.2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4.25" customHeight="1" x14ac:dyDescent="0.2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4.25" customHeight="1" x14ac:dyDescent="0.2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4.25" customHeight="1" x14ac:dyDescent="0.2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4.25" customHeight="1" x14ac:dyDescent="0.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4.25" customHeight="1" x14ac:dyDescent="0.2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4.25" customHeight="1" x14ac:dyDescent="0.2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4.25" customHeight="1" x14ac:dyDescent="0.2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4.25" customHeight="1" x14ac:dyDescent="0.2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4.25" customHeight="1" x14ac:dyDescent="0.2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4.25" customHeight="1" x14ac:dyDescent="0.2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4.25" customHeight="1" x14ac:dyDescent="0.2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4.25" customHeight="1" x14ac:dyDescent="0.2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4.25" customHeight="1" x14ac:dyDescent="0.2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4.25" customHeight="1" x14ac:dyDescent="0.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4.25" customHeight="1" x14ac:dyDescent="0.2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4.25" customHeight="1" x14ac:dyDescent="0.2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4.25" customHeight="1" x14ac:dyDescent="0.2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4.25" customHeight="1" x14ac:dyDescent="0.2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4.25" customHeight="1" x14ac:dyDescent="0.2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4.25" customHeight="1" x14ac:dyDescent="0.2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4.25" customHeight="1" x14ac:dyDescent="0.2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4.25" customHeight="1" x14ac:dyDescent="0.2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4.25" customHeight="1" x14ac:dyDescent="0.2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4.25" customHeight="1" x14ac:dyDescent="0.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4.25" customHeight="1" x14ac:dyDescent="0.2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4.25" customHeight="1" x14ac:dyDescent="0.2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4.25" customHeight="1" x14ac:dyDescent="0.2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4.25" customHeight="1" x14ac:dyDescent="0.2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4.25" customHeight="1" x14ac:dyDescent="0.2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4.25" customHeight="1" x14ac:dyDescent="0.2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4.25" customHeight="1" x14ac:dyDescent="0.2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4.25" customHeight="1" x14ac:dyDescent="0.2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4.25" customHeight="1" x14ac:dyDescent="0.2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4.25" customHeight="1" x14ac:dyDescent="0.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4.25" customHeight="1" x14ac:dyDescent="0.2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4.25" customHeight="1" x14ac:dyDescent="0.2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4.25" customHeight="1" x14ac:dyDescent="0.2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4.25" customHeight="1" x14ac:dyDescent="0.2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4.25" customHeight="1" x14ac:dyDescent="0.2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4.25" customHeight="1" x14ac:dyDescent="0.2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4.25" customHeight="1" x14ac:dyDescent="0.2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4.25" customHeight="1" x14ac:dyDescent="0.2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4.25" customHeight="1" x14ac:dyDescent="0.2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4.25" customHeight="1" x14ac:dyDescent="0.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4.25" customHeight="1" x14ac:dyDescent="0.2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4.25" customHeight="1" x14ac:dyDescent="0.2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4.25" customHeight="1" x14ac:dyDescent="0.2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4.25" customHeight="1" x14ac:dyDescent="0.2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4.25" customHeight="1" x14ac:dyDescent="0.2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4.25" customHeight="1" x14ac:dyDescent="0.2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4.25" customHeight="1" x14ac:dyDescent="0.2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4.25" customHeight="1" x14ac:dyDescent="0.2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4.25" customHeight="1" x14ac:dyDescent="0.2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4.25" customHeight="1" x14ac:dyDescent="0.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4.25" customHeight="1" x14ac:dyDescent="0.2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4.25" customHeight="1" x14ac:dyDescent="0.2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4.25" customHeight="1" x14ac:dyDescent="0.2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4.25" customHeight="1" x14ac:dyDescent="0.2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4.25" customHeight="1" x14ac:dyDescent="0.2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4.25" customHeight="1" x14ac:dyDescent="0.2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4.25" customHeight="1" x14ac:dyDescent="0.2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4.25" customHeight="1" x14ac:dyDescent="0.2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4.25" customHeight="1" x14ac:dyDescent="0.2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4.25" customHeight="1" x14ac:dyDescent="0.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4.25" customHeight="1" x14ac:dyDescent="0.2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4.25" customHeight="1" x14ac:dyDescent="0.2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4.25" customHeight="1" x14ac:dyDescent="0.2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4.25" customHeight="1" x14ac:dyDescent="0.2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4.25" customHeight="1" x14ac:dyDescent="0.2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4.25" customHeight="1" x14ac:dyDescent="0.2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4.25" customHeight="1" x14ac:dyDescent="0.2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4.25" customHeight="1" x14ac:dyDescent="0.2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4.25" customHeight="1" x14ac:dyDescent="0.2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4.25" customHeight="1" x14ac:dyDescent="0.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4.25" customHeight="1" x14ac:dyDescent="0.2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4.25" customHeight="1" x14ac:dyDescent="0.2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4.25" customHeight="1" x14ac:dyDescent="0.2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4.25" customHeight="1" x14ac:dyDescent="0.2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4.25" customHeight="1" x14ac:dyDescent="0.2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4.25" customHeight="1" x14ac:dyDescent="0.2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4.25" customHeight="1" x14ac:dyDescent="0.2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4.25" customHeight="1" x14ac:dyDescent="0.2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4.25" customHeight="1" x14ac:dyDescent="0.2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4.25" customHeight="1" x14ac:dyDescent="0.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4.25" customHeight="1" x14ac:dyDescent="0.2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4.25" customHeight="1" x14ac:dyDescent="0.2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4.25" customHeight="1" x14ac:dyDescent="0.2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4.25" customHeight="1" x14ac:dyDescent="0.2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4.25" customHeight="1" x14ac:dyDescent="0.2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4.25" customHeight="1" x14ac:dyDescent="0.2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4.25" customHeight="1" x14ac:dyDescent="0.2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4.25" customHeight="1" x14ac:dyDescent="0.2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4.25" customHeight="1" x14ac:dyDescent="0.2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4.25" customHeight="1" x14ac:dyDescent="0.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4.25" customHeight="1" x14ac:dyDescent="0.2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4.25" customHeight="1" x14ac:dyDescent="0.2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4.25" customHeight="1" x14ac:dyDescent="0.2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4.25" customHeight="1" x14ac:dyDescent="0.2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4.25" customHeight="1" x14ac:dyDescent="0.2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4.25" customHeight="1" x14ac:dyDescent="0.2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4.25" customHeight="1" x14ac:dyDescent="0.2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4.25" customHeight="1" x14ac:dyDescent="0.2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4.25" customHeight="1" x14ac:dyDescent="0.2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4.25" customHeight="1" x14ac:dyDescent="0.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4.25" customHeight="1" x14ac:dyDescent="0.2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4.25" customHeight="1" x14ac:dyDescent="0.2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4.25" customHeight="1" x14ac:dyDescent="0.2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4.25" customHeight="1" x14ac:dyDescent="0.2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4.25" customHeight="1" x14ac:dyDescent="0.2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4.25" customHeight="1" x14ac:dyDescent="0.2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4.25" customHeight="1" x14ac:dyDescent="0.2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4.25" customHeight="1" x14ac:dyDescent="0.2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4.25" customHeight="1" x14ac:dyDescent="0.2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4.25" customHeight="1" x14ac:dyDescent="0.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4.25" customHeight="1" x14ac:dyDescent="0.2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4.25" customHeight="1" x14ac:dyDescent="0.2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4.25" customHeight="1" x14ac:dyDescent="0.2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4.25" customHeight="1" x14ac:dyDescent="0.2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4.25" customHeight="1" x14ac:dyDescent="0.2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4.25" customHeight="1" x14ac:dyDescent="0.2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4.25" customHeight="1" x14ac:dyDescent="0.2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4.25" customHeight="1" x14ac:dyDescent="0.2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4.25" customHeight="1" x14ac:dyDescent="0.2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4.25" customHeight="1" x14ac:dyDescent="0.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4.25" customHeight="1" x14ac:dyDescent="0.2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4.25" customHeight="1" x14ac:dyDescent="0.2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4.25" customHeight="1" x14ac:dyDescent="0.2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4.25" customHeight="1" x14ac:dyDescent="0.2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4.25" customHeight="1" x14ac:dyDescent="0.2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4.25" customHeight="1" x14ac:dyDescent="0.2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4.25" customHeight="1" x14ac:dyDescent="0.2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4.25" customHeight="1" x14ac:dyDescent="0.2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5">
    <mergeCell ref="A2:A3"/>
    <mergeCell ref="B2:D2"/>
    <mergeCell ref="E2:G2"/>
    <mergeCell ref="H2:J2"/>
    <mergeCell ref="K2:M2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BD4B4"/>
  </sheetPr>
  <dimension ref="A1:Z1000"/>
  <sheetViews>
    <sheetView workbookViewId="0">
      <selection activeCell="B1" sqref="B1"/>
    </sheetView>
  </sheetViews>
  <sheetFormatPr baseColWidth="10" defaultColWidth="11.1640625" defaultRowHeight="15" customHeight="1" x14ac:dyDescent="0.2"/>
  <cols>
    <col min="1" max="1" width="7" customWidth="1"/>
    <col min="2" max="2" width="10.1640625" customWidth="1"/>
    <col min="3" max="3" width="12.1640625" customWidth="1"/>
    <col min="4" max="4" width="8.1640625" customWidth="1"/>
    <col min="5" max="5" width="11.6640625" customWidth="1"/>
    <col min="6" max="26" width="7" customWidth="1"/>
  </cols>
  <sheetData>
    <row r="1" spans="1:26" ht="14.25" customHeight="1" x14ac:dyDescent="0.2">
      <c r="A1" s="111" t="s">
        <v>112</v>
      </c>
      <c r="B1" s="111" t="s">
        <v>113</v>
      </c>
      <c r="C1" s="111" t="s">
        <v>114</v>
      </c>
      <c r="D1" s="111" t="s">
        <v>115</v>
      </c>
      <c r="E1" s="111" t="s">
        <v>116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4.25" customHeight="1" x14ac:dyDescent="0.2">
      <c r="A2" s="47" t="s">
        <v>120</v>
      </c>
      <c r="B2" s="47">
        <v>19660</v>
      </c>
      <c r="C2" s="47">
        <v>31770</v>
      </c>
      <c r="D2" s="47">
        <v>276</v>
      </c>
      <c r="E2" s="47">
        <v>156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4.25" customHeight="1" x14ac:dyDescent="0.2">
      <c r="A3" s="47" t="s">
        <v>121</v>
      </c>
      <c r="B3" s="47">
        <v>36220</v>
      </c>
      <c r="C3" s="47">
        <v>37800</v>
      </c>
      <c r="D3" s="47">
        <v>201</v>
      </c>
      <c r="E3" s="47">
        <v>160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4.25" customHeight="1" x14ac:dyDescent="0.2">
      <c r="A4" s="47" t="s">
        <v>122</v>
      </c>
      <c r="B4" s="47">
        <v>29370</v>
      </c>
      <c r="C4" s="47">
        <v>10060</v>
      </c>
      <c r="D4" s="47">
        <v>255</v>
      </c>
      <c r="E4" s="47">
        <v>178</v>
      </c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4.25" customHeight="1" x14ac:dyDescent="0.2">
      <c r="A5" s="47" t="s">
        <v>123</v>
      </c>
      <c r="B5" s="47">
        <v>32270</v>
      </c>
      <c r="C5" s="47">
        <v>19990</v>
      </c>
      <c r="D5" s="47">
        <v>282</v>
      </c>
      <c r="E5" s="47">
        <v>191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14.25" customHeight="1" x14ac:dyDescent="0.2">
      <c r="A6" s="47" t="s">
        <v>124</v>
      </c>
      <c r="B6" s="47">
        <v>32980</v>
      </c>
      <c r="C6" s="47">
        <v>14610</v>
      </c>
      <c r="D6" s="47">
        <v>223</v>
      </c>
      <c r="E6" s="47">
        <v>159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4.25" customHeight="1" x14ac:dyDescent="0.2">
      <c r="A7" s="47" t="s">
        <v>125</v>
      </c>
      <c r="B7" s="47">
        <v>47290</v>
      </c>
      <c r="C7" s="47">
        <v>36330</v>
      </c>
      <c r="D7" s="47">
        <v>209</v>
      </c>
      <c r="E7" s="47">
        <v>198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4.25" customHeight="1" x14ac:dyDescent="0.2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14.25" customHeight="1" x14ac:dyDescent="0.2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4.2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4.2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4.2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4.2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4.2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4.2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4.2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14.2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4.2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4.2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4.25" customHeight="1" x14ac:dyDescent="0.2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4.25" customHeight="1" x14ac:dyDescent="0.2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4.25" customHeight="1" x14ac:dyDescent="0.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4.25" customHeight="1" x14ac:dyDescent="0.2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4.25" customHeight="1" x14ac:dyDescent="0.2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4.25" customHeight="1" x14ac:dyDescent="0.2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4.25" customHeight="1" x14ac:dyDescent="0.2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4.25" customHeight="1" x14ac:dyDescent="0.2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4.25" customHeight="1" x14ac:dyDescent="0.2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4.25" customHeight="1" x14ac:dyDescent="0.2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4.25" customHeight="1" x14ac:dyDescent="0.2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4.25" customHeight="1" x14ac:dyDescent="0.2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4.25" customHeight="1" x14ac:dyDescent="0.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4.25" customHeight="1" x14ac:dyDescent="0.2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4.25" customHeight="1" x14ac:dyDescent="0.2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4.25" customHeight="1" x14ac:dyDescent="0.2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4.25" customHeight="1" x14ac:dyDescent="0.2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4.25" customHeight="1" x14ac:dyDescent="0.2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4.25" customHeight="1" x14ac:dyDescent="0.2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4.25" customHeight="1" x14ac:dyDescent="0.2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4.25" customHeight="1" x14ac:dyDescent="0.2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4.25" customHeight="1" x14ac:dyDescent="0.2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4.25" customHeight="1" x14ac:dyDescent="0.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4.25" customHeight="1" x14ac:dyDescent="0.2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4.25" customHeight="1" x14ac:dyDescent="0.2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4.25" customHeight="1" x14ac:dyDescent="0.2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4.25" customHeight="1" x14ac:dyDescent="0.2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4.25" customHeight="1" x14ac:dyDescent="0.2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4.25" customHeight="1" x14ac:dyDescent="0.2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4.25" customHeight="1" x14ac:dyDescent="0.2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4.25" customHeight="1" x14ac:dyDescent="0.2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4.25" customHeight="1" x14ac:dyDescent="0.2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4.25" customHeight="1" x14ac:dyDescent="0.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4.25" customHeight="1" x14ac:dyDescent="0.2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4.25" customHeight="1" x14ac:dyDescent="0.2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4.25" customHeight="1" x14ac:dyDescent="0.2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4.25" customHeight="1" x14ac:dyDescent="0.2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4.25" customHeight="1" x14ac:dyDescent="0.2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4.25" customHeight="1" x14ac:dyDescent="0.2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4.25" customHeight="1" x14ac:dyDescent="0.2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4.25" customHeight="1" x14ac:dyDescent="0.2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4.25" customHeight="1" x14ac:dyDescent="0.2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4.25" customHeight="1" x14ac:dyDescent="0.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4.25" customHeight="1" x14ac:dyDescent="0.2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4.25" customHeight="1" x14ac:dyDescent="0.2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4.25" customHeight="1" x14ac:dyDescent="0.2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4.25" customHeight="1" x14ac:dyDescent="0.2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4.25" customHeight="1" x14ac:dyDescent="0.2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4.25" customHeight="1" x14ac:dyDescent="0.2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4.25" customHeight="1" x14ac:dyDescent="0.2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4.25" customHeight="1" x14ac:dyDescent="0.2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4.25" customHeight="1" x14ac:dyDescent="0.2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4.25" customHeight="1" x14ac:dyDescent="0.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4.25" customHeight="1" x14ac:dyDescent="0.2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4.25" customHeight="1" x14ac:dyDescent="0.2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4.25" customHeight="1" x14ac:dyDescent="0.2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4.25" customHeight="1" x14ac:dyDescent="0.2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4.25" customHeight="1" x14ac:dyDescent="0.2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4.25" customHeight="1" x14ac:dyDescent="0.2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4.25" customHeight="1" x14ac:dyDescent="0.2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4.25" customHeight="1" x14ac:dyDescent="0.2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4.25" customHeight="1" x14ac:dyDescent="0.2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4.25" customHeight="1" x14ac:dyDescent="0.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4.25" customHeight="1" x14ac:dyDescent="0.2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4.25" customHeight="1" x14ac:dyDescent="0.2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4.25" customHeight="1" x14ac:dyDescent="0.2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4.25" customHeight="1" x14ac:dyDescent="0.2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4.25" customHeight="1" x14ac:dyDescent="0.2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4.25" customHeight="1" x14ac:dyDescent="0.2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4.25" customHeight="1" x14ac:dyDescent="0.2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4.25" customHeight="1" x14ac:dyDescent="0.2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4.25" customHeight="1" x14ac:dyDescent="0.2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4.25" customHeight="1" x14ac:dyDescent="0.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4.25" customHeight="1" x14ac:dyDescent="0.2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4.25" customHeight="1" x14ac:dyDescent="0.2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4.25" customHeight="1" x14ac:dyDescent="0.2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4.25" customHeight="1" x14ac:dyDescent="0.2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4.25" customHeight="1" x14ac:dyDescent="0.2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4.25" customHeight="1" x14ac:dyDescent="0.2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4.25" customHeight="1" x14ac:dyDescent="0.2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4.25" customHeight="1" x14ac:dyDescent="0.2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4.25" customHeight="1" x14ac:dyDescent="0.2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4.25" customHeight="1" x14ac:dyDescent="0.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4.25" customHeight="1" x14ac:dyDescent="0.2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4.25" customHeight="1" x14ac:dyDescent="0.2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4.25" customHeight="1" x14ac:dyDescent="0.2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4.25" customHeight="1" x14ac:dyDescent="0.2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4.25" customHeight="1" x14ac:dyDescent="0.2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4.25" customHeight="1" x14ac:dyDescent="0.2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4.25" customHeight="1" x14ac:dyDescent="0.2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4.25" customHeight="1" x14ac:dyDescent="0.2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4.25" customHeight="1" x14ac:dyDescent="0.2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4.25" customHeight="1" x14ac:dyDescent="0.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4.25" customHeight="1" x14ac:dyDescent="0.2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4.25" customHeight="1" x14ac:dyDescent="0.2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4.25" customHeight="1" x14ac:dyDescent="0.2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4.25" customHeight="1" x14ac:dyDescent="0.2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4.25" customHeight="1" x14ac:dyDescent="0.2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4.25" customHeight="1" x14ac:dyDescent="0.2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4.25" customHeight="1" x14ac:dyDescent="0.2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4.25" customHeight="1" x14ac:dyDescent="0.2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4.25" customHeight="1" x14ac:dyDescent="0.2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4.25" customHeight="1" x14ac:dyDescent="0.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4.25" customHeight="1" x14ac:dyDescent="0.2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4.25" customHeight="1" x14ac:dyDescent="0.2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4.25" customHeight="1" x14ac:dyDescent="0.2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4.25" customHeight="1" x14ac:dyDescent="0.2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4.25" customHeight="1" x14ac:dyDescent="0.2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4.25" customHeight="1" x14ac:dyDescent="0.2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4.25" customHeight="1" x14ac:dyDescent="0.2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4.25" customHeight="1" x14ac:dyDescent="0.2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4.25" customHeight="1" x14ac:dyDescent="0.2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4.25" customHeight="1" x14ac:dyDescent="0.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4.25" customHeight="1" x14ac:dyDescent="0.2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4.25" customHeight="1" x14ac:dyDescent="0.2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4.25" customHeight="1" x14ac:dyDescent="0.2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4.25" customHeight="1" x14ac:dyDescent="0.2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4.25" customHeight="1" x14ac:dyDescent="0.2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4.25" customHeight="1" x14ac:dyDescent="0.2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4.25" customHeight="1" x14ac:dyDescent="0.2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4.25" customHeight="1" x14ac:dyDescent="0.2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4.25" customHeight="1" x14ac:dyDescent="0.2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4.25" customHeight="1" x14ac:dyDescent="0.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4.25" customHeight="1" x14ac:dyDescent="0.2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4.25" customHeight="1" x14ac:dyDescent="0.2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4.25" customHeight="1" x14ac:dyDescent="0.2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4.25" customHeight="1" x14ac:dyDescent="0.2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4.25" customHeight="1" x14ac:dyDescent="0.2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4.25" customHeight="1" x14ac:dyDescent="0.2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4.25" customHeight="1" x14ac:dyDescent="0.2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4.25" customHeight="1" x14ac:dyDescent="0.2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4.25" customHeight="1" x14ac:dyDescent="0.2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4.25" customHeight="1" x14ac:dyDescent="0.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4.25" customHeight="1" x14ac:dyDescent="0.2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4.25" customHeight="1" x14ac:dyDescent="0.2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4.25" customHeight="1" x14ac:dyDescent="0.2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4.25" customHeight="1" x14ac:dyDescent="0.2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4.25" customHeight="1" x14ac:dyDescent="0.2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4.25" customHeight="1" x14ac:dyDescent="0.2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4.25" customHeight="1" x14ac:dyDescent="0.2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4.25" customHeight="1" x14ac:dyDescent="0.2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4.25" customHeight="1" x14ac:dyDescent="0.2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4.25" customHeight="1" x14ac:dyDescent="0.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4.25" customHeight="1" x14ac:dyDescent="0.2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4.25" customHeight="1" x14ac:dyDescent="0.2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4.25" customHeight="1" x14ac:dyDescent="0.2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4.25" customHeight="1" x14ac:dyDescent="0.2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4.25" customHeight="1" x14ac:dyDescent="0.2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4.25" customHeight="1" x14ac:dyDescent="0.2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4.25" customHeight="1" x14ac:dyDescent="0.2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4.25" customHeight="1" x14ac:dyDescent="0.2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4.25" customHeight="1" x14ac:dyDescent="0.2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4.25" customHeight="1" x14ac:dyDescent="0.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4.25" customHeight="1" x14ac:dyDescent="0.2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4.25" customHeight="1" x14ac:dyDescent="0.2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4.25" customHeight="1" x14ac:dyDescent="0.2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4.25" customHeight="1" x14ac:dyDescent="0.2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4.25" customHeight="1" x14ac:dyDescent="0.2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4.25" customHeight="1" x14ac:dyDescent="0.2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4.25" customHeight="1" x14ac:dyDescent="0.2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4.25" customHeight="1" x14ac:dyDescent="0.2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4.25" customHeight="1" x14ac:dyDescent="0.2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4.25" customHeight="1" x14ac:dyDescent="0.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4.25" customHeight="1" x14ac:dyDescent="0.2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4.25" customHeight="1" x14ac:dyDescent="0.2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4.25" customHeight="1" x14ac:dyDescent="0.2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4.25" customHeight="1" x14ac:dyDescent="0.2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4.25" customHeight="1" x14ac:dyDescent="0.2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4.25" customHeight="1" x14ac:dyDescent="0.2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4.25" customHeight="1" x14ac:dyDescent="0.2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4.25" customHeight="1" x14ac:dyDescent="0.2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4.25" customHeight="1" x14ac:dyDescent="0.2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4.25" customHeight="1" x14ac:dyDescent="0.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4.25" customHeight="1" x14ac:dyDescent="0.2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4.25" customHeight="1" x14ac:dyDescent="0.2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4.25" customHeight="1" x14ac:dyDescent="0.2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4.25" customHeight="1" x14ac:dyDescent="0.2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4.25" customHeight="1" x14ac:dyDescent="0.2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4.25" customHeight="1" x14ac:dyDescent="0.2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4.25" customHeight="1" x14ac:dyDescent="0.2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4.25" customHeight="1" x14ac:dyDescent="0.2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4.25" customHeight="1" x14ac:dyDescent="0.2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4.25" customHeight="1" x14ac:dyDescent="0.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4.25" customHeight="1" x14ac:dyDescent="0.2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4.25" customHeight="1" x14ac:dyDescent="0.2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4.25" customHeight="1" x14ac:dyDescent="0.2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4.25" customHeight="1" x14ac:dyDescent="0.2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4.25" customHeight="1" x14ac:dyDescent="0.2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4.25" customHeight="1" x14ac:dyDescent="0.2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4.25" customHeight="1" x14ac:dyDescent="0.2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4.25" customHeight="1" x14ac:dyDescent="0.2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4.25" customHeight="1" x14ac:dyDescent="0.2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4.25" customHeight="1" x14ac:dyDescent="0.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4.25" customHeight="1" x14ac:dyDescent="0.2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4.25" customHeight="1" x14ac:dyDescent="0.2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4.25" customHeight="1" x14ac:dyDescent="0.2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4.25" customHeight="1" x14ac:dyDescent="0.2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4.25" customHeight="1" x14ac:dyDescent="0.2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4.25" customHeight="1" x14ac:dyDescent="0.2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4.25" customHeight="1" x14ac:dyDescent="0.2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4.25" customHeight="1" x14ac:dyDescent="0.2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4.25" customHeight="1" x14ac:dyDescent="0.2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4.25" customHeight="1" x14ac:dyDescent="0.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4.25" customHeight="1" x14ac:dyDescent="0.2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4.25" customHeight="1" x14ac:dyDescent="0.2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4.25" customHeight="1" x14ac:dyDescent="0.2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4.25" customHeight="1" x14ac:dyDescent="0.2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4.25" customHeight="1" x14ac:dyDescent="0.2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4.25" customHeight="1" x14ac:dyDescent="0.2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4.25" customHeight="1" x14ac:dyDescent="0.2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4.25" customHeight="1" x14ac:dyDescent="0.2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4.25" customHeight="1" x14ac:dyDescent="0.2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4.25" customHeight="1" x14ac:dyDescent="0.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4.25" customHeight="1" x14ac:dyDescent="0.2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4.25" customHeight="1" x14ac:dyDescent="0.2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4.25" customHeight="1" x14ac:dyDescent="0.2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4.25" customHeight="1" x14ac:dyDescent="0.2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4.25" customHeight="1" x14ac:dyDescent="0.2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4.25" customHeight="1" x14ac:dyDescent="0.2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4.25" customHeight="1" x14ac:dyDescent="0.2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4.25" customHeight="1" x14ac:dyDescent="0.2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4.25" customHeight="1" x14ac:dyDescent="0.2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4.25" customHeight="1" x14ac:dyDescent="0.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4.25" customHeight="1" x14ac:dyDescent="0.2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4.25" customHeight="1" x14ac:dyDescent="0.2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4.25" customHeight="1" x14ac:dyDescent="0.2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4.25" customHeight="1" x14ac:dyDescent="0.2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4.25" customHeight="1" x14ac:dyDescent="0.2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4.25" customHeight="1" x14ac:dyDescent="0.2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4.25" customHeight="1" x14ac:dyDescent="0.2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4.25" customHeight="1" x14ac:dyDescent="0.2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4.25" customHeight="1" x14ac:dyDescent="0.2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4.25" customHeight="1" x14ac:dyDescent="0.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4.25" customHeight="1" x14ac:dyDescent="0.2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4.25" customHeight="1" x14ac:dyDescent="0.2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4.25" customHeight="1" x14ac:dyDescent="0.2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4.25" customHeight="1" x14ac:dyDescent="0.2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4.25" customHeight="1" x14ac:dyDescent="0.2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4.25" customHeight="1" x14ac:dyDescent="0.2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4.25" customHeight="1" x14ac:dyDescent="0.2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4.25" customHeight="1" x14ac:dyDescent="0.2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4.25" customHeight="1" x14ac:dyDescent="0.2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4.25" customHeight="1" x14ac:dyDescent="0.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4.25" customHeight="1" x14ac:dyDescent="0.2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4.25" customHeight="1" x14ac:dyDescent="0.2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4.25" customHeight="1" x14ac:dyDescent="0.2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4.25" customHeight="1" x14ac:dyDescent="0.2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4.25" customHeight="1" x14ac:dyDescent="0.2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4.25" customHeight="1" x14ac:dyDescent="0.2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4.25" customHeight="1" x14ac:dyDescent="0.2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4.25" customHeight="1" x14ac:dyDescent="0.2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4.25" customHeight="1" x14ac:dyDescent="0.2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4.25" customHeight="1" x14ac:dyDescent="0.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4.25" customHeight="1" x14ac:dyDescent="0.2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4.25" customHeight="1" x14ac:dyDescent="0.2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4.25" customHeight="1" x14ac:dyDescent="0.2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4.25" customHeight="1" x14ac:dyDescent="0.2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4.25" customHeight="1" x14ac:dyDescent="0.2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4.25" customHeight="1" x14ac:dyDescent="0.2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4.25" customHeight="1" x14ac:dyDescent="0.2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4.25" customHeight="1" x14ac:dyDescent="0.2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4.25" customHeight="1" x14ac:dyDescent="0.2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4.25" customHeight="1" x14ac:dyDescent="0.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4.25" customHeight="1" x14ac:dyDescent="0.2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4.25" customHeight="1" x14ac:dyDescent="0.2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4.25" customHeight="1" x14ac:dyDescent="0.2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4.25" customHeight="1" x14ac:dyDescent="0.2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4.25" customHeight="1" x14ac:dyDescent="0.2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4.25" customHeight="1" x14ac:dyDescent="0.2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4.25" customHeight="1" x14ac:dyDescent="0.2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4.25" customHeight="1" x14ac:dyDescent="0.2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4.25" customHeight="1" x14ac:dyDescent="0.2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4.25" customHeight="1" x14ac:dyDescent="0.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4.25" customHeight="1" x14ac:dyDescent="0.2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4.25" customHeight="1" x14ac:dyDescent="0.2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4.25" customHeight="1" x14ac:dyDescent="0.2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4.25" customHeight="1" x14ac:dyDescent="0.2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4.25" customHeight="1" x14ac:dyDescent="0.2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4.25" customHeight="1" x14ac:dyDescent="0.2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4.25" customHeight="1" x14ac:dyDescent="0.2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4.25" customHeight="1" x14ac:dyDescent="0.2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4.25" customHeight="1" x14ac:dyDescent="0.2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4.25" customHeight="1" x14ac:dyDescent="0.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4.25" customHeight="1" x14ac:dyDescent="0.2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4.25" customHeight="1" x14ac:dyDescent="0.2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4.25" customHeight="1" x14ac:dyDescent="0.2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4.25" customHeight="1" x14ac:dyDescent="0.2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4.25" customHeight="1" x14ac:dyDescent="0.2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4.25" customHeight="1" x14ac:dyDescent="0.2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4.25" customHeight="1" x14ac:dyDescent="0.2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4.25" customHeight="1" x14ac:dyDescent="0.2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4.25" customHeight="1" x14ac:dyDescent="0.2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4.25" customHeight="1" x14ac:dyDescent="0.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4.25" customHeight="1" x14ac:dyDescent="0.2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4.25" customHeight="1" x14ac:dyDescent="0.2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4.25" customHeight="1" x14ac:dyDescent="0.2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4.25" customHeight="1" x14ac:dyDescent="0.2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4.25" customHeight="1" x14ac:dyDescent="0.2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4.25" customHeight="1" x14ac:dyDescent="0.2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4.25" customHeight="1" x14ac:dyDescent="0.2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4.25" customHeight="1" x14ac:dyDescent="0.2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4.25" customHeight="1" x14ac:dyDescent="0.2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4.25" customHeight="1" x14ac:dyDescent="0.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4.25" customHeight="1" x14ac:dyDescent="0.2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4.25" customHeight="1" x14ac:dyDescent="0.2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4.25" customHeight="1" x14ac:dyDescent="0.2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4.25" customHeight="1" x14ac:dyDescent="0.2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4.25" customHeight="1" x14ac:dyDescent="0.2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4.25" customHeight="1" x14ac:dyDescent="0.2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4.25" customHeight="1" x14ac:dyDescent="0.2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4.25" customHeight="1" x14ac:dyDescent="0.2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4.25" customHeight="1" x14ac:dyDescent="0.2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4.25" customHeight="1" x14ac:dyDescent="0.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4.25" customHeight="1" x14ac:dyDescent="0.2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4.25" customHeight="1" x14ac:dyDescent="0.2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4.25" customHeight="1" x14ac:dyDescent="0.2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4.25" customHeight="1" x14ac:dyDescent="0.2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4.25" customHeight="1" x14ac:dyDescent="0.2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4.25" customHeight="1" x14ac:dyDescent="0.2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4.25" customHeight="1" x14ac:dyDescent="0.2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4.25" customHeight="1" x14ac:dyDescent="0.2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4.25" customHeight="1" x14ac:dyDescent="0.2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4.25" customHeight="1" x14ac:dyDescent="0.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4.25" customHeight="1" x14ac:dyDescent="0.2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4.25" customHeight="1" x14ac:dyDescent="0.2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4.25" customHeight="1" x14ac:dyDescent="0.2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4.25" customHeight="1" x14ac:dyDescent="0.2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4.25" customHeight="1" x14ac:dyDescent="0.2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4.25" customHeight="1" x14ac:dyDescent="0.2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4.25" customHeight="1" x14ac:dyDescent="0.2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4.25" customHeight="1" x14ac:dyDescent="0.2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4.25" customHeight="1" x14ac:dyDescent="0.2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4.25" customHeight="1" x14ac:dyDescent="0.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4.25" customHeight="1" x14ac:dyDescent="0.2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4.25" customHeight="1" x14ac:dyDescent="0.2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4.25" customHeight="1" x14ac:dyDescent="0.2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4.25" customHeight="1" x14ac:dyDescent="0.2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4.25" customHeight="1" x14ac:dyDescent="0.2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4.25" customHeight="1" x14ac:dyDescent="0.2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4.25" customHeight="1" x14ac:dyDescent="0.2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4.25" customHeight="1" x14ac:dyDescent="0.2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4.25" customHeight="1" x14ac:dyDescent="0.2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4.25" customHeight="1" x14ac:dyDescent="0.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4.25" customHeight="1" x14ac:dyDescent="0.2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4.25" customHeight="1" x14ac:dyDescent="0.2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4.25" customHeight="1" x14ac:dyDescent="0.2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4.25" customHeight="1" x14ac:dyDescent="0.2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4.25" customHeight="1" x14ac:dyDescent="0.2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4.25" customHeight="1" x14ac:dyDescent="0.2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4.25" customHeight="1" x14ac:dyDescent="0.2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4.25" customHeight="1" x14ac:dyDescent="0.2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4.25" customHeight="1" x14ac:dyDescent="0.2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4.25" customHeight="1" x14ac:dyDescent="0.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4.25" customHeight="1" x14ac:dyDescent="0.2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4.25" customHeight="1" x14ac:dyDescent="0.2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4.25" customHeight="1" x14ac:dyDescent="0.2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4.25" customHeight="1" x14ac:dyDescent="0.2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4.25" customHeight="1" x14ac:dyDescent="0.2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4.25" customHeight="1" x14ac:dyDescent="0.2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4.25" customHeight="1" x14ac:dyDescent="0.2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4.25" customHeight="1" x14ac:dyDescent="0.2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4.25" customHeight="1" x14ac:dyDescent="0.2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4.25" customHeight="1" x14ac:dyDescent="0.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4.25" customHeight="1" x14ac:dyDescent="0.2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4.25" customHeight="1" x14ac:dyDescent="0.2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4.25" customHeight="1" x14ac:dyDescent="0.2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4.25" customHeight="1" x14ac:dyDescent="0.2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4.25" customHeight="1" x14ac:dyDescent="0.2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4.25" customHeight="1" x14ac:dyDescent="0.2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4.25" customHeight="1" x14ac:dyDescent="0.2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4.25" customHeight="1" x14ac:dyDescent="0.2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4.25" customHeight="1" x14ac:dyDescent="0.2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4.25" customHeight="1" x14ac:dyDescent="0.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4.25" customHeight="1" x14ac:dyDescent="0.2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4.25" customHeight="1" x14ac:dyDescent="0.2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4.25" customHeight="1" x14ac:dyDescent="0.2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4.25" customHeight="1" x14ac:dyDescent="0.2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4.25" customHeight="1" x14ac:dyDescent="0.2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4.25" customHeight="1" x14ac:dyDescent="0.2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4.25" customHeight="1" x14ac:dyDescent="0.2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4.25" customHeight="1" x14ac:dyDescent="0.2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4.25" customHeight="1" x14ac:dyDescent="0.2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4.25" customHeight="1" x14ac:dyDescent="0.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4.25" customHeight="1" x14ac:dyDescent="0.2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4.25" customHeight="1" x14ac:dyDescent="0.2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4.25" customHeight="1" x14ac:dyDescent="0.2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4.25" customHeight="1" x14ac:dyDescent="0.2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4.25" customHeight="1" x14ac:dyDescent="0.2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4.25" customHeight="1" x14ac:dyDescent="0.2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4.25" customHeight="1" x14ac:dyDescent="0.2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4.25" customHeight="1" x14ac:dyDescent="0.2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4.25" customHeight="1" x14ac:dyDescent="0.2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4.25" customHeight="1" x14ac:dyDescent="0.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4.25" customHeight="1" x14ac:dyDescent="0.2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4.25" customHeight="1" x14ac:dyDescent="0.2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4.25" customHeight="1" x14ac:dyDescent="0.2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4.25" customHeight="1" x14ac:dyDescent="0.2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4.25" customHeight="1" x14ac:dyDescent="0.2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4.25" customHeight="1" x14ac:dyDescent="0.2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4.25" customHeight="1" x14ac:dyDescent="0.2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4.25" customHeight="1" x14ac:dyDescent="0.2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4.25" customHeight="1" x14ac:dyDescent="0.2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4.25" customHeight="1" x14ac:dyDescent="0.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4.25" customHeight="1" x14ac:dyDescent="0.2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4.25" customHeight="1" x14ac:dyDescent="0.2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4.25" customHeight="1" x14ac:dyDescent="0.2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4.25" customHeight="1" x14ac:dyDescent="0.2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4.25" customHeight="1" x14ac:dyDescent="0.2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4.25" customHeight="1" x14ac:dyDescent="0.2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4.25" customHeight="1" x14ac:dyDescent="0.2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4.25" customHeight="1" x14ac:dyDescent="0.2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4.25" customHeight="1" x14ac:dyDescent="0.2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4.25" customHeight="1" x14ac:dyDescent="0.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4.25" customHeight="1" x14ac:dyDescent="0.2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4.25" customHeight="1" x14ac:dyDescent="0.2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4.25" customHeight="1" x14ac:dyDescent="0.2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4.25" customHeight="1" x14ac:dyDescent="0.2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4.25" customHeight="1" x14ac:dyDescent="0.2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4.25" customHeight="1" x14ac:dyDescent="0.2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4.25" customHeight="1" x14ac:dyDescent="0.2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4.25" customHeight="1" x14ac:dyDescent="0.2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4.25" customHeight="1" x14ac:dyDescent="0.2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4.25" customHeight="1" x14ac:dyDescent="0.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4.25" customHeight="1" x14ac:dyDescent="0.2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4.25" customHeight="1" x14ac:dyDescent="0.2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4.25" customHeight="1" x14ac:dyDescent="0.2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4.25" customHeight="1" x14ac:dyDescent="0.2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4.25" customHeight="1" x14ac:dyDescent="0.2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4.25" customHeight="1" x14ac:dyDescent="0.2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4.25" customHeight="1" x14ac:dyDescent="0.2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4.25" customHeight="1" x14ac:dyDescent="0.2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4.25" customHeight="1" x14ac:dyDescent="0.2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4.25" customHeight="1" x14ac:dyDescent="0.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4.25" customHeight="1" x14ac:dyDescent="0.2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4.25" customHeight="1" x14ac:dyDescent="0.2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4.25" customHeight="1" x14ac:dyDescent="0.2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4.25" customHeight="1" x14ac:dyDescent="0.2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4.25" customHeight="1" x14ac:dyDescent="0.2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4.25" customHeight="1" x14ac:dyDescent="0.2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4.25" customHeight="1" x14ac:dyDescent="0.2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4.25" customHeight="1" x14ac:dyDescent="0.2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4.25" customHeight="1" x14ac:dyDescent="0.2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4.25" customHeight="1" x14ac:dyDescent="0.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4.25" customHeight="1" x14ac:dyDescent="0.2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4.25" customHeight="1" x14ac:dyDescent="0.2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4.25" customHeight="1" x14ac:dyDescent="0.2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4.25" customHeight="1" x14ac:dyDescent="0.2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4.25" customHeight="1" x14ac:dyDescent="0.2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4.25" customHeight="1" x14ac:dyDescent="0.2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4.25" customHeight="1" x14ac:dyDescent="0.2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4.25" customHeight="1" x14ac:dyDescent="0.2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4.25" customHeight="1" x14ac:dyDescent="0.2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4.25" customHeight="1" x14ac:dyDescent="0.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4.25" customHeight="1" x14ac:dyDescent="0.2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4.25" customHeight="1" x14ac:dyDescent="0.2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4.25" customHeight="1" x14ac:dyDescent="0.2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4.25" customHeight="1" x14ac:dyDescent="0.2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4.25" customHeight="1" x14ac:dyDescent="0.2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4.25" customHeight="1" x14ac:dyDescent="0.2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4.25" customHeight="1" x14ac:dyDescent="0.2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4.25" customHeight="1" x14ac:dyDescent="0.2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4.25" customHeight="1" x14ac:dyDescent="0.2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4.25" customHeight="1" x14ac:dyDescent="0.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4.25" customHeight="1" x14ac:dyDescent="0.2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4.25" customHeight="1" x14ac:dyDescent="0.2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4.25" customHeight="1" x14ac:dyDescent="0.2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4.25" customHeight="1" x14ac:dyDescent="0.2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4.25" customHeight="1" x14ac:dyDescent="0.2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4.25" customHeight="1" x14ac:dyDescent="0.2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4.25" customHeight="1" x14ac:dyDescent="0.2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4.25" customHeight="1" x14ac:dyDescent="0.2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4.25" customHeight="1" x14ac:dyDescent="0.2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4.25" customHeight="1" x14ac:dyDescent="0.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4.25" customHeight="1" x14ac:dyDescent="0.2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4.25" customHeight="1" x14ac:dyDescent="0.2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4.25" customHeight="1" x14ac:dyDescent="0.2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4.25" customHeight="1" x14ac:dyDescent="0.2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4.25" customHeight="1" x14ac:dyDescent="0.2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4.25" customHeight="1" x14ac:dyDescent="0.2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4.25" customHeight="1" x14ac:dyDescent="0.2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4.25" customHeight="1" x14ac:dyDescent="0.2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4.25" customHeight="1" x14ac:dyDescent="0.2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4.25" customHeight="1" x14ac:dyDescent="0.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4.25" customHeight="1" x14ac:dyDescent="0.2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4.25" customHeight="1" x14ac:dyDescent="0.2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4.25" customHeight="1" x14ac:dyDescent="0.2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4.25" customHeight="1" x14ac:dyDescent="0.2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4.25" customHeight="1" x14ac:dyDescent="0.2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4.25" customHeight="1" x14ac:dyDescent="0.2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4.25" customHeight="1" x14ac:dyDescent="0.2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4.25" customHeight="1" x14ac:dyDescent="0.2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4.25" customHeight="1" x14ac:dyDescent="0.2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4.25" customHeight="1" x14ac:dyDescent="0.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4.25" customHeight="1" x14ac:dyDescent="0.2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4.25" customHeight="1" x14ac:dyDescent="0.2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4.25" customHeight="1" x14ac:dyDescent="0.2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4.25" customHeight="1" x14ac:dyDescent="0.2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4.25" customHeight="1" x14ac:dyDescent="0.2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4.25" customHeight="1" x14ac:dyDescent="0.2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4.25" customHeight="1" x14ac:dyDescent="0.2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4.25" customHeight="1" x14ac:dyDescent="0.2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4.25" customHeight="1" x14ac:dyDescent="0.2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4.25" customHeight="1" x14ac:dyDescent="0.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4.25" customHeight="1" x14ac:dyDescent="0.2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4.25" customHeight="1" x14ac:dyDescent="0.2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4.25" customHeight="1" x14ac:dyDescent="0.2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4.25" customHeight="1" x14ac:dyDescent="0.2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4.25" customHeight="1" x14ac:dyDescent="0.2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4.25" customHeight="1" x14ac:dyDescent="0.2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4.25" customHeight="1" x14ac:dyDescent="0.2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4.25" customHeight="1" x14ac:dyDescent="0.2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4.25" customHeight="1" x14ac:dyDescent="0.2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4.25" customHeight="1" x14ac:dyDescent="0.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4.25" customHeight="1" x14ac:dyDescent="0.2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4.25" customHeight="1" x14ac:dyDescent="0.2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4.25" customHeight="1" x14ac:dyDescent="0.2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4.25" customHeight="1" x14ac:dyDescent="0.2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4.25" customHeight="1" x14ac:dyDescent="0.2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4.25" customHeight="1" x14ac:dyDescent="0.2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4.25" customHeight="1" x14ac:dyDescent="0.2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4.25" customHeight="1" x14ac:dyDescent="0.2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4.25" customHeight="1" x14ac:dyDescent="0.2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4.25" customHeight="1" x14ac:dyDescent="0.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4.25" customHeight="1" x14ac:dyDescent="0.2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4.25" customHeight="1" x14ac:dyDescent="0.2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4.25" customHeight="1" x14ac:dyDescent="0.2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4.25" customHeight="1" x14ac:dyDescent="0.2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4.25" customHeight="1" x14ac:dyDescent="0.2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4.25" customHeight="1" x14ac:dyDescent="0.2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4.25" customHeight="1" x14ac:dyDescent="0.2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4.25" customHeight="1" x14ac:dyDescent="0.2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4.25" customHeight="1" x14ac:dyDescent="0.2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4.25" customHeight="1" x14ac:dyDescent="0.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4.25" customHeight="1" x14ac:dyDescent="0.2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4.25" customHeight="1" x14ac:dyDescent="0.2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4.25" customHeight="1" x14ac:dyDescent="0.2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4.25" customHeight="1" x14ac:dyDescent="0.2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4.25" customHeight="1" x14ac:dyDescent="0.2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4.25" customHeight="1" x14ac:dyDescent="0.2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4.25" customHeight="1" x14ac:dyDescent="0.2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4.25" customHeight="1" x14ac:dyDescent="0.2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4.25" customHeight="1" x14ac:dyDescent="0.2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4.25" customHeight="1" x14ac:dyDescent="0.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4.25" customHeight="1" x14ac:dyDescent="0.2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4.25" customHeight="1" x14ac:dyDescent="0.2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4.25" customHeight="1" x14ac:dyDescent="0.2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4.25" customHeight="1" x14ac:dyDescent="0.2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4.25" customHeight="1" x14ac:dyDescent="0.2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4.25" customHeight="1" x14ac:dyDescent="0.2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4.25" customHeight="1" x14ac:dyDescent="0.2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4.25" customHeight="1" x14ac:dyDescent="0.2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4.25" customHeight="1" x14ac:dyDescent="0.2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4.25" customHeight="1" x14ac:dyDescent="0.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4.25" customHeight="1" x14ac:dyDescent="0.2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4.25" customHeight="1" x14ac:dyDescent="0.2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4.25" customHeight="1" x14ac:dyDescent="0.2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4.25" customHeight="1" x14ac:dyDescent="0.2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4.25" customHeight="1" x14ac:dyDescent="0.2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4.25" customHeight="1" x14ac:dyDescent="0.2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4.25" customHeight="1" x14ac:dyDescent="0.2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4.25" customHeight="1" x14ac:dyDescent="0.2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4.25" customHeight="1" x14ac:dyDescent="0.2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4.25" customHeight="1" x14ac:dyDescent="0.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4.25" customHeight="1" x14ac:dyDescent="0.2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4.25" customHeight="1" x14ac:dyDescent="0.2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4.25" customHeight="1" x14ac:dyDescent="0.2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4.25" customHeight="1" x14ac:dyDescent="0.2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4.25" customHeight="1" x14ac:dyDescent="0.2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4.25" customHeight="1" x14ac:dyDescent="0.2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4.25" customHeight="1" x14ac:dyDescent="0.2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4.25" customHeight="1" x14ac:dyDescent="0.2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4.25" customHeight="1" x14ac:dyDescent="0.2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4.25" customHeight="1" x14ac:dyDescent="0.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4.25" customHeight="1" x14ac:dyDescent="0.2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4.25" customHeight="1" x14ac:dyDescent="0.2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4.25" customHeight="1" x14ac:dyDescent="0.2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4.25" customHeight="1" x14ac:dyDescent="0.2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4.25" customHeight="1" x14ac:dyDescent="0.2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4.25" customHeight="1" x14ac:dyDescent="0.2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4.25" customHeight="1" x14ac:dyDescent="0.2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4.25" customHeight="1" x14ac:dyDescent="0.2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4.25" customHeight="1" x14ac:dyDescent="0.2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4.25" customHeight="1" x14ac:dyDescent="0.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4.25" customHeight="1" x14ac:dyDescent="0.2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4.25" customHeight="1" x14ac:dyDescent="0.2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4.25" customHeight="1" x14ac:dyDescent="0.2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4.25" customHeight="1" x14ac:dyDescent="0.2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4.25" customHeight="1" x14ac:dyDescent="0.2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4.25" customHeight="1" x14ac:dyDescent="0.2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4.25" customHeight="1" x14ac:dyDescent="0.2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4.25" customHeight="1" x14ac:dyDescent="0.2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4.25" customHeight="1" x14ac:dyDescent="0.2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4.25" customHeight="1" x14ac:dyDescent="0.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4.25" customHeight="1" x14ac:dyDescent="0.2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4.25" customHeight="1" x14ac:dyDescent="0.2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4.25" customHeight="1" x14ac:dyDescent="0.2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4.25" customHeight="1" x14ac:dyDescent="0.2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4.25" customHeight="1" x14ac:dyDescent="0.2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4.25" customHeight="1" x14ac:dyDescent="0.2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4.25" customHeight="1" x14ac:dyDescent="0.2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4.25" customHeight="1" x14ac:dyDescent="0.2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4.25" customHeight="1" x14ac:dyDescent="0.2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4.25" customHeight="1" x14ac:dyDescent="0.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4.25" customHeight="1" x14ac:dyDescent="0.2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4.25" customHeight="1" x14ac:dyDescent="0.2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4.25" customHeight="1" x14ac:dyDescent="0.2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4.25" customHeight="1" x14ac:dyDescent="0.2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4.25" customHeight="1" x14ac:dyDescent="0.2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4.25" customHeight="1" x14ac:dyDescent="0.2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4.25" customHeight="1" x14ac:dyDescent="0.2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4.25" customHeight="1" x14ac:dyDescent="0.2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4.25" customHeight="1" x14ac:dyDescent="0.2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4.25" customHeight="1" x14ac:dyDescent="0.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4.25" customHeight="1" x14ac:dyDescent="0.2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4.25" customHeight="1" x14ac:dyDescent="0.2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4.25" customHeight="1" x14ac:dyDescent="0.2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4.25" customHeight="1" x14ac:dyDescent="0.2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4.25" customHeight="1" x14ac:dyDescent="0.2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4.25" customHeight="1" x14ac:dyDescent="0.2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4.25" customHeight="1" x14ac:dyDescent="0.2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4.25" customHeight="1" x14ac:dyDescent="0.2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4.25" customHeight="1" x14ac:dyDescent="0.2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4.25" customHeight="1" x14ac:dyDescent="0.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4.25" customHeight="1" x14ac:dyDescent="0.2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4.25" customHeight="1" x14ac:dyDescent="0.2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4.25" customHeight="1" x14ac:dyDescent="0.2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4.25" customHeight="1" x14ac:dyDescent="0.2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4.25" customHeight="1" x14ac:dyDescent="0.2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4.25" customHeight="1" x14ac:dyDescent="0.2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4.25" customHeight="1" x14ac:dyDescent="0.2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4.25" customHeight="1" x14ac:dyDescent="0.2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4.25" customHeight="1" x14ac:dyDescent="0.2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4.25" customHeight="1" x14ac:dyDescent="0.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4.25" customHeight="1" x14ac:dyDescent="0.2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4.25" customHeight="1" x14ac:dyDescent="0.2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4.25" customHeight="1" x14ac:dyDescent="0.2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4.25" customHeight="1" x14ac:dyDescent="0.2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4.25" customHeight="1" x14ac:dyDescent="0.2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4.25" customHeight="1" x14ac:dyDescent="0.2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4.25" customHeight="1" x14ac:dyDescent="0.2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4.25" customHeight="1" x14ac:dyDescent="0.2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4.25" customHeight="1" x14ac:dyDescent="0.2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4.25" customHeight="1" x14ac:dyDescent="0.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4.25" customHeight="1" x14ac:dyDescent="0.2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4.25" customHeight="1" x14ac:dyDescent="0.2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4.25" customHeight="1" x14ac:dyDescent="0.2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4.25" customHeight="1" x14ac:dyDescent="0.2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4.25" customHeight="1" x14ac:dyDescent="0.2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4.25" customHeight="1" x14ac:dyDescent="0.2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4.25" customHeight="1" x14ac:dyDescent="0.2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4.25" customHeight="1" x14ac:dyDescent="0.2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4.25" customHeight="1" x14ac:dyDescent="0.2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4.25" customHeight="1" x14ac:dyDescent="0.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4.25" customHeight="1" x14ac:dyDescent="0.2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4.25" customHeight="1" x14ac:dyDescent="0.2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4.25" customHeight="1" x14ac:dyDescent="0.2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4.25" customHeight="1" x14ac:dyDescent="0.2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4.25" customHeight="1" x14ac:dyDescent="0.2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4.25" customHeight="1" x14ac:dyDescent="0.2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4.25" customHeight="1" x14ac:dyDescent="0.2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4.25" customHeight="1" x14ac:dyDescent="0.2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4.25" customHeight="1" x14ac:dyDescent="0.2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4.25" customHeight="1" x14ac:dyDescent="0.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4.25" customHeight="1" x14ac:dyDescent="0.2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4.25" customHeight="1" x14ac:dyDescent="0.2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4.25" customHeight="1" x14ac:dyDescent="0.2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4.25" customHeight="1" x14ac:dyDescent="0.2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4.25" customHeight="1" x14ac:dyDescent="0.2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4.25" customHeight="1" x14ac:dyDescent="0.2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4.25" customHeight="1" x14ac:dyDescent="0.2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4.25" customHeight="1" x14ac:dyDescent="0.2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4.25" customHeight="1" x14ac:dyDescent="0.2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4.25" customHeight="1" x14ac:dyDescent="0.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4.25" customHeight="1" x14ac:dyDescent="0.2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4.25" customHeight="1" x14ac:dyDescent="0.2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4.25" customHeight="1" x14ac:dyDescent="0.2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4.25" customHeight="1" x14ac:dyDescent="0.2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4.25" customHeight="1" x14ac:dyDescent="0.2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4.25" customHeight="1" x14ac:dyDescent="0.2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4.25" customHeight="1" x14ac:dyDescent="0.2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4.25" customHeight="1" x14ac:dyDescent="0.2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4.25" customHeight="1" x14ac:dyDescent="0.2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4.25" customHeight="1" x14ac:dyDescent="0.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4.25" customHeight="1" x14ac:dyDescent="0.2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4.25" customHeight="1" x14ac:dyDescent="0.2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4.25" customHeight="1" x14ac:dyDescent="0.2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4.25" customHeight="1" x14ac:dyDescent="0.2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4.25" customHeight="1" x14ac:dyDescent="0.2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4.25" customHeight="1" x14ac:dyDescent="0.2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4.25" customHeight="1" x14ac:dyDescent="0.2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4.25" customHeight="1" x14ac:dyDescent="0.2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4.25" customHeight="1" x14ac:dyDescent="0.2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4.25" customHeight="1" x14ac:dyDescent="0.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4.25" customHeight="1" x14ac:dyDescent="0.2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4.25" customHeight="1" x14ac:dyDescent="0.2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4.25" customHeight="1" x14ac:dyDescent="0.2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4.25" customHeight="1" x14ac:dyDescent="0.2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4.25" customHeight="1" x14ac:dyDescent="0.2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4.25" customHeight="1" x14ac:dyDescent="0.2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4.25" customHeight="1" x14ac:dyDescent="0.2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4.25" customHeight="1" x14ac:dyDescent="0.2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4.25" customHeight="1" x14ac:dyDescent="0.2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4.25" customHeight="1" x14ac:dyDescent="0.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4.25" customHeight="1" x14ac:dyDescent="0.2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4.25" customHeight="1" x14ac:dyDescent="0.2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4.25" customHeight="1" x14ac:dyDescent="0.2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4.25" customHeight="1" x14ac:dyDescent="0.2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4.25" customHeight="1" x14ac:dyDescent="0.2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4.25" customHeight="1" x14ac:dyDescent="0.2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4.25" customHeight="1" x14ac:dyDescent="0.2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4.25" customHeight="1" x14ac:dyDescent="0.2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4.25" customHeight="1" x14ac:dyDescent="0.2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4.25" customHeight="1" x14ac:dyDescent="0.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4.25" customHeight="1" x14ac:dyDescent="0.2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4.25" customHeight="1" x14ac:dyDescent="0.2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4.25" customHeight="1" x14ac:dyDescent="0.2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4.25" customHeight="1" x14ac:dyDescent="0.2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4.25" customHeight="1" x14ac:dyDescent="0.2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4.25" customHeight="1" x14ac:dyDescent="0.2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4.25" customHeight="1" x14ac:dyDescent="0.2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4.25" customHeight="1" x14ac:dyDescent="0.2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4.25" customHeight="1" x14ac:dyDescent="0.2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4.25" customHeight="1" x14ac:dyDescent="0.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4.25" customHeight="1" x14ac:dyDescent="0.2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4.25" customHeight="1" x14ac:dyDescent="0.2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4.25" customHeight="1" x14ac:dyDescent="0.2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4.25" customHeight="1" x14ac:dyDescent="0.2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4.25" customHeight="1" x14ac:dyDescent="0.2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4.25" customHeight="1" x14ac:dyDescent="0.2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4.25" customHeight="1" x14ac:dyDescent="0.2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4.25" customHeight="1" x14ac:dyDescent="0.2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4.25" customHeight="1" x14ac:dyDescent="0.2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4.25" customHeight="1" x14ac:dyDescent="0.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4.25" customHeight="1" x14ac:dyDescent="0.2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4.25" customHeight="1" x14ac:dyDescent="0.2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4.25" customHeight="1" x14ac:dyDescent="0.2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4.25" customHeight="1" x14ac:dyDescent="0.2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4.25" customHeight="1" x14ac:dyDescent="0.2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4.25" customHeight="1" x14ac:dyDescent="0.2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4.25" customHeight="1" x14ac:dyDescent="0.2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4.25" customHeight="1" x14ac:dyDescent="0.2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4.25" customHeight="1" x14ac:dyDescent="0.2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4.25" customHeight="1" x14ac:dyDescent="0.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4.25" customHeight="1" x14ac:dyDescent="0.2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4.25" customHeight="1" x14ac:dyDescent="0.2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4.25" customHeight="1" x14ac:dyDescent="0.2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4.25" customHeight="1" x14ac:dyDescent="0.2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4.25" customHeight="1" x14ac:dyDescent="0.2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4.25" customHeight="1" x14ac:dyDescent="0.2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4.25" customHeight="1" x14ac:dyDescent="0.2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4.25" customHeight="1" x14ac:dyDescent="0.2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4.25" customHeight="1" x14ac:dyDescent="0.2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4.25" customHeight="1" x14ac:dyDescent="0.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4.25" customHeight="1" x14ac:dyDescent="0.2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4.25" customHeight="1" x14ac:dyDescent="0.2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4.25" customHeight="1" x14ac:dyDescent="0.2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4.25" customHeight="1" x14ac:dyDescent="0.2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4.25" customHeight="1" x14ac:dyDescent="0.2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4.25" customHeight="1" x14ac:dyDescent="0.2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4.25" customHeight="1" x14ac:dyDescent="0.2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4.25" customHeight="1" x14ac:dyDescent="0.2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4.25" customHeight="1" x14ac:dyDescent="0.2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4.25" customHeight="1" x14ac:dyDescent="0.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4.25" customHeight="1" x14ac:dyDescent="0.2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4.25" customHeight="1" x14ac:dyDescent="0.2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4.25" customHeight="1" x14ac:dyDescent="0.2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4.25" customHeight="1" x14ac:dyDescent="0.2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4.25" customHeight="1" x14ac:dyDescent="0.2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4.25" customHeight="1" x14ac:dyDescent="0.2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4.25" customHeight="1" x14ac:dyDescent="0.2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4.25" customHeight="1" x14ac:dyDescent="0.2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4.25" customHeight="1" x14ac:dyDescent="0.2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4.25" customHeight="1" x14ac:dyDescent="0.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4.25" customHeight="1" x14ac:dyDescent="0.2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4.25" customHeight="1" x14ac:dyDescent="0.2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4.25" customHeight="1" x14ac:dyDescent="0.2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4.25" customHeight="1" x14ac:dyDescent="0.2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4.25" customHeight="1" x14ac:dyDescent="0.2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4.25" customHeight="1" x14ac:dyDescent="0.2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4.25" customHeight="1" x14ac:dyDescent="0.2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4.25" customHeight="1" x14ac:dyDescent="0.2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4.25" customHeight="1" x14ac:dyDescent="0.2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4.25" customHeight="1" x14ac:dyDescent="0.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4.25" customHeight="1" x14ac:dyDescent="0.2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4.25" customHeight="1" x14ac:dyDescent="0.2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4.25" customHeight="1" x14ac:dyDescent="0.2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4.25" customHeight="1" x14ac:dyDescent="0.2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4.25" customHeight="1" x14ac:dyDescent="0.2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4.25" customHeight="1" x14ac:dyDescent="0.2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4.25" customHeight="1" x14ac:dyDescent="0.2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4.25" customHeight="1" x14ac:dyDescent="0.2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4.25" customHeight="1" x14ac:dyDescent="0.2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4.25" customHeight="1" x14ac:dyDescent="0.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4.25" customHeight="1" x14ac:dyDescent="0.2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4.25" customHeight="1" x14ac:dyDescent="0.2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4.25" customHeight="1" x14ac:dyDescent="0.2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4.25" customHeight="1" x14ac:dyDescent="0.2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4.25" customHeight="1" x14ac:dyDescent="0.2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4.25" customHeight="1" x14ac:dyDescent="0.2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4.25" customHeight="1" x14ac:dyDescent="0.2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4.25" customHeight="1" x14ac:dyDescent="0.2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4.25" customHeight="1" x14ac:dyDescent="0.2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4.25" customHeight="1" x14ac:dyDescent="0.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4.25" customHeight="1" x14ac:dyDescent="0.2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4.25" customHeight="1" x14ac:dyDescent="0.2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4.25" customHeight="1" x14ac:dyDescent="0.2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4.25" customHeight="1" x14ac:dyDescent="0.2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4.25" customHeight="1" x14ac:dyDescent="0.2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4.25" customHeight="1" x14ac:dyDescent="0.2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4.25" customHeight="1" x14ac:dyDescent="0.2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4.25" customHeight="1" x14ac:dyDescent="0.2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4.25" customHeight="1" x14ac:dyDescent="0.2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4.25" customHeight="1" x14ac:dyDescent="0.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4.25" customHeight="1" x14ac:dyDescent="0.2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4.25" customHeight="1" x14ac:dyDescent="0.2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4.25" customHeight="1" x14ac:dyDescent="0.2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4.25" customHeight="1" x14ac:dyDescent="0.2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4.25" customHeight="1" x14ac:dyDescent="0.2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4.25" customHeight="1" x14ac:dyDescent="0.2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4.25" customHeight="1" x14ac:dyDescent="0.2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4.25" customHeight="1" x14ac:dyDescent="0.2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4.25" customHeight="1" x14ac:dyDescent="0.2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4.25" customHeight="1" x14ac:dyDescent="0.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4.25" customHeight="1" x14ac:dyDescent="0.2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4.25" customHeight="1" x14ac:dyDescent="0.2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4.25" customHeight="1" x14ac:dyDescent="0.2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4.25" customHeight="1" x14ac:dyDescent="0.2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4.25" customHeight="1" x14ac:dyDescent="0.2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4.25" customHeight="1" x14ac:dyDescent="0.2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4.25" customHeight="1" x14ac:dyDescent="0.2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4.25" customHeight="1" x14ac:dyDescent="0.2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4.25" customHeight="1" x14ac:dyDescent="0.2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4.25" customHeight="1" x14ac:dyDescent="0.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4.25" customHeight="1" x14ac:dyDescent="0.2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4.25" customHeight="1" x14ac:dyDescent="0.2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4.25" customHeight="1" x14ac:dyDescent="0.2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4.25" customHeight="1" x14ac:dyDescent="0.2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4.25" customHeight="1" x14ac:dyDescent="0.2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4.25" customHeight="1" x14ac:dyDescent="0.2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4.25" customHeight="1" x14ac:dyDescent="0.2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4.25" customHeight="1" x14ac:dyDescent="0.2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4.25" customHeight="1" x14ac:dyDescent="0.2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4.25" customHeight="1" x14ac:dyDescent="0.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4.25" customHeight="1" x14ac:dyDescent="0.2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4.25" customHeight="1" x14ac:dyDescent="0.2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4.25" customHeight="1" x14ac:dyDescent="0.2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4.25" customHeight="1" x14ac:dyDescent="0.2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4.25" customHeight="1" x14ac:dyDescent="0.2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4.25" customHeight="1" x14ac:dyDescent="0.2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4.25" customHeight="1" x14ac:dyDescent="0.2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4.25" customHeight="1" x14ac:dyDescent="0.2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4.25" customHeight="1" x14ac:dyDescent="0.2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4.25" customHeight="1" x14ac:dyDescent="0.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4.25" customHeight="1" x14ac:dyDescent="0.2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4.25" customHeight="1" x14ac:dyDescent="0.2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4.25" customHeight="1" x14ac:dyDescent="0.2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4.25" customHeight="1" x14ac:dyDescent="0.2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4.25" customHeight="1" x14ac:dyDescent="0.2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4.25" customHeight="1" x14ac:dyDescent="0.2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4.25" customHeight="1" x14ac:dyDescent="0.2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4.25" customHeight="1" x14ac:dyDescent="0.2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4.25" customHeight="1" x14ac:dyDescent="0.2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4.25" customHeight="1" x14ac:dyDescent="0.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4.25" customHeight="1" x14ac:dyDescent="0.2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4.25" customHeight="1" x14ac:dyDescent="0.2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4.25" customHeight="1" x14ac:dyDescent="0.2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4.25" customHeight="1" x14ac:dyDescent="0.2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4.25" customHeight="1" x14ac:dyDescent="0.2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4.25" customHeight="1" x14ac:dyDescent="0.2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4.25" customHeight="1" x14ac:dyDescent="0.2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4.25" customHeight="1" x14ac:dyDescent="0.2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4.25" customHeight="1" x14ac:dyDescent="0.2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4.25" customHeight="1" x14ac:dyDescent="0.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4.25" customHeight="1" x14ac:dyDescent="0.2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4.25" customHeight="1" x14ac:dyDescent="0.2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4.25" customHeight="1" x14ac:dyDescent="0.2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4.25" customHeight="1" x14ac:dyDescent="0.2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4.25" customHeight="1" x14ac:dyDescent="0.2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4.25" customHeight="1" x14ac:dyDescent="0.2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4.25" customHeight="1" x14ac:dyDescent="0.2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4.25" customHeight="1" x14ac:dyDescent="0.2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4.25" customHeight="1" x14ac:dyDescent="0.2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4.25" customHeight="1" x14ac:dyDescent="0.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4.25" customHeight="1" x14ac:dyDescent="0.2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4.25" customHeight="1" x14ac:dyDescent="0.2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4.25" customHeight="1" x14ac:dyDescent="0.2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4.25" customHeight="1" x14ac:dyDescent="0.2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4.25" customHeight="1" x14ac:dyDescent="0.2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4.25" customHeight="1" x14ac:dyDescent="0.2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4.25" customHeight="1" x14ac:dyDescent="0.2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4.25" customHeight="1" x14ac:dyDescent="0.2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4.25" customHeight="1" x14ac:dyDescent="0.2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4.25" customHeight="1" x14ac:dyDescent="0.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4.25" customHeight="1" x14ac:dyDescent="0.2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4.25" customHeight="1" x14ac:dyDescent="0.2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4.25" customHeight="1" x14ac:dyDescent="0.2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4.25" customHeight="1" x14ac:dyDescent="0.2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4.25" customHeight="1" x14ac:dyDescent="0.2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4.25" customHeight="1" x14ac:dyDescent="0.2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4.25" customHeight="1" x14ac:dyDescent="0.2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4.25" customHeight="1" x14ac:dyDescent="0.2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4.25" customHeight="1" x14ac:dyDescent="0.2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4.25" customHeight="1" x14ac:dyDescent="0.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4.25" customHeight="1" x14ac:dyDescent="0.2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4.25" customHeight="1" x14ac:dyDescent="0.2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4.25" customHeight="1" x14ac:dyDescent="0.2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4.25" customHeight="1" x14ac:dyDescent="0.2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4.25" customHeight="1" x14ac:dyDescent="0.2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4.25" customHeight="1" x14ac:dyDescent="0.2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4.25" customHeight="1" x14ac:dyDescent="0.2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4.25" customHeight="1" x14ac:dyDescent="0.2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4.25" customHeight="1" x14ac:dyDescent="0.2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4.25" customHeight="1" x14ac:dyDescent="0.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4.25" customHeight="1" x14ac:dyDescent="0.2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4.25" customHeight="1" x14ac:dyDescent="0.2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4.25" customHeight="1" x14ac:dyDescent="0.2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4.25" customHeight="1" x14ac:dyDescent="0.2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4.25" customHeight="1" x14ac:dyDescent="0.2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4.25" customHeight="1" x14ac:dyDescent="0.2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4.25" customHeight="1" x14ac:dyDescent="0.2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4.25" customHeight="1" x14ac:dyDescent="0.2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4.25" customHeight="1" x14ac:dyDescent="0.2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4.25" customHeight="1" x14ac:dyDescent="0.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4.25" customHeight="1" x14ac:dyDescent="0.2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4.25" customHeight="1" x14ac:dyDescent="0.2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4.25" customHeight="1" x14ac:dyDescent="0.2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4.25" customHeight="1" x14ac:dyDescent="0.2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4.25" customHeight="1" x14ac:dyDescent="0.2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4.25" customHeight="1" x14ac:dyDescent="0.2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4.25" customHeight="1" x14ac:dyDescent="0.2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4.25" customHeight="1" x14ac:dyDescent="0.2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4.25" customHeight="1" x14ac:dyDescent="0.2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4.25" customHeight="1" x14ac:dyDescent="0.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4.25" customHeight="1" x14ac:dyDescent="0.2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4.25" customHeight="1" x14ac:dyDescent="0.2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4.25" customHeight="1" x14ac:dyDescent="0.2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4.25" customHeight="1" x14ac:dyDescent="0.2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4.25" customHeight="1" x14ac:dyDescent="0.2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4.25" customHeight="1" x14ac:dyDescent="0.2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4.25" customHeight="1" x14ac:dyDescent="0.2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4.25" customHeight="1" x14ac:dyDescent="0.2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4.25" customHeight="1" x14ac:dyDescent="0.2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4.25" customHeight="1" x14ac:dyDescent="0.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4.25" customHeight="1" x14ac:dyDescent="0.2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4.25" customHeight="1" x14ac:dyDescent="0.2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4.25" customHeight="1" x14ac:dyDescent="0.2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4.25" customHeight="1" x14ac:dyDescent="0.2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4.25" customHeight="1" x14ac:dyDescent="0.2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4.25" customHeight="1" x14ac:dyDescent="0.2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4.25" customHeight="1" x14ac:dyDescent="0.2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4.25" customHeight="1" x14ac:dyDescent="0.2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4.25" customHeight="1" x14ac:dyDescent="0.2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4.25" customHeight="1" x14ac:dyDescent="0.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4.25" customHeight="1" x14ac:dyDescent="0.2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4.25" customHeight="1" x14ac:dyDescent="0.2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4.25" customHeight="1" x14ac:dyDescent="0.2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4.25" customHeight="1" x14ac:dyDescent="0.2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4.25" customHeight="1" x14ac:dyDescent="0.2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4.25" customHeight="1" x14ac:dyDescent="0.2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4.25" customHeight="1" x14ac:dyDescent="0.2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4.25" customHeight="1" x14ac:dyDescent="0.2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4.25" customHeight="1" x14ac:dyDescent="0.2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4.25" customHeight="1" x14ac:dyDescent="0.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4.25" customHeight="1" x14ac:dyDescent="0.2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4.25" customHeight="1" x14ac:dyDescent="0.2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4.25" customHeight="1" x14ac:dyDescent="0.2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4.25" customHeight="1" x14ac:dyDescent="0.2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4.25" customHeight="1" x14ac:dyDescent="0.2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4.25" customHeight="1" x14ac:dyDescent="0.2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4.25" customHeight="1" x14ac:dyDescent="0.2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4.25" customHeight="1" x14ac:dyDescent="0.2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4.25" customHeight="1" x14ac:dyDescent="0.2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4.25" customHeight="1" x14ac:dyDescent="0.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4.25" customHeight="1" x14ac:dyDescent="0.2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4.25" customHeight="1" x14ac:dyDescent="0.2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4.25" customHeight="1" x14ac:dyDescent="0.2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4.25" customHeight="1" x14ac:dyDescent="0.2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4.25" customHeight="1" x14ac:dyDescent="0.2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4.25" customHeight="1" x14ac:dyDescent="0.2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4.25" customHeight="1" x14ac:dyDescent="0.2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4.25" customHeight="1" x14ac:dyDescent="0.2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BD4B4"/>
  </sheetPr>
  <dimension ref="A1:Z1000"/>
  <sheetViews>
    <sheetView workbookViewId="0">
      <selection activeCell="B1" sqref="B1"/>
    </sheetView>
  </sheetViews>
  <sheetFormatPr baseColWidth="10" defaultColWidth="11.1640625" defaultRowHeight="15" customHeight="1" x14ac:dyDescent="0.2"/>
  <cols>
    <col min="1" max="1" width="7.5" bestFit="1" customWidth="1"/>
    <col min="2" max="3" width="12.6640625" bestFit="1" customWidth="1"/>
    <col min="4" max="4" width="11.6640625" customWidth="1"/>
    <col min="5" max="5" width="9" bestFit="1" customWidth="1"/>
    <col min="6" max="26" width="7" customWidth="1"/>
  </cols>
  <sheetData>
    <row r="1" spans="1:26" ht="14.25" customHeight="1" x14ac:dyDescent="0.2">
      <c r="A1" s="111" t="s">
        <v>112</v>
      </c>
      <c r="B1" s="111" t="s">
        <v>114</v>
      </c>
      <c r="C1" s="111" t="s">
        <v>113</v>
      </c>
      <c r="D1" s="111" t="s">
        <v>116</v>
      </c>
      <c r="E1" s="111" t="s">
        <v>115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4.25" customHeight="1" x14ac:dyDescent="0.2">
      <c r="A2" s="47" t="s">
        <v>125</v>
      </c>
      <c r="B2" s="47">
        <v>31630</v>
      </c>
      <c r="C2" s="47">
        <v>25870</v>
      </c>
      <c r="D2" s="47">
        <v>184</v>
      </c>
      <c r="E2" s="47">
        <v>275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4.25" customHeight="1" x14ac:dyDescent="0.2">
      <c r="A3" s="47" t="s">
        <v>120</v>
      </c>
      <c r="B3" s="47">
        <v>27360</v>
      </c>
      <c r="C3" s="47">
        <v>37830</v>
      </c>
      <c r="D3" s="47">
        <v>150</v>
      </c>
      <c r="E3" s="47">
        <v>265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4.25" customHeight="1" x14ac:dyDescent="0.2">
      <c r="A4" s="47" t="s">
        <v>122</v>
      </c>
      <c r="B4" s="47">
        <v>38870</v>
      </c>
      <c r="C4" s="47">
        <v>28570</v>
      </c>
      <c r="D4" s="47">
        <v>191</v>
      </c>
      <c r="E4" s="47">
        <v>280</v>
      </c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4.25" customHeight="1" x14ac:dyDescent="0.2">
      <c r="A5" s="47" t="s">
        <v>124</v>
      </c>
      <c r="B5" s="47">
        <v>39130</v>
      </c>
      <c r="C5" s="47">
        <v>37330</v>
      </c>
      <c r="D5" s="47">
        <v>197</v>
      </c>
      <c r="E5" s="47">
        <v>275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14.25" customHeight="1" x14ac:dyDescent="0.2">
      <c r="A6" s="47" t="s">
        <v>121</v>
      </c>
      <c r="B6" s="47">
        <v>17110</v>
      </c>
      <c r="C6" s="47">
        <v>30930</v>
      </c>
      <c r="D6" s="47">
        <v>158</v>
      </c>
      <c r="E6" s="47">
        <v>211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4.25" customHeight="1" x14ac:dyDescent="0.2">
      <c r="A7" s="47" t="s">
        <v>123</v>
      </c>
      <c r="B7" s="47">
        <v>17930</v>
      </c>
      <c r="C7" s="47">
        <v>10400</v>
      </c>
      <c r="D7" s="47">
        <v>171</v>
      </c>
      <c r="E7" s="47">
        <v>248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4.25" customHeight="1" x14ac:dyDescent="0.2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14.25" customHeight="1" x14ac:dyDescent="0.2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4.2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4.2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4.2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4.2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4.2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4.2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4.2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14.2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4.2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4.2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4.25" customHeight="1" x14ac:dyDescent="0.2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4.25" customHeight="1" x14ac:dyDescent="0.2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4.25" customHeight="1" x14ac:dyDescent="0.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4.25" customHeight="1" x14ac:dyDescent="0.2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4.25" customHeight="1" x14ac:dyDescent="0.2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4.25" customHeight="1" x14ac:dyDescent="0.2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4.25" customHeight="1" x14ac:dyDescent="0.2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4.25" customHeight="1" x14ac:dyDescent="0.2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4.25" customHeight="1" x14ac:dyDescent="0.2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4.25" customHeight="1" x14ac:dyDescent="0.2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4.25" customHeight="1" x14ac:dyDescent="0.2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4.25" customHeight="1" x14ac:dyDescent="0.2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4.25" customHeight="1" x14ac:dyDescent="0.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4.25" customHeight="1" x14ac:dyDescent="0.2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4.25" customHeight="1" x14ac:dyDescent="0.2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4.25" customHeight="1" x14ac:dyDescent="0.2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4.25" customHeight="1" x14ac:dyDescent="0.2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4.25" customHeight="1" x14ac:dyDescent="0.2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4.25" customHeight="1" x14ac:dyDescent="0.2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4.25" customHeight="1" x14ac:dyDescent="0.2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4.25" customHeight="1" x14ac:dyDescent="0.2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4.25" customHeight="1" x14ac:dyDescent="0.2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4.25" customHeight="1" x14ac:dyDescent="0.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4.25" customHeight="1" x14ac:dyDescent="0.2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4.25" customHeight="1" x14ac:dyDescent="0.2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4.25" customHeight="1" x14ac:dyDescent="0.2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4.25" customHeight="1" x14ac:dyDescent="0.2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4.25" customHeight="1" x14ac:dyDescent="0.2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4.25" customHeight="1" x14ac:dyDescent="0.2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4.25" customHeight="1" x14ac:dyDescent="0.2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4.25" customHeight="1" x14ac:dyDescent="0.2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4.25" customHeight="1" x14ac:dyDescent="0.2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4.25" customHeight="1" x14ac:dyDescent="0.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4.25" customHeight="1" x14ac:dyDescent="0.2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4.25" customHeight="1" x14ac:dyDescent="0.2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4.25" customHeight="1" x14ac:dyDescent="0.2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4.25" customHeight="1" x14ac:dyDescent="0.2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4.25" customHeight="1" x14ac:dyDescent="0.2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4.25" customHeight="1" x14ac:dyDescent="0.2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4.25" customHeight="1" x14ac:dyDescent="0.2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4.25" customHeight="1" x14ac:dyDescent="0.2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4.25" customHeight="1" x14ac:dyDescent="0.2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4.25" customHeight="1" x14ac:dyDescent="0.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4.25" customHeight="1" x14ac:dyDescent="0.2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4.25" customHeight="1" x14ac:dyDescent="0.2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4.25" customHeight="1" x14ac:dyDescent="0.2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4.25" customHeight="1" x14ac:dyDescent="0.2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4.25" customHeight="1" x14ac:dyDescent="0.2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4.25" customHeight="1" x14ac:dyDescent="0.2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4.25" customHeight="1" x14ac:dyDescent="0.2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4.25" customHeight="1" x14ac:dyDescent="0.2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4.25" customHeight="1" x14ac:dyDescent="0.2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4.25" customHeight="1" x14ac:dyDescent="0.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4.25" customHeight="1" x14ac:dyDescent="0.2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4.25" customHeight="1" x14ac:dyDescent="0.2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4.25" customHeight="1" x14ac:dyDescent="0.2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4.25" customHeight="1" x14ac:dyDescent="0.2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4.25" customHeight="1" x14ac:dyDescent="0.2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4.25" customHeight="1" x14ac:dyDescent="0.2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4.25" customHeight="1" x14ac:dyDescent="0.2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4.25" customHeight="1" x14ac:dyDescent="0.2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4.25" customHeight="1" x14ac:dyDescent="0.2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4.25" customHeight="1" x14ac:dyDescent="0.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4.25" customHeight="1" x14ac:dyDescent="0.2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4.25" customHeight="1" x14ac:dyDescent="0.2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4.25" customHeight="1" x14ac:dyDescent="0.2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4.25" customHeight="1" x14ac:dyDescent="0.2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4.25" customHeight="1" x14ac:dyDescent="0.2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4.25" customHeight="1" x14ac:dyDescent="0.2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4.25" customHeight="1" x14ac:dyDescent="0.2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4.25" customHeight="1" x14ac:dyDescent="0.2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4.25" customHeight="1" x14ac:dyDescent="0.2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4.25" customHeight="1" x14ac:dyDescent="0.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4.25" customHeight="1" x14ac:dyDescent="0.2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4.25" customHeight="1" x14ac:dyDescent="0.2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4.25" customHeight="1" x14ac:dyDescent="0.2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4.25" customHeight="1" x14ac:dyDescent="0.2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4.25" customHeight="1" x14ac:dyDescent="0.2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4.25" customHeight="1" x14ac:dyDescent="0.2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4.25" customHeight="1" x14ac:dyDescent="0.2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4.25" customHeight="1" x14ac:dyDescent="0.2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4.25" customHeight="1" x14ac:dyDescent="0.2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4.25" customHeight="1" x14ac:dyDescent="0.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4.25" customHeight="1" x14ac:dyDescent="0.2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4.25" customHeight="1" x14ac:dyDescent="0.2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4.25" customHeight="1" x14ac:dyDescent="0.2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4.25" customHeight="1" x14ac:dyDescent="0.2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4.25" customHeight="1" x14ac:dyDescent="0.2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4.25" customHeight="1" x14ac:dyDescent="0.2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4.25" customHeight="1" x14ac:dyDescent="0.2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4.25" customHeight="1" x14ac:dyDescent="0.2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4.25" customHeight="1" x14ac:dyDescent="0.2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4.25" customHeight="1" x14ac:dyDescent="0.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4.25" customHeight="1" x14ac:dyDescent="0.2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4.25" customHeight="1" x14ac:dyDescent="0.2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4.25" customHeight="1" x14ac:dyDescent="0.2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4.25" customHeight="1" x14ac:dyDescent="0.2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4.25" customHeight="1" x14ac:dyDescent="0.2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4.25" customHeight="1" x14ac:dyDescent="0.2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4.25" customHeight="1" x14ac:dyDescent="0.2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4.25" customHeight="1" x14ac:dyDescent="0.2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4.25" customHeight="1" x14ac:dyDescent="0.2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4.25" customHeight="1" x14ac:dyDescent="0.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4.25" customHeight="1" x14ac:dyDescent="0.2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4.25" customHeight="1" x14ac:dyDescent="0.2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4.25" customHeight="1" x14ac:dyDescent="0.2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4.25" customHeight="1" x14ac:dyDescent="0.2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4.25" customHeight="1" x14ac:dyDescent="0.2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4.25" customHeight="1" x14ac:dyDescent="0.2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4.25" customHeight="1" x14ac:dyDescent="0.2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4.25" customHeight="1" x14ac:dyDescent="0.2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4.25" customHeight="1" x14ac:dyDescent="0.2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4.25" customHeight="1" x14ac:dyDescent="0.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4.25" customHeight="1" x14ac:dyDescent="0.2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4.25" customHeight="1" x14ac:dyDescent="0.2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4.25" customHeight="1" x14ac:dyDescent="0.2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4.25" customHeight="1" x14ac:dyDescent="0.2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4.25" customHeight="1" x14ac:dyDescent="0.2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4.25" customHeight="1" x14ac:dyDescent="0.2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4.25" customHeight="1" x14ac:dyDescent="0.2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4.25" customHeight="1" x14ac:dyDescent="0.2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4.25" customHeight="1" x14ac:dyDescent="0.2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4.25" customHeight="1" x14ac:dyDescent="0.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4.25" customHeight="1" x14ac:dyDescent="0.2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4.25" customHeight="1" x14ac:dyDescent="0.2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4.25" customHeight="1" x14ac:dyDescent="0.2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4.25" customHeight="1" x14ac:dyDescent="0.2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4.25" customHeight="1" x14ac:dyDescent="0.2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4.25" customHeight="1" x14ac:dyDescent="0.2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4.25" customHeight="1" x14ac:dyDescent="0.2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4.25" customHeight="1" x14ac:dyDescent="0.2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4.25" customHeight="1" x14ac:dyDescent="0.2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4.25" customHeight="1" x14ac:dyDescent="0.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4.25" customHeight="1" x14ac:dyDescent="0.2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4.25" customHeight="1" x14ac:dyDescent="0.2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4.25" customHeight="1" x14ac:dyDescent="0.2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4.25" customHeight="1" x14ac:dyDescent="0.2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4.25" customHeight="1" x14ac:dyDescent="0.2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4.25" customHeight="1" x14ac:dyDescent="0.2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4.25" customHeight="1" x14ac:dyDescent="0.2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4.25" customHeight="1" x14ac:dyDescent="0.2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4.25" customHeight="1" x14ac:dyDescent="0.2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4.25" customHeight="1" x14ac:dyDescent="0.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4.25" customHeight="1" x14ac:dyDescent="0.2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4.25" customHeight="1" x14ac:dyDescent="0.2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4.25" customHeight="1" x14ac:dyDescent="0.2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4.25" customHeight="1" x14ac:dyDescent="0.2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4.25" customHeight="1" x14ac:dyDescent="0.2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4.25" customHeight="1" x14ac:dyDescent="0.2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4.25" customHeight="1" x14ac:dyDescent="0.2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4.25" customHeight="1" x14ac:dyDescent="0.2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4.25" customHeight="1" x14ac:dyDescent="0.2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4.25" customHeight="1" x14ac:dyDescent="0.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4.25" customHeight="1" x14ac:dyDescent="0.2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4.25" customHeight="1" x14ac:dyDescent="0.2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4.25" customHeight="1" x14ac:dyDescent="0.2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4.25" customHeight="1" x14ac:dyDescent="0.2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4.25" customHeight="1" x14ac:dyDescent="0.2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4.25" customHeight="1" x14ac:dyDescent="0.2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4.25" customHeight="1" x14ac:dyDescent="0.2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4.25" customHeight="1" x14ac:dyDescent="0.2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4.25" customHeight="1" x14ac:dyDescent="0.2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4.25" customHeight="1" x14ac:dyDescent="0.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4.25" customHeight="1" x14ac:dyDescent="0.2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4.25" customHeight="1" x14ac:dyDescent="0.2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4.25" customHeight="1" x14ac:dyDescent="0.2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4.25" customHeight="1" x14ac:dyDescent="0.2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4.25" customHeight="1" x14ac:dyDescent="0.2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4.25" customHeight="1" x14ac:dyDescent="0.2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4.25" customHeight="1" x14ac:dyDescent="0.2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4.25" customHeight="1" x14ac:dyDescent="0.2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4.25" customHeight="1" x14ac:dyDescent="0.2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4.25" customHeight="1" x14ac:dyDescent="0.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4.25" customHeight="1" x14ac:dyDescent="0.2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4.25" customHeight="1" x14ac:dyDescent="0.2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4.25" customHeight="1" x14ac:dyDescent="0.2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4.25" customHeight="1" x14ac:dyDescent="0.2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4.25" customHeight="1" x14ac:dyDescent="0.2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4.25" customHeight="1" x14ac:dyDescent="0.2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4.25" customHeight="1" x14ac:dyDescent="0.2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4.25" customHeight="1" x14ac:dyDescent="0.2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4.25" customHeight="1" x14ac:dyDescent="0.2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4.25" customHeight="1" x14ac:dyDescent="0.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4.25" customHeight="1" x14ac:dyDescent="0.2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4.25" customHeight="1" x14ac:dyDescent="0.2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4.25" customHeight="1" x14ac:dyDescent="0.2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4.25" customHeight="1" x14ac:dyDescent="0.2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4.25" customHeight="1" x14ac:dyDescent="0.2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4.25" customHeight="1" x14ac:dyDescent="0.2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4.25" customHeight="1" x14ac:dyDescent="0.2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4.25" customHeight="1" x14ac:dyDescent="0.2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4.25" customHeight="1" x14ac:dyDescent="0.2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4.25" customHeight="1" x14ac:dyDescent="0.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4.25" customHeight="1" x14ac:dyDescent="0.2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4.25" customHeight="1" x14ac:dyDescent="0.2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4.25" customHeight="1" x14ac:dyDescent="0.2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4.25" customHeight="1" x14ac:dyDescent="0.2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4.25" customHeight="1" x14ac:dyDescent="0.2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4.25" customHeight="1" x14ac:dyDescent="0.2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4.25" customHeight="1" x14ac:dyDescent="0.2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4.25" customHeight="1" x14ac:dyDescent="0.2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4.25" customHeight="1" x14ac:dyDescent="0.2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4.25" customHeight="1" x14ac:dyDescent="0.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4.25" customHeight="1" x14ac:dyDescent="0.2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4.25" customHeight="1" x14ac:dyDescent="0.2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4.25" customHeight="1" x14ac:dyDescent="0.2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4.25" customHeight="1" x14ac:dyDescent="0.2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4.25" customHeight="1" x14ac:dyDescent="0.2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4.25" customHeight="1" x14ac:dyDescent="0.2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4.25" customHeight="1" x14ac:dyDescent="0.2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4.25" customHeight="1" x14ac:dyDescent="0.2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4.25" customHeight="1" x14ac:dyDescent="0.2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4.25" customHeight="1" x14ac:dyDescent="0.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4.25" customHeight="1" x14ac:dyDescent="0.2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4.25" customHeight="1" x14ac:dyDescent="0.2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4.25" customHeight="1" x14ac:dyDescent="0.2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4.25" customHeight="1" x14ac:dyDescent="0.2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4.25" customHeight="1" x14ac:dyDescent="0.2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4.25" customHeight="1" x14ac:dyDescent="0.2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4.25" customHeight="1" x14ac:dyDescent="0.2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4.25" customHeight="1" x14ac:dyDescent="0.2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4.25" customHeight="1" x14ac:dyDescent="0.2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4.25" customHeight="1" x14ac:dyDescent="0.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4.25" customHeight="1" x14ac:dyDescent="0.2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4.25" customHeight="1" x14ac:dyDescent="0.2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4.25" customHeight="1" x14ac:dyDescent="0.2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4.25" customHeight="1" x14ac:dyDescent="0.2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4.25" customHeight="1" x14ac:dyDescent="0.2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4.25" customHeight="1" x14ac:dyDescent="0.2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4.25" customHeight="1" x14ac:dyDescent="0.2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4.25" customHeight="1" x14ac:dyDescent="0.2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4.25" customHeight="1" x14ac:dyDescent="0.2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4.25" customHeight="1" x14ac:dyDescent="0.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4.25" customHeight="1" x14ac:dyDescent="0.2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4.25" customHeight="1" x14ac:dyDescent="0.2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4.25" customHeight="1" x14ac:dyDescent="0.2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4.25" customHeight="1" x14ac:dyDescent="0.2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4.25" customHeight="1" x14ac:dyDescent="0.2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4.25" customHeight="1" x14ac:dyDescent="0.2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4.25" customHeight="1" x14ac:dyDescent="0.2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4.25" customHeight="1" x14ac:dyDescent="0.2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4.25" customHeight="1" x14ac:dyDescent="0.2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4.25" customHeight="1" x14ac:dyDescent="0.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4.25" customHeight="1" x14ac:dyDescent="0.2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4.25" customHeight="1" x14ac:dyDescent="0.2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4.25" customHeight="1" x14ac:dyDescent="0.2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4.25" customHeight="1" x14ac:dyDescent="0.2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4.25" customHeight="1" x14ac:dyDescent="0.2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4.25" customHeight="1" x14ac:dyDescent="0.2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4.25" customHeight="1" x14ac:dyDescent="0.2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4.25" customHeight="1" x14ac:dyDescent="0.2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4.25" customHeight="1" x14ac:dyDescent="0.2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4.25" customHeight="1" x14ac:dyDescent="0.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4.25" customHeight="1" x14ac:dyDescent="0.2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4.25" customHeight="1" x14ac:dyDescent="0.2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4.25" customHeight="1" x14ac:dyDescent="0.2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4.25" customHeight="1" x14ac:dyDescent="0.2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4.25" customHeight="1" x14ac:dyDescent="0.2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4.25" customHeight="1" x14ac:dyDescent="0.2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4.25" customHeight="1" x14ac:dyDescent="0.2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4.25" customHeight="1" x14ac:dyDescent="0.2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4.25" customHeight="1" x14ac:dyDescent="0.2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4.25" customHeight="1" x14ac:dyDescent="0.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4.25" customHeight="1" x14ac:dyDescent="0.2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4.25" customHeight="1" x14ac:dyDescent="0.2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4.25" customHeight="1" x14ac:dyDescent="0.2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4.25" customHeight="1" x14ac:dyDescent="0.2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4.25" customHeight="1" x14ac:dyDescent="0.2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4.25" customHeight="1" x14ac:dyDescent="0.2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4.25" customHeight="1" x14ac:dyDescent="0.2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4.25" customHeight="1" x14ac:dyDescent="0.2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4.25" customHeight="1" x14ac:dyDescent="0.2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4.25" customHeight="1" x14ac:dyDescent="0.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4.25" customHeight="1" x14ac:dyDescent="0.2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4.25" customHeight="1" x14ac:dyDescent="0.2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4.25" customHeight="1" x14ac:dyDescent="0.2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4.25" customHeight="1" x14ac:dyDescent="0.2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4.25" customHeight="1" x14ac:dyDescent="0.2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4.25" customHeight="1" x14ac:dyDescent="0.2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4.25" customHeight="1" x14ac:dyDescent="0.2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4.25" customHeight="1" x14ac:dyDescent="0.2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4.25" customHeight="1" x14ac:dyDescent="0.2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4.25" customHeight="1" x14ac:dyDescent="0.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4.25" customHeight="1" x14ac:dyDescent="0.2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4.25" customHeight="1" x14ac:dyDescent="0.2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4.25" customHeight="1" x14ac:dyDescent="0.2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4.25" customHeight="1" x14ac:dyDescent="0.2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4.25" customHeight="1" x14ac:dyDescent="0.2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4.25" customHeight="1" x14ac:dyDescent="0.2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4.25" customHeight="1" x14ac:dyDescent="0.2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4.25" customHeight="1" x14ac:dyDescent="0.2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4.25" customHeight="1" x14ac:dyDescent="0.2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4.25" customHeight="1" x14ac:dyDescent="0.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4.25" customHeight="1" x14ac:dyDescent="0.2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4.25" customHeight="1" x14ac:dyDescent="0.2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4.25" customHeight="1" x14ac:dyDescent="0.2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4.25" customHeight="1" x14ac:dyDescent="0.2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4.25" customHeight="1" x14ac:dyDescent="0.2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4.25" customHeight="1" x14ac:dyDescent="0.2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4.25" customHeight="1" x14ac:dyDescent="0.2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4.25" customHeight="1" x14ac:dyDescent="0.2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4.25" customHeight="1" x14ac:dyDescent="0.2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4.25" customHeight="1" x14ac:dyDescent="0.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4.25" customHeight="1" x14ac:dyDescent="0.2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4.25" customHeight="1" x14ac:dyDescent="0.2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4.25" customHeight="1" x14ac:dyDescent="0.2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4.25" customHeight="1" x14ac:dyDescent="0.2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4.25" customHeight="1" x14ac:dyDescent="0.2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4.25" customHeight="1" x14ac:dyDescent="0.2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4.25" customHeight="1" x14ac:dyDescent="0.2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4.25" customHeight="1" x14ac:dyDescent="0.2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4.25" customHeight="1" x14ac:dyDescent="0.2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4.25" customHeight="1" x14ac:dyDescent="0.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4.25" customHeight="1" x14ac:dyDescent="0.2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4.25" customHeight="1" x14ac:dyDescent="0.2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4.25" customHeight="1" x14ac:dyDescent="0.2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4.25" customHeight="1" x14ac:dyDescent="0.2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4.25" customHeight="1" x14ac:dyDescent="0.2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4.25" customHeight="1" x14ac:dyDescent="0.2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4.25" customHeight="1" x14ac:dyDescent="0.2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4.25" customHeight="1" x14ac:dyDescent="0.2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4.25" customHeight="1" x14ac:dyDescent="0.2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4.25" customHeight="1" x14ac:dyDescent="0.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4.25" customHeight="1" x14ac:dyDescent="0.2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4.25" customHeight="1" x14ac:dyDescent="0.2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4.25" customHeight="1" x14ac:dyDescent="0.2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4.25" customHeight="1" x14ac:dyDescent="0.2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4.25" customHeight="1" x14ac:dyDescent="0.2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4.25" customHeight="1" x14ac:dyDescent="0.2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4.25" customHeight="1" x14ac:dyDescent="0.2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4.25" customHeight="1" x14ac:dyDescent="0.2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4.25" customHeight="1" x14ac:dyDescent="0.2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4.25" customHeight="1" x14ac:dyDescent="0.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4.25" customHeight="1" x14ac:dyDescent="0.2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4.25" customHeight="1" x14ac:dyDescent="0.2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4.25" customHeight="1" x14ac:dyDescent="0.2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4.25" customHeight="1" x14ac:dyDescent="0.2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4.25" customHeight="1" x14ac:dyDescent="0.2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4.25" customHeight="1" x14ac:dyDescent="0.2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4.25" customHeight="1" x14ac:dyDescent="0.2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4.25" customHeight="1" x14ac:dyDescent="0.2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4.25" customHeight="1" x14ac:dyDescent="0.2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4.25" customHeight="1" x14ac:dyDescent="0.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4.25" customHeight="1" x14ac:dyDescent="0.2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4.25" customHeight="1" x14ac:dyDescent="0.2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4.25" customHeight="1" x14ac:dyDescent="0.2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4.25" customHeight="1" x14ac:dyDescent="0.2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4.25" customHeight="1" x14ac:dyDescent="0.2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4.25" customHeight="1" x14ac:dyDescent="0.2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4.25" customHeight="1" x14ac:dyDescent="0.2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4.25" customHeight="1" x14ac:dyDescent="0.2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4.25" customHeight="1" x14ac:dyDescent="0.2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4.25" customHeight="1" x14ac:dyDescent="0.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4.25" customHeight="1" x14ac:dyDescent="0.2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4.25" customHeight="1" x14ac:dyDescent="0.2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4.25" customHeight="1" x14ac:dyDescent="0.2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4.25" customHeight="1" x14ac:dyDescent="0.2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4.25" customHeight="1" x14ac:dyDescent="0.2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4.25" customHeight="1" x14ac:dyDescent="0.2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4.25" customHeight="1" x14ac:dyDescent="0.2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4.25" customHeight="1" x14ac:dyDescent="0.2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4.25" customHeight="1" x14ac:dyDescent="0.2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4.25" customHeight="1" x14ac:dyDescent="0.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4.25" customHeight="1" x14ac:dyDescent="0.2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4.25" customHeight="1" x14ac:dyDescent="0.2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4.25" customHeight="1" x14ac:dyDescent="0.2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4.25" customHeight="1" x14ac:dyDescent="0.2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4.25" customHeight="1" x14ac:dyDescent="0.2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4.25" customHeight="1" x14ac:dyDescent="0.2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4.25" customHeight="1" x14ac:dyDescent="0.2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4.25" customHeight="1" x14ac:dyDescent="0.2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4.25" customHeight="1" x14ac:dyDescent="0.2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4.25" customHeight="1" x14ac:dyDescent="0.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4.25" customHeight="1" x14ac:dyDescent="0.2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4.25" customHeight="1" x14ac:dyDescent="0.2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4.25" customHeight="1" x14ac:dyDescent="0.2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4.25" customHeight="1" x14ac:dyDescent="0.2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4.25" customHeight="1" x14ac:dyDescent="0.2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4.25" customHeight="1" x14ac:dyDescent="0.2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4.25" customHeight="1" x14ac:dyDescent="0.2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4.25" customHeight="1" x14ac:dyDescent="0.2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4.25" customHeight="1" x14ac:dyDescent="0.2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4.25" customHeight="1" x14ac:dyDescent="0.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4.25" customHeight="1" x14ac:dyDescent="0.2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4.25" customHeight="1" x14ac:dyDescent="0.2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4.25" customHeight="1" x14ac:dyDescent="0.2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4.25" customHeight="1" x14ac:dyDescent="0.2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4.25" customHeight="1" x14ac:dyDescent="0.2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4.25" customHeight="1" x14ac:dyDescent="0.2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4.25" customHeight="1" x14ac:dyDescent="0.2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4.25" customHeight="1" x14ac:dyDescent="0.2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4.25" customHeight="1" x14ac:dyDescent="0.2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4.25" customHeight="1" x14ac:dyDescent="0.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4.25" customHeight="1" x14ac:dyDescent="0.2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4.25" customHeight="1" x14ac:dyDescent="0.2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4.25" customHeight="1" x14ac:dyDescent="0.2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4.25" customHeight="1" x14ac:dyDescent="0.2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4.25" customHeight="1" x14ac:dyDescent="0.2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4.25" customHeight="1" x14ac:dyDescent="0.2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4.25" customHeight="1" x14ac:dyDescent="0.2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4.25" customHeight="1" x14ac:dyDescent="0.2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4.25" customHeight="1" x14ac:dyDescent="0.2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4.25" customHeight="1" x14ac:dyDescent="0.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4.25" customHeight="1" x14ac:dyDescent="0.2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4.25" customHeight="1" x14ac:dyDescent="0.2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4.25" customHeight="1" x14ac:dyDescent="0.2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4.25" customHeight="1" x14ac:dyDescent="0.2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4.25" customHeight="1" x14ac:dyDescent="0.2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4.25" customHeight="1" x14ac:dyDescent="0.2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4.25" customHeight="1" x14ac:dyDescent="0.2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4.25" customHeight="1" x14ac:dyDescent="0.2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4.25" customHeight="1" x14ac:dyDescent="0.2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4.25" customHeight="1" x14ac:dyDescent="0.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4.25" customHeight="1" x14ac:dyDescent="0.2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4.25" customHeight="1" x14ac:dyDescent="0.2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4.25" customHeight="1" x14ac:dyDescent="0.2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4.25" customHeight="1" x14ac:dyDescent="0.2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4.25" customHeight="1" x14ac:dyDescent="0.2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4.25" customHeight="1" x14ac:dyDescent="0.2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4.25" customHeight="1" x14ac:dyDescent="0.2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4.25" customHeight="1" x14ac:dyDescent="0.2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4.25" customHeight="1" x14ac:dyDescent="0.2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4.25" customHeight="1" x14ac:dyDescent="0.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4.25" customHeight="1" x14ac:dyDescent="0.2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4.25" customHeight="1" x14ac:dyDescent="0.2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4.25" customHeight="1" x14ac:dyDescent="0.2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4.25" customHeight="1" x14ac:dyDescent="0.2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4.25" customHeight="1" x14ac:dyDescent="0.2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4.25" customHeight="1" x14ac:dyDescent="0.2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4.25" customHeight="1" x14ac:dyDescent="0.2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4.25" customHeight="1" x14ac:dyDescent="0.2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4.25" customHeight="1" x14ac:dyDescent="0.2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4.25" customHeight="1" x14ac:dyDescent="0.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4.25" customHeight="1" x14ac:dyDescent="0.2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4.25" customHeight="1" x14ac:dyDescent="0.2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4.25" customHeight="1" x14ac:dyDescent="0.2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4.25" customHeight="1" x14ac:dyDescent="0.2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4.25" customHeight="1" x14ac:dyDescent="0.2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4.25" customHeight="1" x14ac:dyDescent="0.2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4.25" customHeight="1" x14ac:dyDescent="0.2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4.25" customHeight="1" x14ac:dyDescent="0.2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4.25" customHeight="1" x14ac:dyDescent="0.2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4.25" customHeight="1" x14ac:dyDescent="0.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4.25" customHeight="1" x14ac:dyDescent="0.2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4.25" customHeight="1" x14ac:dyDescent="0.2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4.25" customHeight="1" x14ac:dyDescent="0.2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4.25" customHeight="1" x14ac:dyDescent="0.2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4.25" customHeight="1" x14ac:dyDescent="0.2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4.25" customHeight="1" x14ac:dyDescent="0.2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4.25" customHeight="1" x14ac:dyDescent="0.2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4.25" customHeight="1" x14ac:dyDescent="0.2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4.25" customHeight="1" x14ac:dyDescent="0.2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4.25" customHeight="1" x14ac:dyDescent="0.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4.25" customHeight="1" x14ac:dyDescent="0.2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4.25" customHeight="1" x14ac:dyDescent="0.2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4.25" customHeight="1" x14ac:dyDescent="0.2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4.25" customHeight="1" x14ac:dyDescent="0.2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4.25" customHeight="1" x14ac:dyDescent="0.2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4.25" customHeight="1" x14ac:dyDescent="0.2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4.25" customHeight="1" x14ac:dyDescent="0.2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4.25" customHeight="1" x14ac:dyDescent="0.2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4.25" customHeight="1" x14ac:dyDescent="0.2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4.25" customHeight="1" x14ac:dyDescent="0.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4.25" customHeight="1" x14ac:dyDescent="0.2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4.25" customHeight="1" x14ac:dyDescent="0.2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4.25" customHeight="1" x14ac:dyDescent="0.2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4.25" customHeight="1" x14ac:dyDescent="0.2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4.25" customHeight="1" x14ac:dyDescent="0.2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4.25" customHeight="1" x14ac:dyDescent="0.2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4.25" customHeight="1" x14ac:dyDescent="0.2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4.25" customHeight="1" x14ac:dyDescent="0.2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4.25" customHeight="1" x14ac:dyDescent="0.2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4.25" customHeight="1" x14ac:dyDescent="0.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4.25" customHeight="1" x14ac:dyDescent="0.2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4.25" customHeight="1" x14ac:dyDescent="0.2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4.25" customHeight="1" x14ac:dyDescent="0.2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4.25" customHeight="1" x14ac:dyDescent="0.2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4.25" customHeight="1" x14ac:dyDescent="0.2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4.25" customHeight="1" x14ac:dyDescent="0.2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4.25" customHeight="1" x14ac:dyDescent="0.2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4.25" customHeight="1" x14ac:dyDescent="0.2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4.25" customHeight="1" x14ac:dyDescent="0.2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4.25" customHeight="1" x14ac:dyDescent="0.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4.25" customHeight="1" x14ac:dyDescent="0.2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4.25" customHeight="1" x14ac:dyDescent="0.2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4.25" customHeight="1" x14ac:dyDescent="0.2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4.25" customHeight="1" x14ac:dyDescent="0.2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4.25" customHeight="1" x14ac:dyDescent="0.2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4.25" customHeight="1" x14ac:dyDescent="0.2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4.25" customHeight="1" x14ac:dyDescent="0.2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4.25" customHeight="1" x14ac:dyDescent="0.2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4.25" customHeight="1" x14ac:dyDescent="0.2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4.25" customHeight="1" x14ac:dyDescent="0.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4.25" customHeight="1" x14ac:dyDescent="0.2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4.25" customHeight="1" x14ac:dyDescent="0.2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4.25" customHeight="1" x14ac:dyDescent="0.2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4.25" customHeight="1" x14ac:dyDescent="0.2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4.25" customHeight="1" x14ac:dyDescent="0.2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4.25" customHeight="1" x14ac:dyDescent="0.2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4.25" customHeight="1" x14ac:dyDescent="0.2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4.25" customHeight="1" x14ac:dyDescent="0.2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4.25" customHeight="1" x14ac:dyDescent="0.2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4.25" customHeight="1" x14ac:dyDescent="0.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4.25" customHeight="1" x14ac:dyDescent="0.2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4.25" customHeight="1" x14ac:dyDescent="0.2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4.25" customHeight="1" x14ac:dyDescent="0.2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4.25" customHeight="1" x14ac:dyDescent="0.2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4.25" customHeight="1" x14ac:dyDescent="0.2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4.25" customHeight="1" x14ac:dyDescent="0.2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4.25" customHeight="1" x14ac:dyDescent="0.2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4.25" customHeight="1" x14ac:dyDescent="0.2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4.25" customHeight="1" x14ac:dyDescent="0.2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4.25" customHeight="1" x14ac:dyDescent="0.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4.25" customHeight="1" x14ac:dyDescent="0.2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4.25" customHeight="1" x14ac:dyDescent="0.2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4.25" customHeight="1" x14ac:dyDescent="0.2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4.25" customHeight="1" x14ac:dyDescent="0.2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4.25" customHeight="1" x14ac:dyDescent="0.2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4.25" customHeight="1" x14ac:dyDescent="0.2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4.25" customHeight="1" x14ac:dyDescent="0.2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4.25" customHeight="1" x14ac:dyDescent="0.2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4.25" customHeight="1" x14ac:dyDescent="0.2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4.25" customHeight="1" x14ac:dyDescent="0.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4.25" customHeight="1" x14ac:dyDescent="0.2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4.25" customHeight="1" x14ac:dyDescent="0.2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4.25" customHeight="1" x14ac:dyDescent="0.2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4.25" customHeight="1" x14ac:dyDescent="0.2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4.25" customHeight="1" x14ac:dyDescent="0.2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4.25" customHeight="1" x14ac:dyDescent="0.2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4.25" customHeight="1" x14ac:dyDescent="0.2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4.25" customHeight="1" x14ac:dyDescent="0.2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4.25" customHeight="1" x14ac:dyDescent="0.2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4.25" customHeight="1" x14ac:dyDescent="0.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4.25" customHeight="1" x14ac:dyDescent="0.2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4.25" customHeight="1" x14ac:dyDescent="0.2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4.25" customHeight="1" x14ac:dyDescent="0.2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4.25" customHeight="1" x14ac:dyDescent="0.2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4.25" customHeight="1" x14ac:dyDescent="0.2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4.25" customHeight="1" x14ac:dyDescent="0.2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4.25" customHeight="1" x14ac:dyDescent="0.2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4.25" customHeight="1" x14ac:dyDescent="0.2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4.25" customHeight="1" x14ac:dyDescent="0.2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4.25" customHeight="1" x14ac:dyDescent="0.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4.25" customHeight="1" x14ac:dyDescent="0.2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4.25" customHeight="1" x14ac:dyDescent="0.2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4.25" customHeight="1" x14ac:dyDescent="0.2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4.25" customHeight="1" x14ac:dyDescent="0.2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4.25" customHeight="1" x14ac:dyDescent="0.2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4.25" customHeight="1" x14ac:dyDescent="0.2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4.25" customHeight="1" x14ac:dyDescent="0.2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4.25" customHeight="1" x14ac:dyDescent="0.2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4.25" customHeight="1" x14ac:dyDescent="0.2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4.25" customHeight="1" x14ac:dyDescent="0.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4.25" customHeight="1" x14ac:dyDescent="0.2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4.25" customHeight="1" x14ac:dyDescent="0.2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4.25" customHeight="1" x14ac:dyDescent="0.2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4.25" customHeight="1" x14ac:dyDescent="0.2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4.25" customHeight="1" x14ac:dyDescent="0.2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4.25" customHeight="1" x14ac:dyDescent="0.2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4.25" customHeight="1" x14ac:dyDescent="0.2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4.25" customHeight="1" x14ac:dyDescent="0.2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4.25" customHeight="1" x14ac:dyDescent="0.2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4.25" customHeight="1" x14ac:dyDescent="0.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4.25" customHeight="1" x14ac:dyDescent="0.2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4.25" customHeight="1" x14ac:dyDescent="0.2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4.25" customHeight="1" x14ac:dyDescent="0.2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4.25" customHeight="1" x14ac:dyDescent="0.2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4.25" customHeight="1" x14ac:dyDescent="0.2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4.25" customHeight="1" x14ac:dyDescent="0.2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4.25" customHeight="1" x14ac:dyDescent="0.2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4.25" customHeight="1" x14ac:dyDescent="0.2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4.25" customHeight="1" x14ac:dyDescent="0.2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4.25" customHeight="1" x14ac:dyDescent="0.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4.25" customHeight="1" x14ac:dyDescent="0.2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4.25" customHeight="1" x14ac:dyDescent="0.2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4.25" customHeight="1" x14ac:dyDescent="0.2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4.25" customHeight="1" x14ac:dyDescent="0.2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4.25" customHeight="1" x14ac:dyDescent="0.2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4.25" customHeight="1" x14ac:dyDescent="0.2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4.25" customHeight="1" x14ac:dyDescent="0.2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4.25" customHeight="1" x14ac:dyDescent="0.2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4.25" customHeight="1" x14ac:dyDescent="0.2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4.25" customHeight="1" x14ac:dyDescent="0.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4.25" customHeight="1" x14ac:dyDescent="0.2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4.25" customHeight="1" x14ac:dyDescent="0.2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4.25" customHeight="1" x14ac:dyDescent="0.2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4.25" customHeight="1" x14ac:dyDescent="0.2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4.25" customHeight="1" x14ac:dyDescent="0.2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4.25" customHeight="1" x14ac:dyDescent="0.2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4.25" customHeight="1" x14ac:dyDescent="0.2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4.25" customHeight="1" x14ac:dyDescent="0.2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4.25" customHeight="1" x14ac:dyDescent="0.2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4.25" customHeight="1" x14ac:dyDescent="0.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4.25" customHeight="1" x14ac:dyDescent="0.2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4.25" customHeight="1" x14ac:dyDescent="0.2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4.25" customHeight="1" x14ac:dyDescent="0.2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4.25" customHeight="1" x14ac:dyDescent="0.2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4.25" customHeight="1" x14ac:dyDescent="0.2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4.25" customHeight="1" x14ac:dyDescent="0.2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4.25" customHeight="1" x14ac:dyDescent="0.2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4.25" customHeight="1" x14ac:dyDescent="0.2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4.25" customHeight="1" x14ac:dyDescent="0.2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4.25" customHeight="1" x14ac:dyDescent="0.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4.25" customHeight="1" x14ac:dyDescent="0.2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4.25" customHeight="1" x14ac:dyDescent="0.2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4.25" customHeight="1" x14ac:dyDescent="0.2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4.25" customHeight="1" x14ac:dyDescent="0.2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4.25" customHeight="1" x14ac:dyDescent="0.2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4.25" customHeight="1" x14ac:dyDescent="0.2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4.25" customHeight="1" x14ac:dyDescent="0.2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4.25" customHeight="1" x14ac:dyDescent="0.2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4.25" customHeight="1" x14ac:dyDescent="0.2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4.25" customHeight="1" x14ac:dyDescent="0.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4.25" customHeight="1" x14ac:dyDescent="0.2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4.25" customHeight="1" x14ac:dyDescent="0.2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4.25" customHeight="1" x14ac:dyDescent="0.2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4.25" customHeight="1" x14ac:dyDescent="0.2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4.25" customHeight="1" x14ac:dyDescent="0.2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4.25" customHeight="1" x14ac:dyDescent="0.2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4.25" customHeight="1" x14ac:dyDescent="0.2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4.25" customHeight="1" x14ac:dyDescent="0.2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4.25" customHeight="1" x14ac:dyDescent="0.2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4.25" customHeight="1" x14ac:dyDescent="0.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4.25" customHeight="1" x14ac:dyDescent="0.2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4.25" customHeight="1" x14ac:dyDescent="0.2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4.25" customHeight="1" x14ac:dyDescent="0.2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4.25" customHeight="1" x14ac:dyDescent="0.2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4.25" customHeight="1" x14ac:dyDescent="0.2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4.25" customHeight="1" x14ac:dyDescent="0.2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4.25" customHeight="1" x14ac:dyDescent="0.2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4.25" customHeight="1" x14ac:dyDescent="0.2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4.25" customHeight="1" x14ac:dyDescent="0.2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4.25" customHeight="1" x14ac:dyDescent="0.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4.25" customHeight="1" x14ac:dyDescent="0.2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4.25" customHeight="1" x14ac:dyDescent="0.2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4.25" customHeight="1" x14ac:dyDescent="0.2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4.25" customHeight="1" x14ac:dyDescent="0.2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4.25" customHeight="1" x14ac:dyDescent="0.2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4.25" customHeight="1" x14ac:dyDescent="0.2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4.25" customHeight="1" x14ac:dyDescent="0.2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4.25" customHeight="1" x14ac:dyDescent="0.2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4.25" customHeight="1" x14ac:dyDescent="0.2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4.25" customHeight="1" x14ac:dyDescent="0.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4.25" customHeight="1" x14ac:dyDescent="0.2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4.25" customHeight="1" x14ac:dyDescent="0.2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4.25" customHeight="1" x14ac:dyDescent="0.2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4.25" customHeight="1" x14ac:dyDescent="0.2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4.25" customHeight="1" x14ac:dyDescent="0.2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4.25" customHeight="1" x14ac:dyDescent="0.2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4.25" customHeight="1" x14ac:dyDescent="0.2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4.25" customHeight="1" x14ac:dyDescent="0.2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4.25" customHeight="1" x14ac:dyDescent="0.2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4.25" customHeight="1" x14ac:dyDescent="0.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4.25" customHeight="1" x14ac:dyDescent="0.2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4.25" customHeight="1" x14ac:dyDescent="0.2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4.25" customHeight="1" x14ac:dyDescent="0.2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4.25" customHeight="1" x14ac:dyDescent="0.2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4.25" customHeight="1" x14ac:dyDescent="0.2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4.25" customHeight="1" x14ac:dyDescent="0.2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4.25" customHeight="1" x14ac:dyDescent="0.2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4.25" customHeight="1" x14ac:dyDescent="0.2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4.25" customHeight="1" x14ac:dyDescent="0.2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4.25" customHeight="1" x14ac:dyDescent="0.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4.25" customHeight="1" x14ac:dyDescent="0.2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4.25" customHeight="1" x14ac:dyDescent="0.2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4.25" customHeight="1" x14ac:dyDescent="0.2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4.25" customHeight="1" x14ac:dyDescent="0.2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4.25" customHeight="1" x14ac:dyDescent="0.2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4.25" customHeight="1" x14ac:dyDescent="0.2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4.25" customHeight="1" x14ac:dyDescent="0.2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4.25" customHeight="1" x14ac:dyDescent="0.2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4.25" customHeight="1" x14ac:dyDescent="0.2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4.25" customHeight="1" x14ac:dyDescent="0.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4.25" customHeight="1" x14ac:dyDescent="0.2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4.25" customHeight="1" x14ac:dyDescent="0.2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4.25" customHeight="1" x14ac:dyDescent="0.2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4.25" customHeight="1" x14ac:dyDescent="0.2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4.25" customHeight="1" x14ac:dyDescent="0.2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4.25" customHeight="1" x14ac:dyDescent="0.2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4.25" customHeight="1" x14ac:dyDescent="0.2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4.25" customHeight="1" x14ac:dyDescent="0.2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4.25" customHeight="1" x14ac:dyDescent="0.2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4.25" customHeight="1" x14ac:dyDescent="0.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4.25" customHeight="1" x14ac:dyDescent="0.2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4.25" customHeight="1" x14ac:dyDescent="0.2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4.25" customHeight="1" x14ac:dyDescent="0.2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4.25" customHeight="1" x14ac:dyDescent="0.2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4.25" customHeight="1" x14ac:dyDescent="0.2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4.25" customHeight="1" x14ac:dyDescent="0.2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4.25" customHeight="1" x14ac:dyDescent="0.2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4.25" customHeight="1" x14ac:dyDescent="0.2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4.25" customHeight="1" x14ac:dyDescent="0.2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4.25" customHeight="1" x14ac:dyDescent="0.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4.25" customHeight="1" x14ac:dyDescent="0.2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4.25" customHeight="1" x14ac:dyDescent="0.2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4.25" customHeight="1" x14ac:dyDescent="0.2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4.25" customHeight="1" x14ac:dyDescent="0.2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4.25" customHeight="1" x14ac:dyDescent="0.2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4.25" customHeight="1" x14ac:dyDescent="0.2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4.25" customHeight="1" x14ac:dyDescent="0.2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4.25" customHeight="1" x14ac:dyDescent="0.2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4.25" customHeight="1" x14ac:dyDescent="0.2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4.25" customHeight="1" x14ac:dyDescent="0.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4.25" customHeight="1" x14ac:dyDescent="0.2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4.25" customHeight="1" x14ac:dyDescent="0.2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4.25" customHeight="1" x14ac:dyDescent="0.2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4.25" customHeight="1" x14ac:dyDescent="0.2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4.25" customHeight="1" x14ac:dyDescent="0.2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4.25" customHeight="1" x14ac:dyDescent="0.2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4.25" customHeight="1" x14ac:dyDescent="0.2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4.25" customHeight="1" x14ac:dyDescent="0.2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4.25" customHeight="1" x14ac:dyDescent="0.2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4.25" customHeight="1" x14ac:dyDescent="0.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4.25" customHeight="1" x14ac:dyDescent="0.2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4.25" customHeight="1" x14ac:dyDescent="0.2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4.25" customHeight="1" x14ac:dyDescent="0.2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4.25" customHeight="1" x14ac:dyDescent="0.2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4.25" customHeight="1" x14ac:dyDescent="0.2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4.25" customHeight="1" x14ac:dyDescent="0.2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4.25" customHeight="1" x14ac:dyDescent="0.2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4.25" customHeight="1" x14ac:dyDescent="0.2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4.25" customHeight="1" x14ac:dyDescent="0.2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4.25" customHeight="1" x14ac:dyDescent="0.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4.25" customHeight="1" x14ac:dyDescent="0.2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4.25" customHeight="1" x14ac:dyDescent="0.2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4.25" customHeight="1" x14ac:dyDescent="0.2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4.25" customHeight="1" x14ac:dyDescent="0.2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4.25" customHeight="1" x14ac:dyDescent="0.2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4.25" customHeight="1" x14ac:dyDescent="0.2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4.25" customHeight="1" x14ac:dyDescent="0.2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4.25" customHeight="1" x14ac:dyDescent="0.2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4.25" customHeight="1" x14ac:dyDescent="0.2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4.25" customHeight="1" x14ac:dyDescent="0.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4.25" customHeight="1" x14ac:dyDescent="0.2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4.25" customHeight="1" x14ac:dyDescent="0.2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4.25" customHeight="1" x14ac:dyDescent="0.2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4.25" customHeight="1" x14ac:dyDescent="0.2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4.25" customHeight="1" x14ac:dyDescent="0.2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4.25" customHeight="1" x14ac:dyDescent="0.2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4.25" customHeight="1" x14ac:dyDescent="0.2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4.25" customHeight="1" x14ac:dyDescent="0.2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4.25" customHeight="1" x14ac:dyDescent="0.2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4.25" customHeight="1" x14ac:dyDescent="0.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4.25" customHeight="1" x14ac:dyDescent="0.2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4.25" customHeight="1" x14ac:dyDescent="0.2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4.25" customHeight="1" x14ac:dyDescent="0.2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4.25" customHeight="1" x14ac:dyDescent="0.2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4.25" customHeight="1" x14ac:dyDescent="0.2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4.25" customHeight="1" x14ac:dyDescent="0.2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4.25" customHeight="1" x14ac:dyDescent="0.2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4.25" customHeight="1" x14ac:dyDescent="0.2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4.25" customHeight="1" x14ac:dyDescent="0.2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4.25" customHeight="1" x14ac:dyDescent="0.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4.25" customHeight="1" x14ac:dyDescent="0.2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4.25" customHeight="1" x14ac:dyDescent="0.2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4.25" customHeight="1" x14ac:dyDescent="0.2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4.25" customHeight="1" x14ac:dyDescent="0.2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4.25" customHeight="1" x14ac:dyDescent="0.2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4.25" customHeight="1" x14ac:dyDescent="0.2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4.25" customHeight="1" x14ac:dyDescent="0.2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4.25" customHeight="1" x14ac:dyDescent="0.2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4.25" customHeight="1" x14ac:dyDescent="0.2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4.25" customHeight="1" x14ac:dyDescent="0.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4.25" customHeight="1" x14ac:dyDescent="0.2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4.25" customHeight="1" x14ac:dyDescent="0.2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4.25" customHeight="1" x14ac:dyDescent="0.2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4.25" customHeight="1" x14ac:dyDescent="0.2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4.25" customHeight="1" x14ac:dyDescent="0.2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4.25" customHeight="1" x14ac:dyDescent="0.2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4.25" customHeight="1" x14ac:dyDescent="0.2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4.25" customHeight="1" x14ac:dyDescent="0.2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4.25" customHeight="1" x14ac:dyDescent="0.2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4.25" customHeight="1" x14ac:dyDescent="0.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4.25" customHeight="1" x14ac:dyDescent="0.2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4.25" customHeight="1" x14ac:dyDescent="0.2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4.25" customHeight="1" x14ac:dyDescent="0.2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4.25" customHeight="1" x14ac:dyDescent="0.2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4.25" customHeight="1" x14ac:dyDescent="0.2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4.25" customHeight="1" x14ac:dyDescent="0.2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4.25" customHeight="1" x14ac:dyDescent="0.2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4.25" customHeight="1" x14ac:dyDescent="0.2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4.25" customHeight="1" x14ac:dyDescent="0.2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4.25" customHeight="1" x14ac:dyDescent="0.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4.25" customHeight="1" x14ac:dyDescent="0.2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4.25" customHeight="1" x14ac:dyDescent="0.2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4.25" customHeight="1" x14ac:dyDescent="0.2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4.25" customHeight="1" x14ac:dyDescent="0.2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4.25" customHeight="1" x14ac:dyDescent="0.2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4.25" customHeight="1" x14ac:dyDescent="0.2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4.25" customHeight="1" x14ac:dyDescent="0.2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4.25" customHeight="1" x14ac:dyDescent="0.2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4.25" customHeight="1" x14ac:dyDescent="0.2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4.25" customHeight="1" x14ac:dyDescent="0.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4.25" customHeight="1" x14ac:dyDescent="0.2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4.25" customHeight="1" x14ac:dyDescent="0.2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4.25" customHeight="1" x14ac:dyDescent="0.2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4.25" customHeight="1" x14ac:dyDescent="0.2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4.25" customHeight="1" x14ac:dyDescent="0.2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4.25" customHeight="1" x14ac:dyDescent="0.2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4.25" customHeight="1" x14ac:dyDescent="0.2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4.25" customHeight="1" x14ac:dyDescent="0.2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4.25" customHeight="1" x14ac:dyDescent="0.2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4.25" customHeight="1" x14ac:dyDescent="0.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4.25" customHeight="1" x14ac:dyDescent="0.2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4.25" customHeight="1" x14ac:dyDescent="0.2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4.25" customHeight="1" x14ac:dyDescent="0.2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4.25" customHeight="1" x14ac:dyDescent="0.2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4.25" customHeight="1" x14ac:dyDescent="0.2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4.25" customHeight="1" x14ac:dyDescent="0.2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4.25" customHeight="1" x14ac:dyDescent="0.2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4.25" customHeight="1" x14ac:dyDescent="0.2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4.25" customHeight="1" x14ac:dyDescent="0.2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4.25" customHeight="1" x14ac:dyDescent="0.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4.25" customHeight="1" x14ac:dyDescent="0.2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4.25" customHeight="1" x14ac:dyDescent="0.2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4.25" customHeight="1" x14ac:dyDescent="0.2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4.25" customHeight="1" x14ac:dyDescent="0.2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4.25" customHeight="1" x14ac:dyDescent="0.2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4.25" customHeight="1" x14ac:dyDescent="0.2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4.25" customHeight="1" x14ac:dyDescent="0.2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4.25" customHeight="1" x14ac:dyDescent="0.2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4.25" customHeight="1" x14ac:dyDescent="0.2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4.25" customHeight="1" x14ac:dyDescent="0.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4.25" customHeight="1" x14ac:dyDescent="0.2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4.25" customHeight="1" x14ac:dyDescent="0.2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4.25" customHeight="1" x14ac:dyDescent="0.2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4.25" customHeight="1" x14ac:dyDescent="0.2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4.25" customHeight="1" x14ac:dyDescent="0.2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4.25" customHeight="1" x14ac:dyDescent="0.2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4.25" customHeight="1" x14ac:dyDescent="0.2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4.25" customHeight="1" x14ac:dyDescent="0.2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4.25" customHeight="1" x14ac:dyDescent="0.2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4.25" customHeight="1" x14ac:dyDescent="0.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4.25" customHeight="1" x14ac:dyDescent="0.2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4.25" customHeight="1" x14ac:dyDescent="0.2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4.25" customHeight="1" x14ac:dyDescent="0.2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4.25" customHeight="1" x14ac:dyDescent="0.2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4.25" customHeight="1" x14ac:dyDescent="0.2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4.25" customHeight="1" x14ac:dyDescent="0.2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4.25" customHeight="1" x14ac:dyDescent="0.2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4.25" customHeight="1" x14ac:dyDescent="0.2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4.25" customHeight="1" x14ac:dyDescent="0.2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4.25" customHeight="1" x14ac:dyDescent="0.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4.25" customHeight="1" x14ac:dyDescent="0.2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4.25" customHeight="1" x14ac:dyDescent="0.2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4.25" customHeight="1" x14ac:dyDescent="0.2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4.25" customHeight="1" x14ac:dyDescent="0.2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4.25" customHeight="1" x14ac:dyDescent="0.2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4.25" customHeight="1" x14ac:dyDescent="0.2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4.25" customHeight="1" x14ac:dyDescent="0.2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4.25" customHeight="1" x14ac:dyDescent="0.2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4.25" customHeight="1" x14ac:dyDescent="0.2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4.25" customHeight="1" x14ac:dyDescent="0.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4.25" customHeight="1" x14ac:dyDescent="0.2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4.25" customHeight="1" x14ac:dyDescent="0.2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4.25" customHeight="1" x14ac:dyDescent="0.2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4.25" customHeight="1" x14ac:dyDescent="0.2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4.25" customHeight="1" x14ac:dyDescent="0.2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4.25" customHeight="1" x14ac:dyDescent="0.2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4.25" customHeight="1" x14ac:dyDescent="0.2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4.25" customHeight="1" x14ac:dyDescent="0.2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4.25" customHeight="1" x14ac:dyDescent="0.2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4.25" customHeight="1" x14ac:dyDescent="0.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4.25" customHeight="1" x14ac:dyDescent="0.2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4.25" customHeight="1" x14ac:dyDescent="0.2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4.25" customHeight="1" x14ac:dyDescent="0.2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4.25" customHeight="1" x14ac:dyDescent="0.2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4.25" customHeight="1" x14ac:dyDescent="0.2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4.25" customHeight="1" x14ac:dyDescent="0.2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4.25" customHeight="1" x14ac:dyDescent="0.2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4.25" customHeight="1" x14ac:dyDescent="0.2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4.25" customHeight="1" x14ac:dyDescent="0.2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4.25" customHeight="1" x14ac:dyDescent="0.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4.25" customHeight="1" x14ac:dyDescent="0.2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4.25" customHeight="1" x14ac:dyDescent="0.2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4.25" customHeight="1" x14ac:dyDescent="0.2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4.25" customHeight="1" x14ac:dyDescent="0.2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4.25" customHeight="1" x14ac:dyDescent="0.2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4.25" customHeight="1" x14ac:dyDescent="0.2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4.25" customHeight="1" x14ac:dyDescent="0.2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4.25" customHeight="1" x14ac:dyDescent="0.2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4.25" customHeight="1" x14ac:dyDescent="0.2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4.25" customHeight="1" x14ac:dyDescent="0.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4.25" customHeight="1" x14ac:dyDescent="0.2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4.25" customHeight="1" x14ac:dyDescent="0.2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4.25" customHeight="1" x14ac:dyDescent="0.2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4.25" customHeight="1" x14ac:dyDescent="0.2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4.25" customHeight="1" x14ac:dyDescent="0.2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4.25" customHeight="1" x14ac:dyDescent="0.2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4.25" customHeight="1" x14ac:dyDescent="0.2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4.25" customHeight="1" x14ac:dyDescent="0.2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4.25" customHeight="1" x14ac:dyDescent="0.2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4.25" customHeight="1" x14ac:dyDescent="0.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4.25" customHeight="1" x14ac:dyDescent="0.2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4.25" customHeight="1" x14ac:dyDescent="0.2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4.25" customHeight="1" x14ac:dyDescent="0.2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4.25" customHeight="1" x14ac:dyDescent="0.2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4.25" customHeight="1" x14ac:dyDescent="0.2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4.25" customHeight="1" x14ac:dyDescent="0.2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4.25" customHeight="1" x14ac:dyDescent="0.2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4.25" customHeight="1" x14ac:dyDescent="0.2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4.25" customHeight="1" x14ac:dyDescent="0.2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4.25" customHeight="1" x14ac:dyDescent="0.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4.25" customHeight="1" x14ac:dyDescent="0.2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4.25" customHeight="1" x14ac:dyDescent="0.2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4.25" customHeight="1" x14ac:dyDescent="0.2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4.25" customHeight="1" x14ac:dyDescent="0.2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4.25" customHeight="1" x14ac:dyDescent="0.2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4.25" customHeight="1" x14ac:dyDescent="0.2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4.25" customHeight="1" x14ac:dyDescent="0.2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4.25" customHeight="1" x14ac:dyDescent="0.2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4.25" customHeight="1" x14ac:dyDescent="0.2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4.25" customHeight="1" x14ac:dyDescent="0.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4.25" customHeight="1" x14ac:dyDescent="0.2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4.25" customHeight="1" x14ac:dyDescent="0.2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4.25" customHeight="1" x14ac:dyDescent="0.2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4.25" customHeight="1" x14ac:dyDescent="0.2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4.25" customHeight="1" x14ac:dyDescent="0.2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4.25" customHeight="1" x14ac:dyDescent="0.2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4.25" customHeight="1" x14ac:dyDescent="0.2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4.25" customHeight="1" x14ac:dyDescent="0.2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4.25" customHeight="1" x14ac:dyDescent="0.2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4.25" customHeight="1" x14ac:dyDescent="0.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4.25" customHeight="1" x14ac:dyDescent="0.2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4.25" customHeight="1" x14ac:dyDescent="0.2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4.25" customHeight="1" x14ac:dyDescent="0.2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4.25" customHeight="1" x14ac:dyDescent="0.2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4.25" customHeight="1" x14ac:dyDescent="0.2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4.25" customHeight="1" x14ac:dyDescent="0.2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4.25" customHeight="1" x14ac:dyDescent="0.2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4.25" customHeight="1" x14ac:dyDescent="0.2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4.25" customHeight="1" x14ac:dyDescent="0.2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4.25" customHeight="1" x14ac:dyDescent="0.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4.25" customHeight="1" x14ac:dyDescent="0.2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4.25" customHeight="1" x14ac:dyDescent="0.2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4.25" customHeight="1" x14ac:dyDescent="0.2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4.25" customHeight="1" x14ac:dyDescent="0.2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4.25" customHeight="1" x14ac:dyDescent="0.2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4.25" customHeight="1" x14ac:dyDescent="0.2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4.25" customHeight="1" x14ac:dyDescent="0.2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4.25" customHeight="1" x14ac:dyDescent="0.2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4.25" customHeight="1" x14ac:dyDescent="0.2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4.25" customHeight="1" x14ac:dyDescent="0.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4.25" customHeight="1" x14ac:dyDescent="0.2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4.25" customHeight="1" x14ac:dyDescent="0.2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4.25" customHeight="1" x14ac:dyDescent="0.2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4.25" customHeight="1" x14ac:dyDescent="0.2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4.25" customHeight="1" x14ac:dyDescent="0.2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4.25" customHeight="1" x14ac:dyDescent="0.2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4.25" customHeight="1" x14ac:dyDescent="0.2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4.25" customHeight="1" x14ac:dyDescent="0.2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4.25" customHeight="1" x14ac:dyDescent="0.2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4.25" customHeight="1" x14ac:dyDescent="0.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4.25" customHeight="1" x14ac:dyDescent="0.2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4.25" customHeight="1" x14ac:dyDescent="0.2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4.25" customHeight="1" x14ac:dyDescent="0.2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4.25" customHeight="1" x14ac:dyDescent="0.2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4.25" customHeight="1" x14ac:dyDescent="0.2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4.25" customHeight="1" x14ac:dyDescent="0.2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4.25" customHeight="1" x14ac:dyDescent="0.2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4.25" customHeight="1" x14ac:dyDescent="0.2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4.25" customHeight="1" x14ac:dyDescent="0.2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4.25" customHeight="1" x14ac:dyDescent="0.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4.25" customHeight="1" x14ac:dyDescent="0.2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4.25" customHeight="1" x14ac:dyDescent="0.2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4.25" customHeight="1" x14ac:dyDescent="0.2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4.25" customHeight="1" x14ac:dyDescent="0.2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4.25" customHeight="1" x14ac:dyDescent="0.2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4.25" customHeight="1" x14ac:dyDescent="0.2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4.25" customHeight="1" x14ac:dyDescent="0.2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4.25" customHeight="1" x14ac:dyDescent="0.2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4.25" customHeight="1" x14ac:dyDescent="0.2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4.25" customHeight="1" x14ac:dyDescent="0.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4.25" customHeight="1" x14ac:dyDescent="0.2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4.25" customHeight="1" x14ac:dyDescent="0.2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4.25" customHeight="1" x14ac:dyDescent="0.2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4.25" customHeight="1" x14ac:dyDescent="0.2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4.25" customHeight="1" x14ac:dyDescent="0.2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4.25" customHeight="1" x14ac:dyDescent="0.2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4.25" customHeight="1" x14ac:dyDescent="0.2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4.25" customHeight="1" x14ac:dyDescent="0.2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BD4B4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7" customWidth="1"/>
    <col min="2" max="2" width="8" customWidth="1"/>
    <col min="3" max="3" width="9.33203125" customWidth="1"/>
    <col min="4" max="4" width="10.1640625" customWidth="1"/>
    <col min="5" max="5" width="10.33203125" customWidth="1"/>
    <col min="6" max="26" width="7" customWidth="1"/>
  </cols>
  <sheetData>
    <row r="1" spans="1:26" ht="14.25" customHeight="1" x14ac:dyDescent="0.2">
      <c r="A1" s="111" t="s">
        <v>112</v>
      </c>
      <c r="B1" s="111" t="s">
        <v>115</v>
      </c>
      <c r="C1" s="111" t="s">
        <v>116</v>
      </c>
      <c r="D1" s="111" t="s">
        <v>113</v>
      </c>
      <c r="E1" s="111" t="s">
        <v>114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4.25" customHeight="1" x14ac:dyDescent="0.2">
      <c r="A2" s="47" t="s">
        <v>121</v>
      </c>
      <c r="B2" s="47">
        <v>258</v>
      </c>
      <c r="C2" s="47">
        <v>156</v>
      </c>
      <c r="D2" s="47">
        <v>47220</v>
      </c>
      <c r="E2" s="47">
        <v>27720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4.25" customHeight="1" x14ac:dyDescent="0.2">
      <c r="A3" s="47" t="s">
        <v>124</v>
      </c>
      <c r="B3" s="47">
        <v>294</v>
      </c>
      <c r="C3" s="47">
        <v>178</v>
      </c>
      <c r="D3" s="47">
        <v>11160</v>
      </c>
      <c r="E3" s="47">
        <v>39030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4.25" customHeight="1" x14ac:dyDescent="0.2">
      <c r="A4" s="47" t="s">
        <v>122</v>
      </c>
      <c r="B4" s="47">
        <v>294</v>
      </c>
      <c r="C4" s="47">
        <v>178</v>
      </c>
      <c r="D4" s="47">
        <v>36120</v>
      </c>
      <c r="E4" s="47">
        <v>13690</v>
      </c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4.25" customHeight="1" x14ac:dyDescent="0.2">
      <c r="A5" s="47" t="s">
        <v>125</v>
      </c>
      <c r="B5" s="47">
        <v>263</v>
      </c>
      <c r="C5" s="47">
        <v>185</v>
      </c>
      <c r="D5" s="47">
        <v>27730</v>
      </c>
      <c r="E5" s="47">
        <v>26450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14.25" customHeight="1" x14ac:dyDescent="0.2">
      <c r="A6" s="47" t="s">
        <v>120</v>
      </c>
      <c r="B6" s="47">
        <v>227</v>
      </c>
      <c r="C6" s="47">
        <v>174</v>
      </c>
      <c r="D6" s="47">
        <v>17530</v>
      </c>
      <c r="E6" s="47">
        <v>19700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4.25" customHeight="1" x14ac:dyDescent="0.2">
      <c r="A7" s="47" t="s">
        <v>123</v>
      </c>
      <c r="B7" s="47">
        <v>293</v>
      </c>
      <c r="C7" s="47">
        <v>187</v>
      </c>
      <c r="D7" s="47">
        <v>31480</v>
      </c>
      <c r="E7" s="47">
        <v>15560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4.25" customHeight="1" x14ac:dyDescent="0.2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14.25" customHeight="1" x14ac:dyDescent="0.2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4.2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4.2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4.2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4.2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4.2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4.2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4.2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14.2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4.2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4.2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4.25" customHeight="1" x14ac:dyDescent="0.2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4.25" customHeight="1" x14ac:dyDescent="0.2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4.25" customHeight="1" x14ac:dyDescent="0.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4.25" customHeight="1" x14ac:dyDescent="0.2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4.25" customHeight="1" x14ac:dyDescent="0.2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4.25" customHeight="1" x14ac:dyDescent="0.2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4.25" customHeight="1" x14ac:dyDescent="0.2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4.25" customHeight="1" x14ac:dyDescent="0.2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4.25" customHeight="1" x14ac:dyDescent="0.2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4.25" customHeight="1" x14ac:dyDescent="0.2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4.25" customHeight="1" x14ac:dyDescent="0.2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4.25" customHeight="1" x14ac:dyDescent="0.2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4.25" customHeight="1" x14ac:dyDescent="0.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4.25" customHeight="1" x14ac:dyDescent="0.2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4.25" customHeight="1" x14ac:dyDescent="0.2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4.25" customHeight="1" x14ac:dyDescent="0.2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4.25" customHeight="1" x14ac:dyDescent="0.2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4.25" customHeight="1" x14ac:dyDescent="0.2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4.25" customHeight="1" x14ac:dyDescent="0.2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4.25" customHeight="1" x14ac:dyDescent="0.2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4.25" customHeight="1" x14ac:dyDescent="0.2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4.25" customHeight="1" x14ac:dyDescent="0.2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4.25" customHeight="1" x14ac:dyDescent="0.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4.25" customHeight="1" x14ac:dyDescent="0.2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4.25" customHeight="1" x14ac:dyDescent="0.2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4.25" customHeight="1" x14ac:dyDescent="0.2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4.25" customHeight="1" x14ac:dyDescent="0.2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4.25" customHeight="1" x14ac:dyDescent="0.2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4.25" customHeight="1" x14ac:dyDescent="0.2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4.25" customHeight="1" x14ac:dyDescent="0.2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4.25" customHeight="1" x14ac:dyDescent="0.2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4.25" customHeight="1" x14ac:dyDescent="0.2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4.25" customHeight="1" x14ac:dyDescent="0.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4.25" customHeight="1" x14ac:dyDescent="0.2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4.25" customHeight="1" x14ac:dyDescent="0.2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4.25" customHeight="1" x14ac:dyDescent="0.2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4.25" customHeight="1" x14ac:dyDescent="0.2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4.25" customHeight="1" x14ac:dyDescent="0.2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4.25" customHeight="1" x14ac:dyDescent="0.2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4.25" customHeight="1" x14ac:dyDescent="0.2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4.25" customHeight="1" x14ac:dyDescent="0.2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4.25" customHeight="1" x14ac:dyDescent="0.2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4.25" customHeight="1" x14ac:dyDescent="0.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4.25" customHeight="1" x14ac:dyDescent="0.2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4.25" customHeight="1" x14ac:dyDescent="0.2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4.25" customHeight="1" x14ac:dyDescent="0.2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4.25" customHeight="1" x14ac:dyDescent="0.2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4.25" customHeight="1" x14ac:dyDescent="0.2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4.25" customHeight="1" x14ac:dyDescent="0.2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4.25" customHeight="1" x14ac:dyDescent="0.2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4.25" customHeight="1" x14ac:dyDescent="0.2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4.25" customHeight="1" x14ac:dyDescent="0.2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4.25" customHeight="1" x14ac:dyDescent="0.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4.25" customHeight="1" x14ac:dyDescent="0.2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4.25" customHeight="1" x14ac:dyDescent="0.2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4.25" customHeight="1" x14ac:dyDescent="0.2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4.25" customHeight="1" x14ac:dyDescent="0.2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4.25" customHeight="1" x14ac:dyDescent="0.2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4.25" customHeight="1" x14ac:dyDescent="0.2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4.25" customHeight="1" x14ac:dyDescent="0.2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4.25" customHeight="1" x14ac:dyDescent="0.2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4.25" customHeight="1" x14ac:dyDescent="0.2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4.25" customHeight="1" x14ac:dyDescent="0.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4.25" customHeight="1" x14ac:dyDescent="0.2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4.25" customHeight="1" x14ac:dyDescent="0.2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4.25" customHeight="1" x14ac:dyDescent="0.2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4.25" customHeight="1" x14ac:dyDescent="0.2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4.25" customHeight="1" x14ac:dyDescent="0.2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4.25" customHeight="1" x14ac:dyDescent="0.2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4.25" customHeight="1" x14ac:dyDescent="0.2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4.25" customHeight="1" x14ac:dyDescent="0.2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4.25" customHeight="1" x14ac:dyDescent="0.2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4.25" customHeight="1" x14ac:dyDescent="0.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4.25" customHeight="1" x14ac:dyDescent="0.2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4.25" customHeight="1" x14ac:dyDescent="0.2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4.25" customHeight="1" x14ac:dyDescent="0.2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4.25" customHeight="1" x14ac:dyDescent="0.2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4.25" customHeight="1" x14ac:dyDescent="0.2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4.25" customHeight="1" x14ac:dyDescent="0.2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4.25" customHeight="1" x14ac:dyDescent="0.2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4.25" customHeight="1" x14ac:dyDescent="0.2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4.25" customHeight="1" x14ac:dyDescent="0.2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4.25" customHeight="1" x14ac:dyDescent="0.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4.25" customHeight="1" x14ac:dyDescent="0.2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4.25" customHeight="1" x14ac:dyDescent="0.2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4.25" customHeight="1" x14ac:dyDescent="0.2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4.25" customHeight="1" x14ac:dyDescent="0.2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4.25" customHeight="1" x14ac:dyDescent="0.2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4.25" customHeight="1" x14ac:dyDescent="0.2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4.25" customHeight="1" x14ac:dyDescent="0.2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4.25" customHeight="1" x14ac:dyDescent="0.2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4.25" customHeight="1" x14ac:dyDescent="0.2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4.25" customHeight="1" x14ac:dyDescent="0.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4.25" customHeight="1" x14ac:dyDescent="0.2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4.25" customHeight="1" x14ac:dyDescent="0.2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4.25" customHeight="1" x14ac:dyDescent="0.2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4.25" customHeight="1" x14ac:dyDescent="0.2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4.25" customHeight="1" x14ac:dyDescent="0.2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4.25" customHeight="1" x14ac:dyDescent="0.2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4.25" customHeight="1" x14ac:dyDescent="0.2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4.25" customHeight="1" x14ac:dyDescent="0.2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4.25" customHeight="1" x14ac:dyDescent="0.2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4.25" customHeight="1" x14ac:dyDescent="0.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4.25" customHeight="1" x14ac:dyDescent="0.2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4.25" customHeight="1" x14ac:dyDescent="0.2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4.25" customHeight="1" x14ac:dyDescent="0.2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4.25" customHeight="1" x14ac:dyDescent="0.2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4.25" customHeight="1" x14ac:dyDescent="0.2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4.25" customHeight="1" x14ac:dyDescent="0.2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4.25" customHeight="1" x14ac:dyDescent="0.2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4.25" customHeight="1" x14ac:dyDescent="0.2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4.25" customHeight="1" x14ac:dyDescent="0.2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4.25" customHeight="1" x14ac:dyDescent="0.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4.25" customHeight="1" x14ac:dyDescent="0.2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4.25" customHeight="1" x14ac:dyDescent="0.2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4.25" customHeight="1" x14ac:dyDescent="0.2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4.25" customHeight="1" x14ac:dyDescent="0.2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4.25" customHeight="1" x14ac:dyDescent="0.2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4.25" customHeight="1" x14ac:dyDescent="0.2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4.25" customHeight="1" x14ac:dyDescent="0.2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4.25" customHeight="1" x14ac:dyDescent="0.2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4.25" customHeight="1" x14ac:dyDescent="0.2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4.25" customHeight="1" x14ac:dyDescent="0.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4.25" customHeight="1" x14ac:dyDescent="0.2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4.25" customHeight="1" x14ac:dyDescent="0.2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4.25" customHeight="1" x14ac:dyDescent="0.2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4.25" customHeight="1" x14ac:dyDescent="0.2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4.25" customHeight="1" x14ac:dyDescent="0.2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4.25" customHeight="1" x14ac:dyDescent="0.2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4.25" customHeight="1" x14ac:dyDescent="0.2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4.25" customHeight="1" x14ac:dyDescent="0.2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4.25" customHeight="1" x14ac:dyDescent="0.2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4.25" customHeight="1" x14ac:dyDescent="0.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4.25" customHeight="1" x14ac:dyDescent="0.2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4.25" customHeight="1" x14ac:dyDescent="0.2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4.25" customHeight="1" x14ac:dyDescent="0.2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4.25" customHeight="1" x14ac:dyDescent="0.2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4.25" customHeight="1" x14ac:dyDescent="0.2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4.25" customHeight="1" x14ac:dyDescent="0.2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4.25" customHeight="1" x14ac:dyDescent="0.2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4.25" customHeight="1" x14ac:dyDescent="0.2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4.25" customHeight="1" x14ac:dyDescent="0.2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4.25" customHeight="1" x14ac:dyDescent="0.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4.25" customHeight="1" x14ac:dyDescent="0.2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4.25" customHeight="1" x14ac:dyDescent="0.2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4.25" customHeight="1" x14ac:dyDescent="0.2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4.25" customHeight="1" x14ac:dyDescent="0.2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4.25" customHeight="1" x14ac:dyDescent="0.2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4.25" customHeight="1" x14ac:dyDescent="0.2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4.25" customHeight="1" x14ac:dyDescent="0.2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4.25" customHeight="1" x14ac:dyDescent="0.2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4.25" customHeight="1" x14ac:dyDescent="0.2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4.25" customHeight="1" x14ac:dyDescent="0.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4.25" customHeight="1" x14ac:dyDescent="0.2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4.25" customHeight="1" x14ac:dyDescent="0.2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4.25" customHeight="1" x14ac:dyDescent="0.2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4.25" customHeight="1" x14ac:dyDescent="0.2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4.25" customHeight="1" x14ac:dyDescent="0.2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4.25" customHeight="1" x14ac:dyDescent="0.2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4.25" customHeight="1" x14ac:dyDescent="0.2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4.25" customHeight="1" x14ac:dyDescent="0.2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4.25" customHeight="1" x14ac:dyDescent="0.2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4.25" customHeight="1" x14ac:dyDescent="0.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4.25" customHeight="1" x14ac:dyDescent="0.2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4.25" customHeight="1" x14ac:dyDescent="0.2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4.25" customHeight="1" x14ac:dyDescent="0.2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4.25" customHeight="1" x14ac:dyDescent="0.2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4.25" customHeight="1" x14ac:dyDescent="0.2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4.25" customHeight="1" x14ac:dyDescent="0.2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4.25" customHeight="1" x14ac:dyDescent="0.2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4.25" customHeight="1" x14ac:dyDescent="0.2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4.25" customHeight="1" x14ac:dyDescent="0.2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4.25" customHeight="1" x14ac:dyDescent="0.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4.25" customHeight="1" x14ac:dyDescent="0.2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4.25" customHeight="1" x14ac:dyDescent="0.2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4.25" customHeight="1" x14ac:dyDescent="0.2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4.25" customHeight="1" x14ac:dyDescent="0.2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4.25" customHeight="1" x14ac:dyDescent="0.2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4.25" customHeight="1" x14ac:dyDescent="0.2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4.25" customHeight="1" x14ac:dyDescent="0.2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4.25" customHeight="1" x14ac:dyDescent="0.2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4.25" customHeight="1" x14ac:dyDescent="0.2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4.25" customHeight="1" x14ac:dyDescent="0.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4.25" customHeight="1" x14ac:dyDescent="0.2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4.25" customHeight="1" x14ac:dyDescent="0.2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4.25" customHeight="1" x14ac:dyDescent="0.2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4.25" customHeight="1" x14ac:dyDescent="0.2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4.25" customHeight="1" x14ac:dyDescent="0.2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4.25" customHeight="1" x14ac:dyDescent="0.2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4.25" customHeight="1" x14ac:dyDescent="0.2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4.25" customHeight="1" x14ac:dyDescent="0.2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4.25" customHeight="1" x14ac:dyDescent="0.2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4.25" customHeight="1" x14ac:dyDescent="0.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4.25" customHeight="1" x14ac:dyDescent="0.2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4.25" customHeight="1" x14ac:dyDescent="0.2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4.25" customHeight="1" x14ac:dyDescent="0.2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4.25" customHeight="1" x14ac:dyDescent="0.2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4.25" customHeight="1" x14ac:dyDescent="0.2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4.25" customHeight="1" x14ac:dyDescent="0.2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4.25" customHeight="1" x14ac:dyDescent="0.2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4.25" customHeight="1" x14ac:dyDescent="0.2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4.25" customHeight="1" x14ac:dyDescent="0.2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4.25" customHeight="1" x14ac:dyDescent="0.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4.25" customHeight="1" x14ac:dyDescent="0.2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4.25" customHeight="1" x14ac:dyDescent="0.2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4.25" customHeight="1" x14ac:dyDescent="0.2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4.25" customHeight="1" x14ac:dyDescent="0.2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4.25" customHeight="1" x14ac:dyDescent="0.2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4.25" customHeight="1" x14ac:dyDescent="0.2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4.25" customHeight="1" x14ac:dyDescent="0.2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4.25" customHeight="1" x14ac:dyDescent="0.2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4.25" customHeight="1" x14ac:dyDescent="0.2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4.25" customHeight="1" x14ac:dyDescent="0.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4.25" customHeight="1" x14ac:dyDescent="0.2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4.25" customHeight="1" x14ac:dyDescent="0.2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4.25" customHeight="1" x14ac:dyDescent="0.2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4.25" customHeight="1" x14ac:dyDescent="0.2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4.25" customHeight="1" x14ac:dyDescent="0.2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4.25" customHeight="1" x14ac:dyDescent="0.2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4.25" customHeight="1" x14ac:dyDescent="0.2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4.25" customHeight="1" x14ac:dyDescent="0.2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4.25" customHeight="1" x14ac:dyDescent="0.2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4.25" customHeight="1" x14ac:dyDescent="0.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4.25" customHeight="1" x14ac:dyDescent="0.2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4.25" customHeight="1" x14ac:dyDescent="0.2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4.25" customHeight="1" x14ac:dyDescent="0.2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4.25" customHeight="1" x14ac:dyDescent="0.2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4.25" customHeight="1" x14ac:dyDescent="0.2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4.25" customHeight="1" x14ac:dyDescent="0.2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4.25" customHeight="1" x14ac:dyDescent="0.2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4.25" customHeight="1" x14ac:dyDescent="0.2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4.25" customHeight="1" x14ac:dyDescent="0.2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4.25" customHeight="1" x14ac:dyDescent="0.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4.25" customHeight="1" x14ac:dyDescent="0.2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4.25" customHeight="1" x14ac:dyDescent="0.2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4.25" customHeight="1" x14ac:dyDescent="0.2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4.25" customHeight="1" x14ac:dyDescent="0.2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4.25" customHeight="1" x14ac:dyDescent="0.2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4.25" customHeight="1" x14ac:dyDescent="0.2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4.25" customHeight="1" x14ac:dyDescent="0.2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4.25" customHeight="1" x14ac:dyDescent="0.2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4.25" customHeight="1" x14ac:dyDescent="0.2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4.25" customHeight="1" x14ac:dyDescent="0.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4.25" customHeight="1" x14ac:dyDescent="0.2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4.25" customHeight="1" x14ac:dyDescent="0.2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4.25" customHeight="1" x14ac:dyDescent="0.2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4.25" customHeight="1" x14ac:dyDescent="0.2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4.25" customHeight="1" x14ac:dyDescent="0.2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4.25" customHeight="1" x14ac:dyDescent="0.2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4.25" customHeight="1" x14ac:dyDescent="0.2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4.25" customHeight="1" x14ac:dyDescent="0.2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4.25" customHeight="1" x14ac:dyDescent="0.2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4.25" customHeight="1" x14ac:dyDescent="0.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4.25" customHeight="1" x14ac:dyDescent="0.2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4.25" customHeight="1" x14ac:dyDescent="0.2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4.25" customHeight="1" x14ac:dyDescent="0.2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4.25" customHeight="1" x14ac:dyDescent="0.2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4.25" customHeight="1" x14ac:dyDescent="0.2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4.25" customHeight="1" x14ac:dyDescent="0.2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4.25" customHeight="1" x14ac:dyDescent="0.2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4.25" customHeight="1" x14ac:dyDescent="0.2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4.25" customHeight="1" x14ac:dyDescent="0.2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4.25" customHeight="1" x14ac:dyDescent="0.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4.25" customHeight="1" x14ac:dyDescent="0.2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4.25" customHeight="1" x14ac:dyDescent="0.2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4.25" customHeight="1" x14ac:dyDescent="0.2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4.25" customHeight="1" x14ac:dyDescent="0.2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4.25" customHeight="1" x14ac:dyDescent="0.2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4.25" customHeight="1" x14ac:dyDescent="0.2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4.25" customHeight="1" x14ac:dyDescent="0.2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4.25" customHeight="1" x14ac:dyDescent="0.2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4.25" customHeight="1" x14ac:dyDescent="0.2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4.25" customHeight="1" x14ac:dyDescent="0.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4.25" customHeight="1" x14ac:dyDescent="0.2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4.25" customHeight="1" x14ac:dyDescent="0.2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4.25" customHeight="1" x14ac:dyDescent="0.2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4.25" customHeight="1" x14ac:dyDescent="0.2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4.25" customHeight="1" x14ac:dyDescent="0.2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4.25" customHeight="1" x14ac:dyDescent="0.2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4.25" customHeight="1" x14ac:dyDescent="0.2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4.25" customHeight="1" x14ac:dyDescent="0.2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4.25" customHeight="1" x14ac:dyDescent="0.2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4.25" customHeight="1" x14ac:dyDescent="0.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4.25" customHeight="1" x14ac:dyDescent="0.2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4.25" customHeight="1" x14ac:dyDescent="0.2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4.25" customHeight="1" x14ac:dyDescent="0.2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4.25" customHeight="1" x14ac:dyDescent="0.2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4.25" customHeight="1" x14ac:dyDescent="0.2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4.25" customHeight="1" x14ac:dyDescent="0.2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4.25" customHeight="1" x14ac:dyDescent="0.2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4.25" customHeight="1" x14ac:dyDescent="0.2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4.25" customHeight="1" x14ac:dyDescent="0.2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4.25" customHeight="1" x14ac:dyDescent="0.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4.25" customHeight="1" x14ac:dyDescent="0.2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4.25" customHeight="1" x14ac:dyDescent="0.2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4.25" customHeight="1" x14ac:dyDescent="0.2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4.25" customHeight="1" x14ac:dyDescent="0.2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4.25" customHeight="1" x14ac:dyDescent="0.2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4.25" customHeight="1" x14ac:dyDescent="0.2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4.25" customHeight="1" x14ac:dyDescent="0.2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4.25" customHeight="1" x14ac:dyDescent="0.2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4.25" customHeight="1" x14ac:dyDescent="0.2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4.25" customHeight="1" x14ac:dyDescent="0.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4.25" customHeight="1" x14ac:dyDescent="0.2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4.25" customHeight="1" x14ac:dyDescent="0.2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4.25" customHeight="1" x14ac:dyDescent="0.2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4.25" customHeight="1" x14ac:dyDescent="0.2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4.25" customHeight="1" x14ac:dyDescent="0.2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4.25" customHeight="1" x14ac:dyDescent="0.2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4.25" customHeight="1" x14ac:dyDescent="0.2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4.25" customHeight="1" x14ac:dyDescent="0.2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4.25" customHeight="1" x14ac:dyDescent="0.2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4.25" customHeight="1" x14ac:dyDescent="0.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4.25" customHeight="1" x14ac:dyDescent="0.2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4.25" customHeight="1" x14ac:dyDescent="0.2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4.25" customHeight="1" x14ac:dyDescent="0.2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4.25" customHeight="1" x14ac:dyDescent="0.2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4.25" customHeight="1" x14ac:dyDescent="0.2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4.25" customHeight="1" x14ac:dyDescent="0.2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4.25" customHeight="1" x14ac:dyDescent="0.2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4.25" customHeight="1" x14ac:dyDescent="0.2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4.25" customHeight="1" x14ac:dyDescent="0.2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4.25" customHeight="1" x14ac:dyDescent="0.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4.25" customHeight="1" x14ac:dyDescent="0.2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4.25" customHeight="1" x14ac:dyDescent="0.2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4.25" customHeight="1" x14ac:dyDescent="0.2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4.25" customHeight="1" x14ac:dyDescent="0.2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4.25" customHeight="1" x14ac:dyDescent="0.2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4.25" customHeight="1" x14ac:dyDescent="0.2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4.25" customHeight="1" x14ac:dyDescent="0.2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4.25" customHeight="1" x14ac:dyDescent="0.2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4.25" customHeight="1" x14ac:dyDescent="0.2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4.25" customHeight="1" x14ac:dyDescent="0.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4.25" customHeight="1" x14ac:dyDescent="0.2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4.25" customHeight="1" x14ac:dyDescent="0.2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4.25" customHeight="1" x14ac:dyDescent="0.2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4.25" customHeight="1" x14ac:dyDescent="0.2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4.25" customHeight="1" x14ac:dyDescent="0.2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4.25" customHeight="1" x14ac:dyDescent="0.2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4.25" customHeight="1" x14ac:dyDescent="0.2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4.25" customHeight="1" x14ac:dyDescent="0.2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4.25" customHeight="1" x14ac:dyDescent="0.2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4.25" customHeight="1" x14ac:dyDescent="0.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4.25" customHeight="1" x14ac:dyDescent="0.2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4.25" customHeight="1" x14ac:dyDescent="0.2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4.25" customHeight="1" x14ac:dyDescent="0.2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4.25" customHeight="1" x14ac:dyDescent="0.2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4.25" customHeight="1" x14ac:dyDescent="0.2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4.25" customHeight="1" x14ac:dyDescent="0.2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4.25" customHeight="1" x14ac:dyDescent="0.2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4.25" customHeight="1" x14ac:dyDescent="0.2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4.25" customHeight="1" x14ac:dyDescent="0.2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4.25" customHeight="1" x14ac:dyDescent="0.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4.25" customHeight="1" x14ac:dyDescent="0.2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4.25" customHeight="1" x14ac:dyDescent="0.2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4.25" customHeight="1" x14ac:dyDescent="0.2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4.25" customHeight="1" x14ac:dyDescent="0.2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4.25" customHeight="1" x14ac:dyDescent="0.2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4.25" customHeight="1" x14ac:dyDescent="0.2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4.25" customHeight="1" x14ac:dyDescent="0.2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4.25" customHeight="1" x14ac:dyDescent="0.2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4.25" customHeight="1" x14ac:dyDescent="0.2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4.25" customHeight="1" x14ac:dyDescent="0.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4.25" customHeight="1" x14ac:dyDescent="0.2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4.25" customHeight="1" x14ac:dyDescent="0.2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4.25" customHeight="1" x14ac:dyDescent="0.2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4.25" customHeight="1" x14ac:dyDescent="0.2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4.25" customHeight="1" x14ac:dyDescent="0.2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4.25" customHeight="1" x14ac:dyDescent="0.2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4.25" customHeight="1" x14ac:dyDescent="0.2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4.25" customHeight="1" x14ac:dyDescent="0.2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4.25" customHeight="1" x14ac:dyDescent="0.2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4.25" customHeight="1" x14ac:dyDescent="0.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4.25" customHeight="1" x14ac:dyDescent="0.2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4.25" customHeight="1" x14ac:dyDescent="0.2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4.25" customHeight="1" x14ac:dyDescent="0.2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4.25" customHeight="1" x14ac:dyDescent="0.2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4.25" customHeight="1" x14ac:dyDescent="0.2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4.25" customHeight="1" x14ac:dyDescent="0.2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4.25" customHeight="1" x14ac:dyDescent="0.2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4.25" customHeight="1" x14ac:dyDescent="0.2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4.25" customHeight="1" x14ac:dyDescent="0.2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4.25" customHeight="1" x14ac:dyDescent="0.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4.25" customHeight="1" x14ac:dyDescent="0.2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4.25" customHeight="1" x14ac:dyDescent="0.2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4.25" customHeight="1" x14ac:dyDescent="0.2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4.25" customHeight="1" x14ac:dyDescent="0.2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4.25" customHeight="1" x14ac:dyDescent="0.2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4.25" customHeight="1" x14ac:dyDescent="0.2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4.25" customHeight="1" x14ac:dyDescent="0.2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4.25" customHeight="1" x14ac:dyDescent="0.2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4.25" customHeight="1" x14ac:dyDescent="0.2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4.25" customHeight="1" x14ac:dyDescent="0.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4.25" customHeight="1" x14ac:dyDescent="0.2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4.25" customHeight="1" x14ac:dyDescent="0.2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4.25" customHeight="1" x14ac:dyDescent="0.2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4.25" customHeight="1" x14ac:dyDescent="0.2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4.25" customHeight="1" x14ac:dyDescent="0.2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4.25" customHeight="1" x14ac:dyDescent="0.2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4.25" customHeight="1" x14ac:dyDescent="0.2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4.25" customHeight="1" x14ac:dyDescent="0.2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4.25" customHeight="1" x14ac:dyDescent="0.2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4.25" customHeight="1" x14ac:dyDescent="0.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4.25" customHeight="1" x14ac:dyDescent="0.2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4.25" customHeight="1" x14ac:dyDescent="0.2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4.25" customHeight="1" x14ac:dyDescent="0.2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4.25" customHeight="1" x14ac:dyDescent="0.2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4.25" customHeight="1" x14ac:dyDescent="0.2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4.25" customHeight="1" x14ac:dyDescent="0.2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4.25" customHeight="1" x14ac:dyDescent="0.2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4.25" customHeight="1" x14ac:dyDescent="0.2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4.25" customHeight="1" x14ac:dyDescent="0.2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4.25" customHeight="1" x14ac:dyDescent="0.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4.25" customHeight="1" x14ac:dyDescent="0.2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4.25" customHeight="1" x14ac:dyDescent="0.2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4.25" customHeight="1" x14ac:dyDescent="0.2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4.25" customHeight="1" x14ac:dyDescent="0.2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4.25" customHeight="1" x14ac:dyDescent="0.2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4.25" customHeight="1" x14ac:dyDescent="0.2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4.25" customHeight="1" x14ac:dyDescent="0.2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4.25" customHeight="1" x14ac:dyDescent="0.2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4.25" customHeight="1" x14ac:dyDescent="0.2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4.25" customHeight="1" x14ac:dyDescent="0.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4.25" customHeight="1" x14ac:dyDescent="0.2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4.25" customHeight="1" x14ac:dyDescent="0.2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4.25" customHeight="1" x14ac:dyDescent="0.2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4.25" customHeight="1" x14ac:dyDescent="0.2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4.25" customHeight="1" x14ac:dyDescent="0.2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4.25" customHeight="1" x14ac:dyDescent="0.2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4.25" customHeight="1" x14ac:dyDescent="0.2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4.25" customHeight="1" x14ac:dyDescent="0.2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4.25" customHeight="1" x14ac:dyDescent="0.2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4.25" customHeight="1" x14ac:dyDescent="0.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4.25" customHeight="1" x14ac:dyDescent="0.2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4.25" customHeight="1" x14ac:dyDescent="0.2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4.25" customHeight="1" x14ac:dyDescent="0.2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4.25" customHeight="1" x14ac:dyDescent="0.2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4.25" customHeight="1" x14ac:dyDescent="0.2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4.25" customHeight="1" x14ac:dyDescent="0.2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4.25" customHeight="1" x14ac:dyDescent="0.2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4.25" customHeight="1" x14ac:dyDescent="0.2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4.25" customHeight="1" x14ac:dyDescent="0.2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4.25" customHeight="1" x14ac:dyDescent="0.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4.25" customHeight="1" x14ac:dyDescent="0.2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4.25" customHeight="1" x14ac:dyDescent="0.2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4.25" customHeight="1" x14ac:dyDescent="0.2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4.25" customHeight="1" x14ac:dyDescent="0.2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4.25" customHeight="1" x14ac:dyDescent="0.2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4.25" customHeight="1" x14ac:dyDescent="0.2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4.25" customHeight="1" x14ac:dyDescent="0.2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4.25" customHeight="1" x14ac:dyDescent="0.2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4.25" customHeight="1" x14ac:dyDescent="0.2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4.25" customHeight="1" x14ac:dyDescent="0.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4.25" customHeight="1" x14ac:dyDescent="0.2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4.25" customHeight="1" x14ac:dyDescent="0.2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4.25" customHeight="1" x14ac:dyDescent="0.2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4.25" customHeight="1" x14ac:dyDescent="0.2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4.25" customHeight="1" x14ac:dyDescent="0.2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4.25" customHeight="1" x14ac:dyDescent="0.2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4.25" customHeight="1" x14ac:dyDescent="0.2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4.25" customHeight="1" x14ac:dyDescent="0.2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4.25" customHeight="1" x14ac:dyDescent="0.2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4.25" customHeight="1" x14ac:dyDescent="0.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4.25" customHeight="1" x14ac:dyDescent="0.2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4.25" customHeight="1" x14ac:dyDescent="0.2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4.25" customHeight="1" x14ac:dyDescent="0.2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4.25" customHeight="1" x14ac:dyDescent="0.2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4.25" customHeight="1" x14ac:dyDescent="0.2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4.25" customHeight="1" x14ac:dyDescent="0.2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4.25" customHeight="1" x14ac:dyDescent="0.2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4.25" customHeight="1" x14ac:dyDescent="0.2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4.25" customHeight="1" x14ac:dyDescent="0.2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4.25" customHeight="1" x14ac:dyDescent="0.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4.25" customHeight="1" x14ac:dyDescent="0.2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4.25" customHeight="1" x14ac:dyDescent="0.2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4.25" customHeight="1" x14ac:dyDescent="0.2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4.25" customHeight="1" x14ac:dyDescent="0.2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4.25" customHeight="1" x14ac:dyDescent="0.2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4.25" customHeight="1" x14ac:dyDescent="0.2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4.25" customHeight="1" x14ac:dyDescent="0.2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4.25" customHeight="1" x14ac:dyDescent="0.2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4.25" customHeight="1" x14ac:dyDescent="0.2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4.25" customHeight="1" x14ac:dyDescent="0.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4.25" customHeight="1" x14ac:dyDescent="0.2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4.25" customHeight="1" x14ac:dyDescent="0.2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4.25" customHeight="1" x14ac:dyDescent="0.2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4.25" customHeight="1" x14ac:dyDescent="0.2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4.25" customHeight="1" x14ac:dyDescent="0.2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4.25" customHeight="1" x14ac:dyDescent="0.2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4.25" customHeight="1" x14ac:dyDescent="0.2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4.25" customHeight="1" x14ac:dyDescent="0.2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4.25" customHeight="1" x14ac:dyDescent="0.2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4.25" customHeight="1" x14ac:dyDescent="0.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4.25" customHeight="1" x14ac:dyDescent="0.2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4.25" customHeight="1" x14ac:dyDescent="0.2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4.25" customHeight="1" x14ac:dyDescent="0.2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4.25" customHeight="1" x14ac:dyDescent="0.2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4.25" customHeight="1" x14ac:dyDescent="0.2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4.25" customHeight="1" x14ac:dyDescent="0.2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4.25" customHeight="1" x14ac:dyDescent="0.2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4.25" customHeight="1" x14ac:dyDescent="0.2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4.25" customHeight="1" x14ac:dyDescent="0.2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4.25" customHeight="1" x14ac:dyDescent="0.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4.25" customHeight="1" x14ac:dyDescent="0.2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4.25" customHeight="1" x14ac:dyDescent="0.2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4.25" customHeight="1" x14ac:dyDescent="0.2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4.25" customHeight="1" x14ac:dyDescent="0.2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4.25" customHeight="1" x14ac:dyDescent="0.2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4.25" customHeight="1" x14ac:dyDescent="0.2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4.25" customHeight="1" x14ac:dyDescent="0.2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4.25" customHeight="1" x14ac:dyDescent="0.2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4.25" customHeight="1" x14ac:dyDescent="0.2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4.25" customHeight="1" x14ac:dyDescent="0.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4.25" customHeight="1" x14ac:dyDescent="0.2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4.25" customHeight="1" x14ac:dyDescent="0.2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4.25" customHeight="1" x14ac:dyDescent="0.2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4.25" customHeight="1" x14ac:dyDescent="0.2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4.25" customHeight="1" x14ac:dyDescent="0.2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4.25" customHeight="1" x14ac:dyDescent="0.2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4.25" customHeight="1" x14ac:dyDescent="0.2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4.25" customHeight="1" x14ac:dyDescent="0.2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4.25" customHeight="1" x14ac:dyDescent="0.2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4.25" customHeight="1" x14ac:dyDescent="0.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4.25" customHeight="1" x14ac:dyDescent="0.2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4.25" customHeight="1" x14ac:dyDescent="0.2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4.25" customHeight="1" x14ac:dyDescent="0.2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4.25" customHeight="1" x14ac:dyDescent="0.2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4.25" customHeight="1" x14ac:dyDescent="0.2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4.25" customHeight="1" x14ac:dyDescent="0.2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4.25" customHeight="1" x14ac:dyDescent="0.2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4.25" customHeight="1" x14ac:dyDescent="0.2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4.25" customHeight="1" x14ac:dyDescent="0.2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4.25" customHeight="1" x14ac:dyDescent="0.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4.25" customHeight="1" x14ac:dyDescent="0.2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4.25" customHeight="1" x14ac:dyDescent="0.2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4.25" customHeight="1" x14ac:dyDescent="0.2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4.25" customHeight="1" x14ac:dyDescent="0.2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4.25" customHeight="1" x14ac:dyDescent="0.2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4.25" customHeight="1" x14ac:dyDescent="0.2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4.25" customHeight="1" x14ac:dyDescent="0.2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4.25" customHeight="1" x14ac:dyDescent="0.2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4.25" customHeight="1" x14ac:dyDescent="0.2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4.25" customHeight="1" x14ac:dyDescent="0.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4.25" customHeight="1" x14ac:dyDescent="0.2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4.25" customHeight="1" x14ac:dyDescent="0.2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4.25" customHeight="1" x14ac:dyDescent="0.2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4.25" customHeight="1" x14ac:dyDescent="0.2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4.25" customHeight="1" x14ac:dyDescent="0.2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4.25" customHeight="1" x14ac:dyDescent="0.2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4.25" customHeight="1" x14ac:dyDescent="0.2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4.25" customHeight="1" x14ac:dyDescent="0.2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4.25" customHeight="1" x14ac:dyDescent="0.2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4.25" customHeight="1" x14ac:dyDescent="0.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4.25" customHeight="1" x14ac:dyDescent="0.2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4.25" customHeight="1" x14ac:dyDescent="0.2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4.25" customHeight="1" x14ac:dyDescent="0.2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4.25" customHeight="1" x14ac:dyDescent="0.2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4.25" customHeight="1" x14ac:dyDescent="0.2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4.25" customHeight="1" x14ac:dyDescent="0.2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4.25" customHeight="1" x14ac:dyDescent="0.2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4.25" customHeight="1" x14ac:dyDescent="0.2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4.25" customHeight="1" x14ac:dyDescent="0.2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4.25" customHeight="1" x14ac:dyDescent="0.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4.25" customHeight="1" x14ac:dyDescent="0.2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4.25" customHeight="1" x14ac:dyDescent="0.2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4.25" customHeight="1" x14ac:dyDescent="0.2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4.25" customHeight="1" x14ac:dyDescent="0.2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4.25" customHeight="1" x14ac:dyDescent="0.2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4.25" customHeight="1" x14ac:dyDescent="0.2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4.25" customHeight="1" x14ac:dyDescent="0.2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4.25" customHeight="1" x14ac:dyDescent="0.2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4.25" customHeight="1" x14ac:dyDescent="0.2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4.25" customHeight="1" x14ac:dyDescent="0.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4.25" customHeight="1" x14ac:dyDescent="0.2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4.25" customHeight="1" x14ac:dyDescent="0.2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4.25" customHeight="1" x14ac:dyDescent="0.2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4.25" customHeight="1" x14ac:dyDescent="0.2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4.25" customHeight="1" x14ac:dyDescent="0.2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4.25" customHeight="1" x14ac:dyDescent="0.2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4.25" customHeight="1" x14ac:dyDescent="0.2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4.25" customHeight="1" x14ac:dyDescent="0.2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4.25" customHeight="1" x14ac:dyDescent="0.2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4.25" customHeight="1" x14ac:dyDescent="0.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4.25" customHeight="1" x14ac:dyDescent="0.2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4.25" customHeight="1" x14ac:dyDescent="0.2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4.25" customHeight="1" x14ac:dyDescent="0.2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4.25" customHeight="1" x14ac:dyDescent="0.2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4.25" customHeight="1" x14ac:dyDescent="0.2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4.25" customHeight="1" x14ac:dyDescent="0.2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4.25" customHeight="1" x14ac:dyDescent="0.2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4.25" customHeight="1" x14ac:dyDescent="0.2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4.25" customHeight="1" x14ac:dyDescent="0.2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4.25" customHeight="1" x14ac:dyDescent="0.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4.25" customHeight="1" x14ac:dyDescent="0.2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4.25" customHeight="1" x14ac:dyDescent="0.2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4.25" customHeight="1" x14ac:dyDescent="0.2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4.25" customHeight="1" x14ac:dyDescent="0.2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4.25" customHeight="1" x14ac:dyDescent="0.2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4.25" customHeight="1" x14ac:dyDescent="0.2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4.25" customHeight="1" x14ac:dyDescent="0.2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4.25" customHeight="1" x14ac:dyDescent="0.2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4.25" customHeight="1" x14ac:dyDescent="0.2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4.25" customHeight="1" x14ac:dyDescent="0.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4.25" customHeight="1" x14ac:dyDescent="0.2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4.25" customHeight="1" x14ac:dyDescent="0.2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4.25" customHeight="1" x14ac:dyDescent="0.2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4.25" customHeight="1" x14ac:dyDescent="0.2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4.25" customHeight="1" x14ac:dyDescent="0.2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4.25" customHeight="1" x14ac:dyDescent="0.2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4.25" customHeight="1" x14ac:dyDescent="0.2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4.25" customHeight="1" x14ac:dyDescent="0.2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4.25" customHeight="1" x14ac:dyDescent="0.2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4.25" customHeight="1" x14ac:dyDescent="0.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4.25" customHeight="1" x14ac:dyDescent="0.2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4.25" customHeight="1" x14ac:dyDescent="0.2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4.25" customHeight="1" x14ac:dyDescent="0.2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4.25" customHeight="1" x14ac:dyDescent="0.2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4.25" customHeight="1" x14ac:dyDescent="0.2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4.25" customHeight="1" x14ac:dyDescent="0.2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4.25" customHeight="1" x14ac:dyDescent="0.2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4.25" customHeight="1" x14ac:dyDescent="0.2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4.25" customHeight="1" x14ac:dyDescent="0.2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4.25" customHeight="1" x14ac:dyDescent="0.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4.25" customHeight="1" x14ac:dyDescent="0.2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4.25" customHeight="1" x14ac:dyDescent="0.2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4.25" customHeight="1" x14ac:dyDescent="0.2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4.25" customHeight="1" x14ac:dyDescent="0.2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4.25" customHeight="1" x14ac:dyDescent="0.2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4.25" customHeight="1" x14ac:dyDescent="0.2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4.25" customHeight="1" x14ac:dyDescent="0.2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4.25" customHeight="1" x14ac:dyDescent="0.2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4.25" customHeight="1" x14ac:dyDescent="0.2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4.25" customHeight="1" x14ac:dyDescent="0.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4.25" customHeight="1" x14ac:dyDescent="0.2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4.25" customHeight="1" x14ac:dyDescent="0.2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4.25" customHeight="1" x14ac:dyDescent="0.2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4.25" customHeight="1" x14ac:dyDescent="0.2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4.25" customHeight="1" x14ac:dyDescent="0.2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4.25" customHeight="1" x14ac:dyDescent="0.2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4.25" customHeight="1" x14ac:dyDescent="0.2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4.25" customHeight="1" x14ac:dyDescent="0.2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4.25" customHeight="1" x14ac:dyDescent="0.2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4.25" customHeight="1" x14ac:dyDescent="0.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4.25" customHeight="1" x14ac:dyDescent="0.2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4.25" customHeight="1" x14ac:dyDescent="0.2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4.25" customHeight="1" x14ac:dyDescent="0.2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4.25" customHeight="1" x14ac:dyDescent="0.2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4.25" customHeight="1" x14ac:dyDescent="0.2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4.25" customHeight="1" x14ac:dyDescent="0.2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4.25" customHeight="1" x14ac:dyDescent="0.2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4.25" customHeight="1" x14ac:dyDescent="0.2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4.25" customHeight="1" x14ac:dyDescent="0.2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4.25" customHeight="1" x14ac:dyDescent="0.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4.25" customHeight="1" x14ac:dyDescent="0.2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4.25" customHeight="1" x14ac:dyDescent="0.2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4.25" customHeight="1" x14ac:dyDescent="0.2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4.25" customHeight="1" x14ac:dyDescent="0.2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4.25" customHeight="1" x14ac:dyDescent="0.2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4.25" customHeight="1" x14ac:dyDescent="0.2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4.25" customHeight="1" x14ac:dyDescent="0.2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4.25" customHeight="1" x14ac:dyDescent="0.2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4.25" customHeight="1" x14ac:dyDescent="0.2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4.25" customHeight="1" x14ac:dyDescent="0.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4.25" customHeight="1" x14ac:dyDescent="0.2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4.25" customHeight="1" x14ac:dyDescent="0.2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4.25" customHeight="1" x14ac:dyDescent="0.2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4.25" customHeight="1" x14ac:dyDescent="0.2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4.25" customHeight="1" x14ac:dyDescent="0.2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4.25" customHeight="1" x14ac:dyDescent="0.2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4.25" customHeight="1" x14ac:dyDescent="0.2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4.25" customHeight="1" x14ac:dyDescent="0.2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4.25" customHeight="1" x14ac:dyDescent="0.2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4.25" customHeight="1" x14ac:dyDescent="0.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4.25" customHeight="1" x14ac:dyDescent="0.2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4.25" customHeight="1" x14ac:dyDescent="0.2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4.25" customHeight="1" x14ac:dyDescent="0.2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4.25" customHeight="1" x14ac:dyDescent="0.2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4.25" customHeight="1" x14ac:dyDescent="0.2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4.25" customHeight="1" x14ac:dyDescent="0.2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4.25" customHeight="1" x14ac:dyDescent="0.2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4.25" customHeight="1" x14ac:dyDescent="0.2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4.25" customHeight="1" x14ac:dyDescent="0.2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4.25" customHeight="1" x14ac:dyDescent="0.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4.25" customHeight="1" x14ac:dyDescent="0.2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4.25" customHeight="1" x14ac:dyDescent="0.2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4.25" customHeight="1" x14ac:dyDescent="0.2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4.25" customHeight="1" x14ac:dyDescent="0.2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4.25" customHeight="1" x14ac:dyDescent="0.2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4.25" customHeight="1" x14ac:dyDescent="0.2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4.25" customHeight="1" x14ac:dyDescent="0.2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4.25" customHeight="1" x14ac:dyDescent="0.2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4.25" customHeight="1" x14ac:dyDescent="0.2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4.25" customHeight="1" x14ac:dyDescent="0.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4.25" customHeight="1" x14ac:dyDescent="0.2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4.25" customHeight="1" x14ac:dyDescent="0.2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4.25" customHeight="1" x14ac:dyDescent="0.2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4.25" customHeight="1" x14ac:dyDescent="0.2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4.25" customHeight="1" x14ac:dyDescent="0.2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4.25" customHeight="1" x14ac:dyDescent="0.2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4.25" customHeight="1" x14ac:dyDescent="0.2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4.25" customHeight="1" x14ac:dyDescent="0.2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4.25" customHeight="1" x14ac:dyDescent="0.2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4.25" customHeight="1" x14ac:dyDescent="0.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4.25" customHeight="1" x14ac:dyDescent="0.2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4.25" customHeight="1" x14ac:dyDescent="0.2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4.25" customHeight="1" x14ac:dyDescent="0.2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4.25" customHeight="1" x14ac:dyDescent="0.2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4.25" customHeight="1" x14ac:dyDescent="0.2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4.25" customHeight="1" x14ac:dyDescent="0.2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4.25" customHeight="1" x14ac:dyDescent="0.2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4.25" customHeight="1" x14ac:dyDescent="0.2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4.25" customHeight="1" x14ac:dyDescent="0.2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4.25" customHeight="1" x14ac:dyDescent="0.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4.25" customHeight="1" x14ac:dyDescent="0.2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4.25" customHeight="1" x14ac:dyDescent="0.2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4.25" customHeight="1" x14ac:dyDescent="0.2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4.25" customHeight="1" x14ac:dyDescent="0.2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4.25" customHeight="1" x14ac:dyDescent="0.2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4.25" customHeight="1" x14ac:dyDescent="0.2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4.25" customHeight="1" x14ac:dyDescent="0.2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4.25" customHeight="1" x14ac:dyDescent="0.2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4.25" customHeight="1" x14ac:dyDescent="0.2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4.25" customHeight="1" x14ac:dyDescent="0.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4.25" customHeight="1" x14ac:dyDescent="0.2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4.25" customHeight="1" x14ac:dyDescent="0.2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4.25" customHeight="1" x14ac:dyDescent="0.2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4.25" customHeight="1" x14ac:dyDescent="0.2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4.25" customHeight="1" x14ac:dyDescent="0.2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4.25" customHeight="1" x14ac:dyDescent="0.2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4.25" customHeight="1" x14ac:dyDescent="0.2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4.25" customHeight="1" x14ac:dyDescent="0.2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4.25" customHeight="1" x14ac:dyDescent="0.2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4.25" customHeight="1" x14ac:dyDescent="0.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4.25" customHeight="1" x14ac:dyDescent="0.2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4.25" customHeight="1" x14ac:dyDescent="0.2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4.25" customHeight="1" x14ac:dyDescent="0.2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4.25" customHeight="1" x14ac:dyDescent="0.2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4.25" customHeight="1" x14ac:dyDescent="0.2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4.25" customHeight="1" x14ac:dyDescent="0.2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4.25" customHeight="1" x14ac:dyDescent="0.2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4.25" customHeight="1" x14ac:dyDescent="0.2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4.25" customHeight="1" x14ac:dyDescent="0.2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4.25" customHeight="1" x14ac:dyDescent="0.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4.25" customHeight="1" x14ac:dyDescent="0.2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4.25" customHeight="1" x14ac:dyDescent="0.2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4.25" customHeight="1" x14ac:dyDescent="0.2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4.25" customHeight="1" x14ac:dyDescent="0.2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4.25" customHeight="1" x14ac:dyDescent="0.2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4.25" customHeight="1" x14ac:dyDescent="0.2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4.25" customHeight="1" x14ac:dyDescent="0.2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4.25" customHeight="1" x14ac:dyDescent="0.2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4.25" customHeight="1" x14ac:dyDescent="0.2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4.25" customHeight="1" x14ac:dyDescent="0.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4.25" customHeight="1" x14ac:dyDescent="0.2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4.25" customHeight="1" x14ac:dyDescent="0.2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4.25" customHeight="1" x14ac:dyDescent="0.2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4.25" customHeight="1" x14ac:dyDescent="0.2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4.25" customHeight="1" x14ac:dyDescent="0.2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4.25" customHeight="1" x14ac:dyDescent="0.2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4.25" customHeight="1" x14ac:dyDescent="0.2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4.25" customHeight="1" x14ac:dyDescent="0.2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4.25" customHeight="1" x14ac:dyDescent="0.2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4.25" customHeight="1" x14ac:dyDescent="0.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4.25" customHeight="1" x14ac:dyDescent="0.2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4.25" customHeight="1" x14ac:dyDescent="0.2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4.25" customHeight="1" x14ac:dyDescent="0.2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4.25" customHeight="1" x14ac:dyDescent="0.2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4.25" customHeight="1" x14ac:dyDescent="0.2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4.25" customHeight="1" x14ac:dyDescent="0.2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4.25" customHeight="1" x14ac:dyDescent="0.2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4.25" customHeight="1" x14ac:dyDescent="0.2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4.25" customHeight="1" x14ac:dyDescent="0.2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4.25" customHeight="1" x14ac:dyDescent="0.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4.25" customHeight="1" x14ac:dyDescent="0.2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4.25" customHeight="1" x14ac:dyDescent="0.2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4.25" customHeight="1" x14ac:dyDescent="0.2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4.25" customHeight="1" x14ac:dyDescent="0.2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4.25" customHeight="1" x14ac:dyDescent="0.2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4.25" customHeight="1" x14ac:dyDescent="0.2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4.25" customHeight="1" x14ac:dyDescent="0.2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4.25" customHeight="1" x14ac:dyDescent="0.2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4.25" customHeight="1" x14ac:dyDescent="0.2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4.25" customHeight="1" x14ac:dyDescent="0.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4.25" customHeight="1" x14ac:dyDescent="0.2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4.25" customHeight="1" x14ac:dyDescent="0.2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4.25" customHeight="1" x14ac:dyDescent="0.2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4.25" customHeight="1" x14ac:dyDescent="0.2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4.25" customHeight="1" x14ac:dyDescent="0.2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4.25" customHeight="1" x14ac:dyDescent="0.2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4.25" customHeight="1" x14ac:dyDescent="0.2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4.25" customHeight="1" x14ac:dyDescent="0.2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4.25" customHeight="1" x14ac:dyDescent="0.2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4.25" customHeight="1" x14ac:dyDescent="0.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4.25" customHeight="1" x14ac:dyDescent="0.2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4.25" customHeight="1" x14ac:dyDescent="0.2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4.25" customHeight="1" x14ac:dyDescent="0.2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4.25" customHeight="1" x14ac:dyDescent="0.2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4.25" customHeight="1" x14ac:dyDescent="0.2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4.25" customHeight="1" x14ac:dyDescent="0.2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4.25" customHeight="1" x14ac:dyDescent="0.2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4.25" customHeight="1" x14ac:dyDescent="0.2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4.25" customHeight="1" x14ac:dyDescent="0.2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4.25" customHeight="1" x14ac:dyDescent="0.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4.25" customHeight="1" x14ac:dyDescent="0.2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4.25" customHeight="1" x14ac:dyDescent="0.2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4.25" customHeight="1" x14ac:dyDescent="0.2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4.25" customHeight="1" x14ac:dyDescent="0.2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4.25" customHeight="1" x14ac:dyDescent="0.2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4.25" customHeight="1" x14ac:dyDescent="0.2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4.25" customHeight="1" x14ac:dyDescent="0.2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4.25" customHeight="1" x14ac:dyDescent="0.2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4.25" customHeight="1" x14ac:dyDescent="0.2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4.25" customHeight="1" x14ac:dyDescent="0.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4.25" customHeight="1" x14ac:dyDescent="0.2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4.25" customHeight="1" x14ac:dyDescent="0.2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4.25" customHeight="1" x14ac:dyDescent="0.2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4.25" customHeight="1" x14ac:dyDescent="0.2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4.25" customHeight="1" x14ac:dyDescent="0.2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4.25" customHeight="1" x14ac:dyDescent="0.2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4.25" customHeight="1" x14ac:dyDescent="0.2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4.25" customHeight="1" x14ac:dyDescent="0.2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4.25" customHeight="1" x14ac:dyDescent="0.2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4.25" customHeight="1" x14ac:dyDescent="0.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4.25" customHeight="1" x14ac:dyDescent="0.2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4.25" customHeight="1" x14ac:dyDescent="0.2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4.25" customHeight="1" x14ac:dyDescent="0.2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4.25" customHeight="1" x14ac:dyDescent="0.2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4.25" customHeight="1" x14ac:dyDescent="0.2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4.25" customHeight="1" x14ac:dyDescent="0.2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4.25" customHeight="1" x14ac:dyDescent="0.2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4.25" customHeight="1" x14ac:dyDescent="0.2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4.25" customHeight="1" x14ac:dyDescent="0.2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4.25" customHeight="1" x14ac:dyDescent="0.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4.25" customHeight="1" x14ac:dyDescent="0.2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4.25" customHeight="1" x14ac:dyDescent="0.2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4.25" customHeight="1" x14ac:dyDescent="0.2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4.25" customHeight="1" x14ac:dyDescent="0.2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4.25" customHeight="1" x14ac:dyDescent="0.2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4.25" customHeight="1" x14ac:dyDescent="0.2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4.25" customHeight="1" x14ac:dyDescent="0.2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4.25" customHeight="1" x14ac:dyDescent="0.2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4.25" customHeight="1" x14ac:dyDescent="0.2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4.25" customHeight="1" x14ac:dyDescent="0.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4.25" customHeight="1" x14ac:dyDescent="0.2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4.25" customHeight="1" x14ac:dyDescent="0.2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4.25" customHeight="1" x14ac:dyDescent="0.2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4.25" customHeight="1" x14ac:dyDescent="0.2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4.25" customHeight="1" x14ac:dyDescent="0.2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4.25" customHeight="1" x14ac:dyDescent="0.2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4.25" customHeight="1" x14ac:dyDescent="0.2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4.25" customHeight="1" x14ac:dyDescent="0.2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4.25" customHeight="1" x14ac:dyDescent="0.2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4.25" customHeight="1" x14ac:dyDescent="0.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4.25" customHeight="1" x14ac:dyDescent="0.2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4.25" customHeight="1" x14ac:dyDescent="0.2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4.25" customHeight="1" x14ac:dyDescent="0.2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4.25" customHeight="1" x14ac:dyDescent="0.2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4.25" customHeight="1" x14ac:dyDescent="0.2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4.25" customHeight="1" x14ac:dyDescent="0.2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4.25" customHeight="1" x14ac:dyDescent="0.2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4.25" customHeight="1" x14ac:dyDescent="0.2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4.25" customHeight="1" x14ac:dyDescent="0.2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4.25" customHeight="1" x14ac:dyDescent="0.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4.25" customHeight="1" x14ac:dyDescent="0.2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4.25" customHeight="1" x14ac:dyDescent="0.2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4.25" customHeight="1" x14ac:dyDescent="0.2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4.25" customHeight="1" x14ac:dyDescent="0.2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4.25" customHeight="1" x14ac:dyDescent="0.2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4.25" customHeight="1" x14ac:dyDescent="0.2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4.25" customHeight="1" x14ac:dyDescent="0.2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4.25" customHeight="1" x14ac:dyDescent="0.2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4.25" customHeight="1" x14ac:dyDescent="0.2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4.25" customHeight="1" x14ac:dyDescent="0.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4.25" customHeight="1" x14ac:dyDescent="0.2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4.25" customHeight="1" x14ac:dyDescent="0.2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4.25" customHeight="1" x14ac:dyDescent="0.2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4.25" customHeight="1" x14ac:dyDescent="0.2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4.25" customHeight="1" x14ac:dyDescent="0.2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4.25" customHeight="1" x14ac:dyDescent="0.2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4.25" customHeight="1" x14ac:dyDescent="0.2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4.25" customHeight="1" x14ac:dyDescent="0.2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4.25" customHeight="1" x14ac:dyDescent="0.2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4.25" customHeight="1" x14ac:dyDescent="0.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4.25" customHeight="1" x14ac:dyDescent="0.2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4.25" customHeight="1" x14ac:dyDescent="0.2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4.25" customHeight="1" x14ac:dyDescent="0.2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4.25" customHeight="1" x14ac:dyDescent="0.2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4.25" customHeight="1" x14ac:dyDescent="0.2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4.25" customHeight="1" x14ac:dyDescent="0.2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4.25" customHeight="1" x14ac:dyDescent="0.2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4.25" customHeight="1" x14ac:dyDescent="0.2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4.25" customHeight="1" x14ac:dyDescent="0.2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4.25" customHeight="1" x14ac:dyDescent="0.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4.25" customHeight="1" x14ac:dyDescent="0.2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4.25" customHeight="1" x14ac:dyDescent="0.2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4.25" customHeight="1" x14ac:dyDescent="0.2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4.25" customHeight="1" x14ac:dyDescent="0.2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4.25" customHeight="1" x14ac:dyDescent="0.2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4.25" customHeight="1" x14ac:dyDescent="0.2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4.25" customHeight="1" x14ac:dyDescent="0.2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4.25" customHeight="1" x14ac:dyDescent="0.2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4.25" customHeight="1" x14ac:dyDescent="0.2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4.25" customHeight="1" x14ac:dyDescent="0.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4.25" customHeight="1" x14ac:dyDescent="0.2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4.25" customHeight="1" x14ac:dyDescent="0.2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4.25" customHeight="1" x14ac:dyDescent="0.2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4.25" customHeight="1" x14ac:dyDescent="0.2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4.25" customHeight="1" x14ac:dyDescent="0.2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4.25" customHeight="1" x14ac:dyDescent="0.2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4.25" customHeight="1" x14ac:dyDescent="0.2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4.25" customHeight="1" x14ac:dyDescent="0.2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4.25" customHeight="1" x14ac:dyDescent="0.2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4.25" customHeight="1" x14ac:dyDescent="0.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4.25" customHeight="1" x14ac:dyDescent="0.2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4.25" customHeight="1" x14ac:dyDescent="0.2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4.25" customHeight="1" x14ac:dyDescent="0.2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4.25" customHeight="1" x14ac:dyDescent="0.2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4.25" customHeight="1" x14ac:dyDescent="0.2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4.25" customHeight="1" x14ac:dyDescent="0.2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4.25" customHeight="1" x14ac:dyDescent="0.2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4.25" customHeight="1" x14ac:dyDescent="0.2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4.25" customHeight="1" x14ac:dyDescent="0.2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4.25" customHeight="1" x14ac:dyDescent="0.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4.25" customHeight="1" x14ac:dyDescent="0.2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4.25" customHeight="1" x14ac:dyDescent="0.2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4.25" customHeight="1" x14ac:dyDescent="0.2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4.25" customHeight="1" x14ac:dyDescent="0.2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4.25" customHeight="1" x14ac:dyDescent="0.2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4.25" customHeight="1" x14ac:dyDescent="0.2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4.25" customHeight="1" x14ac:dyDescent="0.2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4.25" customHeight="1" x14ac:dyDescent="0.2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4.25" customHeight="1" x14ac:dyDescent="0.2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4.25" customHeight="1" x14ac:dyDescent="0.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4.25" customHeight="1" x14ac:dyDescent="0.2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4.25" customHeight="1" x14ac:dyDescent="0.2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4.25" customHeight="1" x14ac:dyDescent="0.2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4.25" customHeight="1" x14ac:dyDescent="0.2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4.25" customHeight="1" x14ac:dyDescent="0.2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4.25" customHeight="1" x14ac:dyDescent="0.2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4.25" customHeight="1" x14ac:dyDescent="0.2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4.25" customHeight="1" x14ac:dyDescent="0.2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4.25" customHeight="1" x14ac:dyDescent="0.2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4.25" customHeight="1" x14ac:dyDescent="0.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4.25" customHeight="1" x14ac:dyDescent="0.2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4.25" customHeight="1" x14ac:dyDescent="0.2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4.25" customHeight="1" x14ac:dyDescent="0.2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4.25" customHeight="1" x14ac:dyDescent="0.2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4.25" customHeight="1" x14ac:dyDescent="0.2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4.25" customHeight="1" x14ac:dyDescent="0.2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4.25" customHeight="1" x14ac:dyDescent="0.2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4.25" customHeight="1" x14ac:dyDescent="0.2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4.25" customHeight="1" x14ac:dyDescent="0.2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4.25" customHeight="1" x14ac:dyDescent="0.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4.25" customHeight="1" x14ac:dyDescent="0.2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4.25" customHeight="1" x14ac:dyDescent="0.2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4.25" customHeight="1" x14ac:dyDescent="0.2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4.25" customHeight="1" x14ac:dyDescent="0.2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4.25" customHeight="1" x14ac:dyDescent="0.2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4.25" customHeight="1" x14ac:dyDescent="0.2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4.25" customHeight="1" x14ac:dyDescent="0.2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4.25" customHeight="1" x14ac:dyDescent="0.2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4.25" customHeight="1" x14ac:dyDescent="0.2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4.25" customHeight="1" x14ac:dyDescent="0.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4.25" customHeight="1" x14ac:dyDescent="0.2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4.25" customHeight="1" x14ac:dyDescent="0.2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4.25" customHeight="1" x14ac:dyDescent="0.2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4.25" customHeight="1" x14ac:dyDescent="0.2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4.25" customHeight="1" x14ac:dyDescent="0.2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4.25" customHeight="1" x14ac:dyDescent="0.2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4.25" customHeight="1" x14ac:dyDescent="0.2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4.25" customHeight="1" x14ac:dyDescent="0.2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4.25" customHeight="1" x14ac:dyDescent="0.2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4.25" customHeight="1" x14ac:dyDescent="0.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4.25" customHeight="1" x14ac:dyDescent="0.2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4.25" customHeight="1" x14ac:dyDescent="0.2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4.25" customHeight="1" x14ac:dyDescent="0.2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4.25" customHeight="1" x14ac:dyDescent="0.2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4.25" customHeight="1" x14ac:dyDescent="0.2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4.25" customHeight="1" x14ac:dyDescent="0.2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4.25" customHeight="1" x14ac:dyDescent="0.2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4.25" customHeight="1" x14ac:dyDescent="0.2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Задание 1</vt:lpstr>
      <vt:lpstr>Задание 2</vt:lpstr>
      <vt:lpstr>Задание 3</vt:lpstr>
      <vt:lpstr>База данных</vt:lpstr>
      <vt:lpstr>Курсы_январь</vt:lpstr>
      <vt:lpstr>Курсы_июль</vt:lpstr>
      <vt:lpstr>Задание 4</vt:lpstr>
      <vt:lpstr>Задание 5</vt:lpstr>
      <vt:lpstr>Задание 6</vt:lpstr>
      <vt:lpstr>январь</vt:lpstr>
      <vt:lpstr>февраль</vt:lpstr>
      <vt:lpstr>март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Dolzhenkov Igor Sergeevich</dc:creator>
  <cp:lastModifiedBy>Alex K</cp:lastModifiedBy>
  <dcterms:created xsi:type="dcterms:W3CDTF">2014-02-01T18:49:28Z</dcterms:created>
  <dcterms:modified xsi:type="dcterms:W3CDTF">2023-08-29T14:03:32Z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