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"/>
    </mc:Choice>
  </mc:AlternateContent>
  <xr:revisionPtr revIDLastSave="0" documentId="8_{D967D1D5-A860-4A2A-BBE0-275A4166C263}" xr6:coauthVersionLast="47" xr6:coauthVersionMax="47" xr10:uidLastSave="{00000000-0000-0000-0000-000000000000}"/>
  <bookViews>
    <workbookView xWindow="-108" yWindow="-108" windowWidth="23256" windowHeight="12456" xr2:uid="{FB858B1F-EB5E-429C-9835-8852BFCCAA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6" i="1"/>
  <c r="E26" i="1"/>
  <c r="F26" i="1"/>
  <c r="G26" i="1"/>
  <c r="H26" i="1"/>
  <c r="I26" i="1"/>
  <c r="J26" i="1"/>
  <c r="K26" i="1"/>
  <c r="L26" i="1"/>
  <c r="M26" i="1"/>
  <c r="N26" i="1"/>
  <c r="C26" i="1"/>
  <c r="D24" i="1"/>
  <c r="E24" i="1"/>
  <c r="F24" i="1"/>
  <c r="G24" i="1"/>
  <c r="H24" i="1"/>
  <c r="I24" i="1"/>
  <c r="J24" i="1"/>
  <c r="K24" i="1"/>
  <c r="L24" i="1"/>
  <c r="M24" i="1"/>
  <c r="N24" i="1"/>
  <c r="C25" i="1"/>
  <c r="C24" i="1"/>
  <c r="N14" i="1"/>
  <c r="N15" i="1"/>
  <c r="N16" i="1"/>
  <c r="N17" i="1"/>
  <c r="N18" i="1"/>
  <c r="N19" i="1"/>
  <c r="N20" i="1"/>
  <c r="N21" i="1"/>
  <c r="N22" i="1"/>
  <c r="N13" i="1"/>
  <c r="M14" i="1"/>
  <c r="M15" i="1"/>
  <c r="M16" i="1"/>
  <c r="M17" i="1"/>
  <c r="M18" i="1"/>
  <c r="M19" i="1"/>
  <c r="M20" i="1"/>
  <c r="M21" i="1"/>
  <c r="M22" i="1"/>
  <c r="M13" i="1"/>
  <c r="L14" i="1"/>
  <c r="L15" i="1"/>
  <c r="L16" i="1"/>
  <c r="L17" i="1"/>
  <c r="L18" i="1"/>
  <c r="L19" i="1"/>
  <c r="L20" i="1"/>
  <c r="L21" i="1"/>
  <c r="L22" i="1"/>
  <c r="L13" i="1"/>
  <c r="K14" i="1"/>
  <c r="K15" i="1"/>
  <c r="K16" i="1"/>
  <c r="K17" i="1"/>
  <c r="K18" i="1"/>
  <c r="K19" i="1"/>
  <c r="K20" i="1"/>
  <c r="K21" i="1"/>
  <c r="K22" i="1"/>
  <c r="K13" i="1"/>
  <c r="J14" i="1"/>
  <c r="J15" i="1"/>
  <c r="J16" i="1"/>
  <c r="J17" i="1"/>
  <c r="J18" i="1"/>
  <c r="J19" i="1"/>
  <c r="J20" i="1"/>
  <c r="J21" i="1"/>
  <c r="J22" i="1"/>
  <c r="J13" i="1"/>
  <c r="I14" i="1"/>
  <c r="I15" i="1"/>
  <c r="I16" i="1"/>
  <c r="I17" i="1"/>
  <c r="I18" i="1"/>
  <c r="I19" i="1"/>
  <c r="I20" i="1"/>
  <c r="I21" i="1"/>
  <c r="I22" i="1"/>
  <c r="I13" i="1"/>
  <c r="H14" i="1"/>
  <c r="H15" i="1"/>
  <c r="H16" i="1"/>
  <c r="H17" i="1"/>
  <c r="H18" i="1"/>
  <c r="H19" i="1"/>
  <c r="H20" i="1"/>
  <c r="H21" i="1"/>
  <c r="H22" i="1"/>
  <c r="H13" i="1"/>
  <c r="G14" i="1"/>
  <c r="G15" i="1"/>
  <c r="G16" i="1"/>
  <c r="G17" i="1"/>
  <c r="G18" i="1"/>
  <c r="G19" i="1"/>
  <c r="G20" i="1"/>
  <c r="G21" i="1"/>
  <c r="G22" i="1"/>
  <c r="G13" i="1"/>
  <c r="F14" i="1"/>
  <c r="F15" i="1"/>
  <c r="F16" i="1"/>
  <c r="F17" i="1"/>
  <c r="F18" i="1"/>
  <c r="F19" i="1"/>
  <c r="F20" i="1"/>
  <c r="F21" i="1"/>
  <c r="F22" i="1"/>
  <c r="F13" i="1"/>
  <c r="E14" i="1"/>
  <c r="E15" i="1"/>
  <c r="E16" i="1"/>
  <c r="E17" i="1"/>
  <c r="E18" i="1"/>
  <c r="E19" i="1"/>
  <c r="E20" i="1"/>
  <c r="E21" i="1"/>
  <c r="E22" i="1"/>
  <c r="E13" i="1"/>
  <c r="D14" i="1"/>
  <c r="D15" i="1"/>
  <c r="D16" i="1"/>
  <c r="D17" i="1"/>
  <c r="D18" i="1"/>
  <c r="D19" i="1"/>
  <c r="D20" i="1"/>
  <c r="D21" i="1"/>
  <c r="D22" i="1"/>
  <c r="D13" i="1"/>
</calcChain>
</file>

<file path=xl/sharedStrings.xml><?xml version="1.0" encoding="utf-8"?>
<sst xmlns="http://schemas.openxmlformats.org/spreadsheetml/2006/main" count="38" uniqueCount="38">
  <si>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</si>
  <si>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</si>
  <si>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</si>
  <si>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</si>
  <si>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</si>
  <si>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</si>
  <si>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</si>
  <si>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</si>
  <si>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</si>
  <si>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</si>
  <si>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</si>
  <si>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</si>
  <si>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</si>
  <si>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</si>
  <si>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</si>
  <si>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</si>
  <si>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</si>
  <si>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</si>
  <si>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</si>
  <si>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</si>
  <si>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</si>
  <si>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</si>
  <si>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Produccion de frutas</t>
  </si>
  <si>
    <t>Promedio x mes</t>
  </si>
  <si>
    <t>Promedio total</t>
  </si>
  <si>
    <t>Produccion x mes</t>
  </si>
  <si>
    <t>Produccion total</t>
  </si>
  <si>
    <t>Programa</t>
  </si>
  <si>
    <t>Resultado de aprendizaje</t>
  </si>
  <si>
    <t>Tema</t>
  </si>
  <si>
    <t>Tipo de instrumento</t>
  </si>
  <si>
    <t>Codigo instrumento</t>
  </si>
  <si>
    <t>Operadores y funciones</t>
  </si>
  <si>
    <t>Taller practico</t>
  </si>
  <si>
    <t>Codigo:</t>
  </si>
  <si>
    <t>Version:1</t>
  </si>
  <si>
    <t>Pagina 1 de 1</t>
  </si>
  <si>
    <t>TALLER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</si>
</sst>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-sa/3.0/" TargetMode="External"/><Relationship Id="rId2" Type="http://schemas.openxmlformats.org/officeDocument/2006/relationships/hyperlink" Target="https://repositorio.sena.edu.co/sitios/albanileria_restauracion_edificaciones/construccion_muros_tapia_bahareque.htm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510539</xdr:colOff>
      <xdr:row>1</xdr:row>
      <xdr:rowOff>51340</xdr:rowOff>
    </xdr:from>
    <xdr:to>
      <xdr:col>2</xdr:col>
      <xdr:colOff>298872</xdr:colOff>
      <xdr:row>4</xdr:row>
      <xdr:rowOff>144779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33CEF1-8F4B-3694-B71D-948347398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03019" y="234220"/>
          <a:ext cx="870373" cy="642079"/>
        </a:xfrm>
        <a:prstGeom prst="rect">
          <a:avLst/>
        </a:prstGeom>
      </xdr:spPr>
    </xdr:pic>
    <xdr:clientData/>
  </xdr:twoCellAnchor>
  <xdr:oneCellAnchor>
    <xdr:from>
      <xdr:col>1</xdr:col>
      <xdr:colOff>505250</xdr:colOff>
      <xdr:row>115</xdr:row>
      <xdr:rowOff>23200</xdr:rowOff>
    </xdr:from>
    <xdr:ext cx="851109" cy="1244372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2EA3B3C-14C0-49BA-8692-6D59ACB920C6}"/>
            </a:ext>
          </a:extLst>
        </xdr:cNvPr>
        <xdr:cNvSpPr txBox="1"/>
      </xdr:nvSpPr>
      <xdr:spPr>
        <a:xfrm>
          <a:off x="1297730" y="21054400"/>
          <a:ext cx="851109" cy="12443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900">
              <a:hlinkClick xmlns:r="http://schemas.openxmlformats.org/officeDocument/2006/relationships" r:id="rId2" tooltip="https://repositorio.sena.edu.co/sitios/albanileria_restauracion_edificaciones/construccion_muros_tapia_bahareque.html"/>
            </a:rPr>
            <a:t>Esta foto</a:t>
          </a:r>
          <a:r>
            <a:rPr lang="es-CO" sz="900"/>
            <a:t> de Autor desconocido está bajo licencia </a:t>
          </a:r>
          <a:r>
            <a:rPr lang="es-CO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s-CO" sz="9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3548-8CAC-4436-9272-3498467F70DD}">
  <dimension ref="B2:N27"/>
  <sheetViews>
    <sheetView tabSelected="1" topLeftCell="A9" workbookViewId="0">
      <selection activeCell="B2" sqref="B2:C5"/>
    </sheetView>
  </sheetViews>
  <sheetFormatPr baseColWidth="10" defaultRowHeight="14.4" x14ac:dyDescent="0.3"/>
  <cols>
    <col min="2" max="2" width="15.77734375" customWidth="1"/>
  </cols>
  <sheetData>
    <row r="2" spans="2:14" x14ac:dyDescent="0.3">
      <c r="B2" s="1"/>
      <c r="C2" s="1"/>
      <c r="D2" s="18" t="s">
        <v>37</v>
      </c>
      <c r="E2" s="18"/>
      <c r="F2" s="18"/>
      <c r="G2" s="18"/>
      <c r="H2" s="18"/>
      <c r="I2" s="18"/>
      <c r="J2" s="12" t="s">
        <v>34</v>
      </c>
      <c r="K2" s="13"/>
      <c r="L2" s="8" t="s">
        <v>35</v>
      </c>
      <c r="M2" s="16"/>
      <c r="N2" s="9"/>
    </row>
    <row r="3" spans="2:14" x14ac:dyDescent="0.3">
      <c r="B3" s="1"/>
      <c r="C3" s="1"/>
      <c r="D3" s="18"/>
      <c r="E3" s="18"/>
      <c r="F3" s="18"/>
      <c r="G3" s="18"/>
      <c r="H3" s="18"/>
      <c r="I3" s="18"/>
      <c r="J3" s="14"/>
      <c r="K3" s="15"/>
      <c r="L3" s="10"/>
      <c r="M3" s="17"/>
      <c r="N3" s="11"/>
    </row>
    <row r="4" spans="2:14" x14ac:dyDescent="0.3">
      <c r="B4" s="1"/>
      <c r="C4" s="1"/>
      <c r="D4" s="18"/>
      <c r="E4" s="18"/>
      <c r="F4" s="18"/>
      <c r="G4" s="18"/>
      <c r="H4" s="18"/>
      <c r="I4" s="18"/>
      <c r="J4" s="4" t="s">
        <v>36</v>
      </c>
      <c r="K4" s="4"/>
      <c r="L4" s="4"/>
      <c r="M4" s="4"/>
      <c r="N4" s="4"/>
    </row>
    <row r="5" spans="2:14" x14ac:dyDescent="0.3">
      <c r="B5" s="1"/>
      <c r="C5" s="1"/>
      <c r="D5" s="18"/>
      <c r="E5" s="18"/>
      <c r="F5" s="18"/>
      <c r="G5" s="18"/>
      <c r="H5" s="18"/>
      <c r="I5" s="18"/>
      <c r="J5" s="4"/>
      <c r="K5" s="4"/>
      <c r="L5" s="4"/>
      <c r="M5" s="4"/>
      <c r="N5" s="4"/>
    </row>
    <row r="6" spans="2:14" x14ac:dyDescent="0.3">
      <c r="B6" s="4" t="s">
        <v>27</v>
      </c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3">
      <c r="B7" s="6" t="s">
        <v>28</v>
      </c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3">
      <c r="B8" s="6" t="s">
        <v>29</v>
      </c>
      <c r="C8" s="6"/>
      <c r="D8" s="6"/>
      <c r="E8" s="7" t="s">
        <v>32</v>
      </c>
      <c r="F8" s="7"/>
      <c r="G8" s="7"/>
      <c r="H8" s="7"/>
      <c r="I8" s="7"/>
      <c r="J8" s="7"/>
      <c r="K8" s="7"/>
      <c r="L8" s="7"/>
      <c r="M8" s="7"/>
      <c r="N8" s="7"/>
    </row>
    <row r="9" spans="2:14" x14ac:dyDescent="0.3">
      <c r="B9" s="6" t="s">
        <v>30</v>
      </c>
      <c r="C9" s="6"/>
      <c r="D9" s="6"/>
      <c r="E9" s="7" t="s">
        <v>33</v>
      </c>
      <c r="F9" s="7"/>
      <c r="G9" s="7"/>
      <c r="H9" s="6" t="s">
        <v>31</v>
      </c>
      <c r="I9" s="6"/>
      <c r="J9" s="1"/>
      <c r="K9" s="1"/>
      <c r="L9" s="1"/>
      <c r="M9" s="1"/>
      <c r="N9" s="1"/>
    </row>
    <row r="11" spans="2:14" x14ac:dyDescent="0.3">
      <c r="B11" s="4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">
      <c r="B12" s="2"/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  <c r="N12" s="3" t="s">
        <v>21</v>
      </c>
    </row>
    <row r="13" spans="2:14" x14ac:dyDescent="0.3">
      <c r="B13" s="3" t="s">
        <v>0</v>
      </c>
      <c r="C13" s="2">
        <v>25871</v>
      </c>
      <c r="D13" s="2">
        <f>C13*2</f>
        <v>51742</v>
      </c>
      <c r="E13" s="2">
        <f>SUM(C13,D13)</f>
        <v>77613</v>
      </c>
      <c r="F13" s="2">
        <f>E13*56/100</f>
        <v>43463.28</v>
      </c>
      <c r="G13" s="2">
        <f>SUM(D13,E13)*3</f>
        <v>388065</v>
      </c>
      <c r="H13" s="2">
        <f>AVERAGE(C13,D13,E13,F13,G13)</f>
        <v>117350.856</v>
      </c>
      <c r="I13" s="2">
        <f>F13-(F13*8/100)</f>
        <v>39986.217599999996</v>
      </c>
      <c r="J13" s="2">
        <f>I13+(I13*43/100)</f>
        <v>57180.291167999996</v>
      </c>
      <c r="K13" s="2">
        <f>(I13-0.81)+(J13*1.37)</f>
        <v>118322.40650016</v>
      </c>
      <c r="L13" s="2">
        <f>(K13*1.05)-(F13*1.26)</f>
        <v>69474.794025167997</v>
      </c>
      <c r="M13" s="2">
        <f>MIN(C13:L13)*4</f>
        <v>103484</v>
      </c>
      <c r="N13" s="2">
        <f>AVERAGE(K13:M13)*2</f>
        <v>194187.46701688532</v>
      </c>
    </row>
    <row r="14" spans="2:14" x14ac:dyDescent="0.3">
      <c r="B14" s="3" t="s">
        <v>1</v>
      </c>
      <c r="C14" s="2">
        <v>4589236</v>
      </c>
      <c r="D14" s="2">
        <f t="shared" ref="D14:D22" si="0">C14*2</f>
        <v>9178472</v>
      </c>
      <c r="E14" s="2">
        <f t="shared" ref="E14:E22" si="1">SUM(C14,D14)</f>
        <v>13767708</v>
      </c>
      <c r="F14" s="2">
        <f t="shared" ref="F14:F22" si="2">E14*56/100</f>
        <v>7709916.4800000004</v>
      </c>
      <c r="G14" s="2">
        <f t="shared" ref="G14:G22" si="3">SUM(D14,E14)*3</f>
        <v>68838540</v>
      </c>
      <c r="H14" s="2">
        <f t="shared" ref="H14:H22" si="4">AVERAGE(C14,D14,E14,F14,G14)</f>
        <v>20816774.495999999</v>
      </c>
      <c r="I14" s="2">
        <f t="shared" ref="I14:I22" si="5">F14-(F14*8/100)</f>
        <v>7093123.1616000002</v>
      </c>
      <c r="J14" s="2">
        <f t="shared" ref="J14:J22" si="6">I14+(I14*43/100)</f>
        <v>10143166.121088</v>
      </c>
      <c r="K14" s="2">
        <f t="shared" ref="K14:K22" si="7">(I14-0.81)+(J14*1.37)</f>
        <v>20989259.93749056</v>
      </c>
      <c r="L14" s="2">
        <f t="shared" ref="L14:L22" si="8">(K14*1.05)-(F14*1.26)</f>
        <v>12324228.169565089</v>
      </c>
      <c r="M14" s="2">
        <f t="shared" ref="M14:M22" si="9">MIN(C14:L14)*4</f>
        <v>18356944</v>
      </c>
      <c r="N14" s="2">
        <f t="shared" ref="N14:N22" si="10">AVERAGE(K14:M14)*2</f>
        <v>34446954.738037102</v>
      </c>
    </row>
    <row r="15" spans="2:14" x14ac:dyDescent="0.3">
      <c r="B15" s="3" t="s">
        <v>2</v>
      </c>
      <c r="C15" s="2">
        <v>1450</v>
      </c>
      <c r="D15" s="2">
        <f t="shared" si="0"/>
        <v>2900</v>
      </c>
      <c r="E15" s="2">
        <f t="shared" si="1"/>
        <v>4350</v>
      </c>
      <c r="F15" s="2">
        <f t="shared" si="2"/>
        <v>2436</v>
      </c>
      <c r="G15" s="2">
        <f t="shared" si="3"/>
        <v>21750</v>
      </c>
      <c r="H15" s="2">
        <f t="shared" si="4"/>
        <v>6577.2</v>
      </c>
      <c r="I15" s="2">
        <f t="shared" si="5"/>
        <v>2241.12</v>
      </c>
      <c r="J15" s="2">
        <f t="shared" si="6"/>
        <v>3204.8015999999998</v>
      </c>
      <c r="K15" s="2">
        <f t="shared" si="7"/>
        <v>6630.8881920000003</v>
      </c>
      <c r="L15" s="2">
        <f t="shared" si="8"/>
        <v>3893.0726016000003</v>
      </c>
      <c r="M15" s="2">
        <f t="shared" si="9"/>
        <v>5800</v>
      </c>
      <c r="N15" s="2">
        <f t="shared" si="10"/>
        <v>10882.640529066668</v>
      </c>
    </row>
    <row r="16" spans="2:14" x14ac:dyDescent="0.3">
      <c r="B16" s="3" t="s">
        <v>3</v>
      </c>
      <c r="C16" s="2">
        <v>45879</v>
      </c>
      <c r="D16" s="2">
        <f t="shared" si="0"/>
        <v>91758</v>
      </c>
      <c r="E16" s="2">
        <f t="shared" si="1"/>
        <v>137637</v>
      </c>
      <c r="F16" s="2">
        <f t="shared" si="2"/>
        <v>77076.72</v>
      </c>
      <c r="G16" s="2">
        <f t="shared" si="3"/>
        <v>688185</v>
      </c>
      <c r="H16" s="2">
        <f t="shared" si="4"/>
        <v>208107.144</v>
      </c>
      <c r="I16" s="2">
        <f t="shared" si="5"/>
        <v>70910.582399999999</v>
      </c>
      <c r="J16" s="2">
        <f t="shared" si="6"/>
        <v>101402.132832</v>
      </c>
      <c r="K16" s="2">
        <f t="shared" si="7"/>
        <v>209830.69437983999</v>
      </c>
      <c r="L16" s="2">
        <f t="shared" si="8"/>
        <v>123205.56189883201</v>
      </c>
      <c r="M16" s="2">
        <f t="shared" si="9"/>
        <v>183516</v>
      </c>
      <c r="N16" s="2">
        <f t="shared" si="10"/>
        <v>344368.17085244803</v>
      </c>
    </row>
    <row r="17" spans="2:14" x14ac:dyDescent="0.3">
      <c r="B17" s="3" t="s">
        <v>4</v>
      </c>
      <c r="C17" s="2">
        <v>689521</v>
      </c>
      <c r="D17" s="2">
        <f t="shared" si="0"/>
        <v>1379042</v>
      </c>
      <c r="E17" s="2">
        <f t="shared" si="1"/>
        <v>2068563</v>
      </c>
      <c r="F17" s="2">
        <f t="shared" si="2"/>
        <v>1158395.28</v>
      </c>
      <c r="G17" s="2">
        <f t="shared" si="3"/>
        <v>10342815</v>
      </c>
      <c r="H17" s="2">
        <f t="shared" si="4"/>
        <v>3127667.2560000001</v>
      </c>
      <c r="I17" s="2">
        <f t="shared" si="5"/>
        <v>1065723.6576</v>
      </c>
      <c r="J17" s="2">
        <f t="shared" si="6"/>
        <v>1523984.8303680001</v>
      </c>
      <c r="K17" s="2">
        <f t="shared" si="7"/>
        <v>3153582.0652041603</v>
      </c>
      <c r="L17" s="2">
        <f t="shared" si="8"/>
        <v>1851683.1156643687</v>
      </c>
      <c r="M17" s="2">
        <f t="shared" si="9"/>
        <v>2758084</v>
      </c>
      <c r="N17" s="2">
        <f t="shared" si="10"/>
        <v>5175566.1205790192</v>
      </c>
    </row>
    <row r="18" spans="2:14" x14ac:dyDescent="0.3">
      <c r="B18" s="3" t="s">
        <v>5</v>
      </c>
      <c r="C18" s="2">
        <v>35684</v>
      </c>
      <c r="D18" s="2">
        <f t="shared" si="0"/>
        <v>71368</v>
      </c>
      <c r="E18" s="2">
        <f t="shared" si="1"/>
        <v>107052</v>
      </c>
      <c r="F18" s="2">
        <f t="shared" si="2"/>
        <v>59949.120000000003</v>
      </c>
      <c r="G18" s="2">
        <f t="shared" si="3"/>
        <v>535260</v>
      </c>
      <c r="H18" s="2">
        <f t="shared" si="4"/>
        <v>161862.62400000001</v>
      </c>
      <c r="I18" s="2">
        <f t="shared" si="5"/>
        <v>55153.190399999999</v>
      </c>
      <c r="J18" s="2">
        <f t="shared" si="6"/>
        <v>78869.062271999996</v>
      </c>
      <c r="K18" s="2">
        <f t="shared" si="7"/>
        <v>163202.99571264</v>
      </c>
      <c r="L18" s="2">
        <f t="shared" si="8"/>
        <v>95827.254298272004</v>
      </c>
      <c r="M18" s="2">
        <f t="shared" si="9"/>
        <v>142736</v>
      </c>
      <c r="N18" s="2">
        <f t="shared" si="10"/>
        <v>267844.16667394136</v>
      </c>
    </row>
    <row r="19" spans="2:14" x14ac:dyDescent="0.3">
      <c r="B19" s="3" t="s">
        <v>6</v>
      </c>
      <c r="C19" s="2">
        <v>59860</v>
      </c>
      <c r="D19" s="2">
        <f t="shared" si="0"/>
        <v>119720</v>
      </c>
      <c r="E19" s="2">
        <f t="shared" si="1"/>
        <v>179580</v>
      </c>
      <c r="F19" s="2">
        <f t="shared" si="2"/>
        <v>100564.8</v>
      </c>
      <c r="G19" s="2">
        <f t="shared" si="3"/>
        <v>897900</v>
      </c>
      <c r="H19" s="2">
        <f t="shared" si="4"/>
        <v>271524.96000000002</v>
      </c>
      <c r="I19" s="2">
        <f t="shared" si="5"/>
        <v>92519.616000000009</v>
      </c>
      <c r="J19" s="2">
        <f t="shared" si="6"/>
        <v>132303.05088</v>
      </c>
      <c r="K19" s="2">
        <f t="shared" si="7"/>
        <v>273773.9857056</v>
      </c>
      <c r="L19" s="2">
        <f t="shared" si="8"/>
        <v>160751.03699088003</v>
      </c>
      <c r="M19" s="2">
        <f t="shared" si="9"/>
        <v>239440</v>
      </c>
      <c r="N19" s="2">
        <f t="shared" si="10"/>
        <v>449310.01513098669</v>
      </c>
    </row>
    <row r="20" spans="2:14" x14ac:dyDescent="0.3">
      <c r="B20" s="3" t="s">
        <v>7</v>
      </c>
      <c r="C20" s="2">
        <v>147859</v>
      </c>
      <c r="D20" s="2">
        <f t="shared" si="0"/>
        <v>295718</v>
      </c>
      <c r="E20" s="2">
        <f t="shared" si="1"/>
        <v>443577</v>
      </c>
      <c r="F20" s="2">
        <f t="shared" si="2"/>
        <v>248403.12</v>
      </c>
      <c r="G20" s="2">
        <f t="shared" si="3"/>
        <v>2217885</v>
      </c>
      <c r="H20" s="2">
        <f t="shared" si="4"/>
        <v>670688.424</v>
      </c>
      <c r="I20" s="2">
        <f t="shared" si="5"/>
        <v>228530.87039999999</v>
      </c>
      <c r="J20" s="2">
        <f t="shared" si="6"/>
        <v>326799.14467199997</v>
      </c>
      <c r="K20" s="2">
        <f t="shared" si="7"/>
        <v>676244.88860064</v>
      </c>
      <c r="L20" s="2">
        <f t="shared" si="8"/>
        <v>397069.20183067198</v>
      </c>
      <c r="M20" s="2">
        <f t="shared" si="9"/>
        <v>591436</v>
      </c>
      <c r="N20" s="2">
        <f t="shared" si="10"/>
        <v>1109833.3936208747</v>
      </c>
    </row>
    <row r="21" spans="2:14" x14ac:dyDescent="0.3">
      <c r="B21" s="3" t="s">
        <v>8</v>
      </c>
      <c r="C21" s="2">
        <v>4587</v>
      </c>
      <c r="D21" s="2">
        <f t="shared" si="0"/>
        <v>9174</v>
      </c>
      <c r="E21" s="2">
        <f t="shared" si="1"/>
        <v>13761</v>
      </c>
      <c r="F21" s="2">
        <f t="shared" si="2"/>
        <v>7706.16</v>
      </c>
      <c r="G21" s="2">
        <f t="shared" si="3"/>
        <v>68805</v>
      </c>
      <c r="H21" s="2">
        <f t="shared" si="4"/>
        <v>20806.632000000001</v>
      </c>
      <c r="I21" s="2">
        <f t="shared" si="5"/>
        <v>7089.6671999999999</v>
      </c>
      <c r="J21" s="2">
        <f t="shared" si="6"/>
        <v>10138.224096</v>
      </c>
      <c r="K21" s="2">
        <f t="shared" si="7"/>
        <v>20978.224211519999</v>
      </c>
      <c r="L21" s="2">
        <f t="shared" si="8"/>
        <v>12317.373822095999</v>
      </c>
      <c r="M21" s="2">
        <f t="shared" si="9"/>
        <v>18348</v>
      </c>
      <c r="N21" s="2">
        <f t="shared" si="10"/>
        <v>34429.065355744002</v>
      </c>
    </row>
    <row r="22" spans="2:14" x14ac:dyDescent="0.3">
      <c r="B22" s="3" t="s">
        <v>9</v>
      </c>
      <c r="C22" s="2">
        <v>2587793</v>
      </c>
      <c r="D22" s="2">
        <f t="shared" si="0"/>
        <v>5175586</v>
      </c>
      <c r="E22" s="2">
        <f t="shared" si="1"/>
        <v>7763379</v>
      </c>
      <c r="F22" s="2">
        <f t="shared" si="2"/>
        <v>4347492.24</v>
      </c>
      <c r="G22" s="2">
        <f t="shared" si="3"/>
        <v>38816895</v>
      </c>
      <c r="H22" s="2">
        <f t="shared" si="4"/>
        <v>11738229.048</v>
      </c>
      <c r="I22" s="2">
        <f t="shared" si="5"/>
        <v>3999692.8608000004</v>
      </c>
      <c r="J22" s="2">
        <f t="shared" si="6"/>
        <v>5719560.7909440007</v>
      </c>
      <c r="K22" s="2">
        <f t="shared" si="7"/>
        <v>11835490.334393281</v>
      </c>
      <c r="L22" s="2">
        <f t="shared" si="8"/>
        <v>6949424.6287129465</v>
      </c>
      <c r="M22" s="2">
        <f t="shared" si="9"/>
        <v>10351172</v>
      </c>
      <c r="N22" s="2">
        <f t="shared" si="10"/>
        <v>19424057.975404155</v>
      </c>
    </row>
    <row r="24" spans="2:14" x14ac:dyDescent="0.3">
      <c r="B24" s="3" t="s">
        <v>23</v>
      </c>
      <c r="C24" s="2">
        <f>AVERAGE(C13,C14,C15,C16,C17,C18,C19,C20,C21,C22)</f>
        <v>818774</v>
      </c>
      <c r="D24" s="2">
        <f t="shared" ref="D24:N24" si="11">AVERAGE(D13,D14,D15,D16,D17,D18,D19,D20,D21,D22)</f>
        <v>1637548</v>
      </c>
      <c r="E24" s="2">
        <f t="shared" si="11"/>
        <v>2456322</v>
      </c>
      <c r="F24" s="2">
        <f t="shared" si="11"/>
        <v>1375540.3199999998</v>
      </c>
      <c r="G24" s="2">
        <f t="shared" si="11"/>
        <v>12281610</v>
      </c>
      <c r="H24" s="2">
        <f t="shared" si="11"/>
        <v>3713958.8640000001</v>
      </c>
      <c r="I24" s="2">
        <f t="shared" si="11"/>
        <v>1265497.0943999998</v>
      </c>
      <c r="J24" s="2">
        <f t="shared" si="11"/>
        <v>1809660.8449919999</v>
      </c>
      <c r="K24" s="2">
        <f t="shared" si="11"/>
        <v>3744731.6420390406</v>
      </c>
      <c r="L24" s="2">
        <f t="shared" si="11"/>
        <v>2198787.4209409924</v>
      </c>
      <c r="M24" s="2">
        <f t="shared" si="11"/>
        <v>3275096</v>
      </c>
      <c r="N24" s="2">
        <f t="shared" si="11"/>
        <v>6145743.375320022</v>
      </c>
    </row>
    <row r="25" spans="2:14" x14ac:dyDescent="0.3">
      <c r="B25" s="3" t="s">
        <v>24</v>
      </c>
      <c r="C25" s="5">
        <f>AVERAGE(C13:N22)</f>
        <v>3393605.7968076714</v>
      </c>
      <c r="D25" s="5"/>
    </row>
    <row r="26" spans="2:14" x14ac:dyDescent="0.3">
      <c r="B26" s="3" t="s">
        <v>25</v>
      </c>
      <c r="C26" s="2">
        <f>SUM(C13:C22)</f>
        <v>8187740</v>
      </c>
      <c r="D26" s="2">
        <f t="shared" ref="D26:N26" si="12">SUM(D13:D22)</f>
        <v>16375480</v>
      </c>
      <c r="E26" s="2">
        <f t="shared" si="12"/>
        <v>24563220</v>
      </c>
      <c r="F26" s="2">
        <f t="shared" si="12"/>
        <v>13755403.199999999</v>
      </c>
      <c r="G26" s="2">
        <f t="shared" si="12"/>
        <v>122816100</v>
      </c>
      <c r="H26" s="2">
        <f t="shared" si="12"/>
        <v>37139588.640000001</v>
      </c>
      <c r="I26" s="2">
        <f t="shared" si="12"/>
        <v>12654970.943999998</v>
      </c>
      <c r="J26" s="2">
        <f t="shared" si="12"/>
        <v>18096608.449919999</v>
      </c>
      <c r="K26" s="2">
        <f t="shared" si="12"/>
        <v>37447316.420390405</v>
      </c>
      <c r="L26" s="2">
        <f t="shared" si="12"/>
        <v>21987874.209409922</v>
      </c>
      <c r="M26" s="2">
        <f t="shared" si="12"/>
        <v>32750960</v>
      </c>
      <c r="N26" s="2">
        <f t="shared" si="12"/>
        <v>61457433.753200218</v>
      </c>
    </row>
    <row r="27" spans="2:14" x14ac:dyDescent="0.3">
      <c r="B27" s="3" t="s">
        <v>26</v>
      </c>
      <c r="C27" s="1">
        <f>SUM(C13:N22)</f>
        <v>407232695.61692059</v>
      </c>
      <c r="D27" s="1"/>
    </row>
  </sheetData>
  <mergeCells count="18">
    <mergeCell ref="B11:N11"/>
    <mergeCell ref="J2:K3"/>
    <mergeCell ref="L2:N3"/>
    <mergeCell ref="C25:D25"/>
    <mergeCell ref="C27:D27"/>
    <mergeCell ref="B6:D6"/>
    <mergeCell ref="B7:D7"/>
    <mergeCell ref="B8:D8"/>
    <mergeCell ref="B9:D9"/>
    <mergeCell ref="E6:N6"/>
    <mergeCell ref="E7:N7"/>
    <mergeCell ref="E8:N8"/>
    <mergeCell ref="E9:G9"/>
    <mergeCell ref="H9:I9"/>
    <mergeCell ref="J9:N9"/>
    <mergeCell ref="B2:C5"/>
    <mergeCell ref="D2:I5"/>
    <mergeCell ref="J4:N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Otoniel Gahona Tierradentro</dc:creator>
  <cp:lastModifiedBy>Otoniel Gahona Tierradentro</cp:lastModifiedBy>
  <dcterms:created xsi:type="dcterms:W3CDTF">2025-06-13T02:29:24Z</dcterms:created>
  <dcterms:modified xsi:type="dcterms:W3CDTF">2025-06-13T03:57:34Z</dcterms:modified>
</cp:coreProperties>
</file>