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wuac-my.sharepoint.com/personal/susan_campher_nwu_ac_za/Documents/CMPG322/2024/SU5/"/>
    </mc:Choice>
  </mc:AlternateContent>
  <xr:revisionPtr revIDLastSave="561" documentId="8_{394C461D-DF82-44E3-9A7B-D33652C49A73}" xr6:coauthVersionLast="47" xr6:coauthVersionMax="47" xr10:uidLastSave="{6467E607-B234-4D35-933B-32FC02AD79B8}"/>
  <bookViews>
    <workbookView xWindow="28680" yWindow="-120" windowWidth="29040" windowHeight="15720" xr2:uid="{CF83C364-F2E9-4293-A135-289D06CD9E0A}"/>
  </bookViews>
  <sheets>
    <sheet name="Question 1" sheetId="1" r:id="rId1"/>
    <sheet name="Question 2" sheetId="2" r:id="rId2"/>
    <sheet name="Question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" i="3" l="1"/>
  <c r="H68" i="3"/>
  <c r="H69" i="3"/>
  <c r="H67" i="3"/>
  <c r="H66" i="3"/>
  <c r="H65" i="3"/>
  <c r="H64" i="3"/>
  <c r="H63" i="3"/>
  <c r="H62" i="3"/>
  <c r="E49" i="3"/>
  <c r="H54" i="3" s="1"/>
  <c r="I54" i="3" s="1"/>
  <c r="P46" i="3"/>
  <c r="M49" i="3" s="1"/>
  <c r="L49" i="3" s="1"/>
  <c r="E43" i="3"/>
  <c r="H48" i="3" s="1"/>
  <c r="I48" i="3" s="1"/>
  <c r="L48" i="3" s="1"/>
  <c r="M48" i="3" s="1"/>
  <c r="H28" i="3"/>
  <c r="H29" i="3"/>
  <c r="H30" i="3"/>
  <c r="H31" i="3"/>
  <c r="H32" i="3"/>
  <c r="H33" i="3"/>
  <c r="H34" i="3"/>
  <c r="H27" i="3"/>
  <c r="E16" i="3"/>
  <c r="D16" i="3" s="1"/>
  <c r="E10" i="3"/>
  <c r="D10" i="3" s="1"/>
  <c r="I21" i="3"/>
  <c r="H21" i="3" s="1"/>
  <c r="I15" i="3"/>
  <c r="H15" i="3" s="1"/>
  <c r="I10" i="3"/>
  <c r="H10" i="3" s="1"/>
  <c r="M15" i="3"/>
  <c r="L15" i="3" s="1"/>
  <c r="M10" i="3"/>
  <c r="L10" i="3" s="1"/>
  <c r="P12" i="3"/>
  <c r="H20" i="3"/>
  <c r="I20" i="3"/>
  <c r="E15" i="3"/>
  <c r="I55" i="3" l="1"/>
  <c r="H55" i="3" s="1"/>
  <c r="E50" i="3" s="1"/>
  <c r="D50" i="3" s="1"/>
  <c r="I49" i="3"/>
  <c r="H49" i="3" s="1"/>
  <c r="M44" i="3"/>
  <c r="L44" i="3" s="1"/>
  <c r="I44" i="3" s="1"/>
  <c r="H44" i="3" s="1"/>
  <c r="H43" i="3"/>
  <c r="I43" i="3" s="1"/>
  <c r="L43" i="3" s="1"/>
  <c r="M43" i="3" s="1"/>
  <c r="P45" i="3" s="1"/>
  <c r="Q45" i="3" s="1"/>
  <c r="E9" i="3"/>
  <c r="D51" i="2"/>
  <c r="D45" i="2"/>
  <c r="E47" i="2"/>
  <c r="E33" i="2"/>
  <c r="E39" i="2" s="1"/>
  <c r="R22" i="2"/>
  <c r="T18" i="2"/>
  <c r="O26" i="2"/>
  <c r="O22" i="2"/>
  <c r="O18" i="2"/>
  <c r="L18" i="2"/>
  <c r="I22" i="2"/>
  <c r="I18" i="2"/>
  <c r="F18" i="2"/>
  <c r="F17" i="2"/>
  <c r="E17" i="2" s="1"/>
  <c r="I17" i="2"/>
  <c r="H17" i="2" s="1"/>
  <c r="I21" i="2"/>
  <c r="H21" i="2" s="1"/>
  <c r="L17" i="2"/>
  <c r="K17" i="2" s="1"/>
  <c r="O25" i="2"/>
  <c r="O21" i="2"/>
  <c r="N21" i="2" s="1"/>
  <c r="O17" i="2"/>
  <c r="R21" i="2"/>
  <c r="N17" i="2"/>
  <c r="N25" i="2"/>
  <c r="Q21" i="2"/>
  <c r="S17" i="2"/>
  <c r="T17" i="2"/>
  <c r="S16" i="2"/>
  <c r="T15" i="2"/>
  <c r="Q20" i="2"/>
  <c r="R19" i="2"/>
  <c r="N24" i="2"/>
  <c r="O24" i="2" s="1"/>
  <c r="N20" i="2"/>
  <c r="O23" i="2"/>
  <c r="O19" i="2"/>
  <c r="N16" i="2"/>
  <c r="O15" i="2"/>
  <c r="L16" i="2"/>
  <c r="L15" i="2"/>
  <c r="K16" i="2"/>
  <c r="I20" i="2"/>
  <c r="I16" i="2"/>
  <c r="I19" i="2"/>
  <c r="I15" i="2"/>
  <c r="F15" i="2"/>
  <c r="F16" i="2"/>
  <c r="H20" i="2" s="1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G3" i="2"/>
  <c r="F11" i="2"/>
  <c r="F10" i="2"/>
  <c r="F9" i="2"/>
  <c r="F8" i="2"/>
  <c r="F7" i="2"/>
  <c r="F6" i="2"/>
  <c r="F5" i="2"/>
  <c r="F4" i="2"/>
  <c r="F3" i="2"/>
  <c r="E44" i="3" l="1"/>
  <c r="D44" i="3" s="1"/>
  <c r="H9" i="3"/>
  <c r="I9" i="3" s="1"/>
  <c r="L9" i="3" s="1"/>
  <c r="M9" i="3" s="1"/>
  <c r="H14" i="3"/>
  <c r="I14" i="3" s="1"/>
  <c r="L14" i="3" s="1"/>
  <c r="M14" i="3" s="1"/>
  <c r="T16" i="2"/>
  <c r="X16" i="2" s="1"/>
  <c r="R20" i="2"/>
  <c r="O20" i="2"/>
  <c r="O16" i="2"/>
  <c r="H16" i="2"/>
  <c r="E13" i="1"/>
  <c r="H16" i="1" s="1"/>
  <c r="I16" i="1" s="1"/>
  <c r="L16" i="1" s="1"/>
  <c r="M16" i="1" s="1"/>
  <c r="E6" i="1"/>
  <c r="L6" i="1" s="1"/>
  <c r="M6" i="1" s="1"/>
  <c r="P11" i="3" l="1"/>
  <c r="Q11" i="3" s="1"/>
  <c r="H9" i="1"/>
  <c r="I9" i="1" s="1"/>
  <c r="L11" i="1" s="1"/>
  <c r="M11" i="1" s="1"/>
  <c r="P8" i="1" s="1"/>
  <c r="Q8" i="1" s="1"/>
  <c r="T10" i="1" s="1"/>
  <c r="Q9" i="1" l="1"/>
  <c r="P9" i="1" s="1"/>
  <c r="M17" i="1"/>
  <c r="L17" i="1" s="1"/>
  <c r="I17" i="1" s="1"/>
  <c r="H17" i="1" s="1"/>
  <c r="M12" i="1" l="1"/>
  <c r="L12" i="1" s="1"/>
  <c r="M7" i="1"/>
  <c r="L7" i="1" s="1"/>
  <c r="E14" i="1" l="1"/>
  <c r="D14" i="1" s="1"/>
  <c r="I10" i="1"/>
  <c r="H10" i="1" s="1"/>
  <c r="E7" i="1" s="1"/>
  <c r="D7" i="1" s="1"/>
</calcChain>
</file>

<file path=xl/sharedStrings.xml><?xml version="1.0" encoding="utf-8"?>
<sst xmlns="http://schemas.openxmlformats.org/spreadsheetml/2006/main" count="154" uniqueCount="57">
  <si>
    <t>Critical path:</t>
  </si>
  <si>
    <t>Start</t>
  </si>
  <si>
    <t>A</t>
  </si>
  <si>
    <t>B</t>
  </si>
  <si>
    <t>C</t>
  </si>
  <si>
    <t>D</t>
  </si>
  <si>
    <t>F</t>
  </si>
  <si>
    <t>E</t>
  </si>
  <si>
    <t>G</t>
  </si>
  <si>
    <t>H</t>
  </si>
  <si>
    <t>End</t>
  </si>
  <si>
    <t>Completion time</t>
  </si>
  <si>
    <t>A,C,E,G</t>
  </si>
  <si>
    <t>Activity</t>
  </si>
  <si>
    <t>Optimistic</t>
  </si>
  <si>
    <t>Likely</t>
  </si>
  <si>
    <t>Pessimistic</t>
  </si>
  <si>
    <t>Variance</t>
  </si>
  <si>
    <t>I</t>
  </si>
  <si>
    <t>a</t>
  </si>
  <si>
    <t>m</t>
  </si>
  <si>
    <t>b</t>
  </si>
  <si>
    <t>Mean
(t)</t>
  </si>
  <si>
    <t>Finish</t>
  </si>
  <si>
    <t>completion time</t>
  </si>
  <si>
    <t>slack</t>
  </si>
  <si>
    <t>Critical path: A,B,D,F,H,I</t>
  </si>
  <si>
    <t>c</t>
  </si>
  <si>
    <t>Probability to complete in 34 days or less</t>
  </si>
  <si>
    <t>=</t>
  </si>
  <si>
    <t>days</t>
  </si>
  <si>
    <t>=(35 days -34 days) / 2.108</t>
  </si>
  <si>
    <t>lookup from normal table</t>
  </si>
  <si>
    <t>(1-normal table value)</t>
  </si>
  <si>
    <t>d</t>
  </si>
  <si>
    <t>The probability of completing the project in 29 days or more</t>
  </si>
  <si>
    <t>(35 - 29) / 2.108</t>
  </si>
  <si>
    <t>weeks</t>
  </si>
  <si>
    <t>Critical path: A,E,G,H</t>
  </si>
  <si>
    <t>-</t>
  </si>
  <si>
    <t>D,E</t>
  </si>
  <si>
    <t>F,G</t>
  </si>
  <si>
    <t>Normal time</t>
  </si>
  <si>
    <t>Crash time</t>
  </si>
  <si>
    <t>Normal cost</t>
  </si>
  <si>
    <t>Crash cost</t>
  </si>
  <si>
    <t>crash cost/time period</t>
  </si>
  <si>
    <t>Critical?</t>
  </si>
  <si>
    <t>Y</t>
  </si>
  <si>
    <t>smallest crash cost per week</t>
  </si>
  <si>
    <t>Crash G with one week</t>
  </si>
  <si>
    <t>Total cost of this is 700</t>
  </si>
  <si>
    <t>There are now two critical paths:</t>
  </si>
  <si>
    <t>And a non-critical path B,D,G,H</t>
  </si>
  <si>
    <t>A,C,F,H   and A,E,G,H, each 16 weeks</t>
  </si>
  <si>
    <t>To crash another week, G alone won't help as there is another critical path</t>
  </si>
  <si>
    <t>Crashing either H or A will reduce both paths with one week and the cost is lowest for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</si>
</sst>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F3F3F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2" fontId="2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164" fontId="1" fillId="0" borderId="1" xfId="0" applyNumberFormat="1" applyFont="1" applyBorder="1"/>
    <xf numFmtId="2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right"/>
    </xf>
    <xf numFmtId="166" fontId="1" fillId="2" borderId="0" xfId="0" applyNumberFormat="1" applyFont="1" applyFill="1"/>
    <xf numFmtId="165" fontId="0" fillId="0" borderId="0" xfId="0" applyNumberFormat="1"/>
    <xf numFmtId="0" fontId="1" fillId="0" borderId="0" xfId="0" applyFont="1"/>
    <xf numFmtId="0" fontId="1" fillId="2" borderId="0" xfId="0" applyFont="1" applyFill="1"/>
    <xf numFmtId="1" fontId="0" fillId="0" borderId="1" xfId="0" applyNumberForma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4</xdr:row>
      <xdr:rowOff>99060</xdr:rowOff>
    </xdr:from>
    <xdr:to>
      <xdr:col>6</xdr:col>
      <xdr:colOff>213360</xdr:colOff>
      <xdr:row>7</xdr:row>
      <xdr:rowOff>99060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5FF85B6-1AD1-C510-6DE6-C918C41B5772}"/>
            </a:ext>
          </a:extLst>
        </xdr:cNvPr>
        <xdr:cNvCxnSpPr/>
      </xdr:nvCxnSpPr>
      <xdr:spPr>
        <a:xfrm>
          <a:off x="2689860" y="830580"/>
          <a:ext cx="441960" cy="5486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205740</xdr:colOff>
      <xdr:row>4</xdr:row>
      <xdr:rowOff>76200</xdr:rowOff>
    </xdr:from>
    <xdr:to>
      <xdr:col>10</xdr:col>
      <xdr:colOff>213360</xdr:colOff>
      <xdr:row>4</xdr:row>
      <xdr:rowOff>76200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33285C5-D090-FAC7-7BF2-EA94CD6776D7}"/>
            </a:ext>
          </a:extLst>
        </xdr:cNvPr>
        <xdr:cNvCxnSpPr/>
      </xdr:nvCxnSpPr>
      <xdr:spPr>
        <a:xfrm>
          <a:off x="2804160" y="807720"/>
          <a:ext cx="16078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83820</xdr:colOff>
      <xdr:row>10</xdr:row>
      <xdr:rowOff>106680</xdr:rowOff>
    </xdr:from>
    <xdr:to>
      <xdr:col>10</xdr:col>
      <xdr:colOff>167640</xdr:colOff>
      <xdr:row>11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7637E17-452B-61FC-D100-F8EB237F58A8}"/>
            </a:ext>
          </a:extLst>
        </xdr:cNvPr>
        <xdr:cNvCxnSpPr/>
      </xdr:nvCxnSpPr>
      <xdr:spPr>
        <a:xfrm flipV="1">
          <a:off x="2682240" y="1935480"/>
          <a:ext cx="1684020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4</xdr:row>
      <xdr:rowOff>160020</xdr:rowOff>
    </xdr:from>
    <xdr:to>
      <xdr:col>2</xdr:col>
      <xdr:colOff>487680</xdr:colOff>
      <xdr:row>8</xdr:row>
      <xdr:rowOff>60960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6D1030D-59BC-7786-C3A8-E2064656B899}"/>
            </a:ext>
          </a:extLst>
        </xdr:cNvPr>
        <xdr:cNvCxnSpPr/>
      </xdr:nvCxnSpPr>
      <xdr:spPr>
        <a:xfrm flipV="1">
          <a:off x="1424940" y="891540"/>
          <a:ext cx="426720" cy="6324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9</xdr:row>
      <xdr:rowOff>68580</xdr:rowOff>
    </xdr:from>
    <xdr:to>
      <xdr:col>2</xdr:col>
      <xdr:colOff>457200</xdr:colOff>
      <xdr:row>11</xdr:row>
      <xdr:rowOff>121920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B62DB60-FD65-50FD-93C6-6A2D3632E599}"/>
            </a:ext>
          </a:extLst>
        </xdr:cNvPr>
        <xdr:cNvCxnSpPr/>
      </xdr:nvCxnSpPr>
      <xdr:spPr>
        <a:xfrm>
          <a:off x="1424940" y="1714500"/>
          <a:ext cx="396240" cy="4191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106680</xdr:colOff>
      <xdr:row>7</xdr:row>
      <xdr:rowOff>167640</xdr:rowOff>
    </xdr:from>
    <xdr:to>
      <xdr:col>10</xdr:col>
      <xdr:colOff>205740</xdr:colOff>
      <xdr:row>9</xdr:row>
      <xdr:rowOff>137160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F94BEEA-A9A2-6D2E-917E-7D3315D3D098}"/>
            </a:ext>
          </a:extLst>
        </xdr:cNvPr>
        <xdr:cNvCxnSpPr/>
      </xdr:nvCxnSpPr>
      <xdr:spPr>
        <a:xfrm>
          <a:off x="3985260" y="1447800"/>
          <a:ext cx="419100" cy="3352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106680</xdr:colOff>
      <xdr:row>12</xdr:row>
      <xdr:rowOff>83820</xdr:rowOff>
    </xdr:from>
    <xdr:to>
      <xdr:col>6</xdr:col>
      <xdr:colOff>236220</xdr:colOff>
      <xdr:row>14</xdr:row>
      <xdr:rowOff>175260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CD7ECF4-CBB2-9B48-2DFC-694E8408C6D0}"/>
            </a:ext>
          </a:extLst>
        </xdr:cNvPr>
        <xdr:cNvCxnSpPr/>
      </xdr:nvCxnSpPr>
      <xdr:spPr>
        <a:xfrm>
          <a:off x="2705100" y="2278380"/>
          <a:ext cx="449580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137160</xdr:colOff>
      <xdr:row>5</xdr:row>
      <xdr:rowOff>7620</xdr:rowOff>
    </xdr:from>
    <xdr:to>
      <xdr:col>14</xdr:col>
      <xdr:colOff>289560</xdr:colOff>
      <xdr:row>7</xdr:row>
      <xdr:rowOff>38100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BE30A73F-F76E-D1FB-C8D2-FD7F0A2B5150}"/>
            </a:ext>
          </a:extLst>
        </xdr:cNvPr>
        <xdr:cNvCxnSpPr/>
      </xdr:nvCxnSpPr>
      <xdr:spPr>
        <a:xfrm>
          <a:off x="5295900" y="922020"/>
          <a:ext cx="472440" cy="3962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</xdr:colOff>
      <xdr:row>8</xdr:row>
      <xdr:rowOff>7620</xdr:rowOff>
    </xdr:from>
    <xdr:to>
      <xdr:col>14</xdr:col>
      <xdr:colOff>198120</xdr:colOff>
      <xdr:row>10</xdr:row>
      <xdr:rowOff>38100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C9A3E6D-6A5E-7994-5A72-5E8AA03E5072}"/>
            </a:ext>
          </a:extLst>
        </xdr:cNvPr>
        <xdr:cNvCxnSpPr/>
      </xdr:nvCxnSpPr>
      <xdr:spPr>
        <a:xfrm flipV="1">
          <a:off x="5265420" y="1470660"/>
          <a:ext cx="411480" cy="3962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83820</xdr:colOff>
      <xdr:row>14</xdr:row>
      <xdr:rowOff>129540</xdr:rowOff>
    </xdr:from>
    <xdr:to>
      <xdr:col>10</xdr:col>
      <xdr:colOff>190500</xdr:colOff>
      <xdr:row>14</xdr:row>
      <xdr:rowOff>167640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828C86A-3C87-D837-9F6A-8C49E7C9E6DF}"/>
            </a:ext>
          </a:extLst>
        </xdr:cNvPr>
        <xdr:cNvCxnSpPr/>
      </xdr:nvCxnSpPr>
      <xdr:spPr>
        <a:xfrm>
          <a:off x="3962400" y="2689860"/>
          <a:ext cx="426720" cy="381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45720</xdr:colOff>
      <xdr:row>7</xdr:row>
      <xdr:rowOff>0</xdr:rowOff>
    </xdr:from>
    <xdr:to>
      <xdr:col>17</xdr:col>
      <xdr:colOff>342900</xdr:colOff>
      <xdr:row>9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1DD6BB1E-6756-4972-3366-86EBD2AF52BB}"/>
            </a:ext>
          </a:extLst>
        </xdr:cNvPr>
        <xdr:cNvCxnSpPr/>
      </xdr:nvCxnSpPr>
      <xdr:spPr>
        <a:xfrm>
          <a:off x="6271260" y="1280160"/>
          <a:ext cx="297180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</xdr:colOff>
      <xdr:row>10</xdr:row>
      <xdr:rowOff>0</xdr:rowOff>
    </xdr:from>
    <xdr:to>
      <xdr:col>17</xdr:col>
      <xdr:colOff>281940</xdr:colOff>
      <xdr:row>15</xdr:row>
      <xdr:rowOff>30480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72941D1-DA8F-E025-4341-322F0EC1B32E}"/>
            </a:ext>
          </a:extLst>
        </xdr:cNvPr>
        <xdr:cNvCxnSpPr/>
      </xdr:nvCxnSpPr>
      <xdr:spPr>
        <a:xfrm flipV="1">
          <a:off x="4914900" y="1828800"/>
          <a:ext cx="1592580" cy="9448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320040</xdr:colOff>
          <xdr:row>0</xdr:row>
          <xdr:rowOff>167640</xdr:rowOff>
        </xdr:from>
        <xdr:to>
          <xdr:col>12</xdr:col>
          <xdr:colOff>320040</xdr:colOff>
          <xdr:row>1</xdr:row>
          <xdr:rowOff>426720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259080</xdr:colOff>
          <xdr:row>4</xdr:row>
          <xdr:rowOff>144780</xdr:rowOff>
        </xdr:from>
        <xdr:to>
          <xdr:col>14</xdr:col>
          <xdr:colOff>0</xdr:colOff>
          <xdr:row>7</xdr:row>
          <xdr:rowOff>160020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47625</xdr:colOff>
      <xdr:row>14</xdr:row>
      <xdr:rowOff>114300</xdr:rowOff>
    </xdr:from>
    <xdr:to>
      <xdr:col>6</xdr:col>
      <xdr:colOff>400050</xdr:colOff>
      <xdr:row>14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1ACC7D-DDED-F1AE-DF5B-67FAFBD5F5D3}"/>
            </a:ext>
          </a:extLst>
        </xdr:cNvPr>
        <xdr:cNvCxnSpPr/>
      </xdr:nvCxnSpPr>
      <xdr:spPr>
        <a:xfrm>
          <a:off x="2943225" y="3267075"/>
          <a:ext cx="3524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15</xdr:row>
      <xdr:rowOff>104775</xdr:rowOff>
    </xdr:from>
    <xdr:to>
      <xdr:col>6</xdr:col>
      <xdr:colOff>333375</xdr:colOff>
      <xdr:row>19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B275823-C7C8-9729-D003-0ADB463DFAB6}"/>
            </a:ext>
          </a:extLst>
        </xdr:cNvPr>
        <xdr:cNvCxnSpPr/>
      </xdr:nvCxnSpPr>
      <xdr:spPr>
        <a:xfrm>
          <a:off x="2943225" y="3076575"/>
          <a:ext cx="285750" cy="6381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14</xdr:row>
      <xdr:rowOff>85725</xdr:rowOff>
    </xdr:from>
    <xdr:to>
      <xdr:col>9</xdr:col>
      <xdr:colOff>371475</xdr:colOff>
      <xdr:row>14</xdr:row>
      <xdr:rowOff>95250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1B543BD-1D06-99C2-E0CD-8F089A7D9EAA}"/>
            </a:ext>
          </a:extLst>
        </xdr:cNvPr>
        <xdr:cNvCxnSpPr/>
      </xdr:nvCxnSpPr>
      <xdr:spPr>
        <a:xfrm flipV="1">
          <a:off x="4286250" y="2876550"/>
          <a:ext cx="2857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15</xdr:row>
      <xdr:rowOff>95250</xdr:rowOff>
    </xdr:from>
    <xdr:to>
      <xdr:col>9</xdr:col>
      <xdr:colOff>276225</xdr:colOff>
      <xdr:row>18</xdr:row>
      <xdr:rowOff>114300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1236BBF-590C-CF05-44AB-F7446181A4C8}"/>
            </a:ext>
          </a:extLst>
        </xdr:cNvPr>
        <xdr:cNvCxnSpPr/>
      </xdr:nvCxnSpPr>
      <xdr:spPr>
        <a:xfrm flipV="1">
          <a:off x="4343400" y="3067050"/>
          <a:ext cx="133350" cy="5619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14</xdr:row>
      <xdr:rowOff>76200</xdr:rowOff>
    </xdr:from>
    <xdr:to>
      <xdr:col>12</xdr:col>
      <xdr:colOff>381000</xdr:colOff>
      <xdr:row>14</xdr:row>
      <xdr:rowOff>85725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5188024A-215B-B54E-F16C-EA94062FECD3}"/>
            </a:ext>
          </a:extLst>
        </xdr:cNvPr>
        <xdr:cNvCxnSpPr/>
      </xdr:nvCxnSpPr>
      <xdr:spPr>
        <a:xfrm flipV="1">
          <a:off x="5495925" y="2867025"/>
          <a:ext cx="2571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15</xdr:row>
      <xdr:rowOff>47625</xdr:rowOff>
    </xdr:from>
    <xdr:to>
      <xdr:col>12</xdr:col>
      <xdr:colOff>276225</xdr:colOff>
      <xdr:row>19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745E6BA-B2CC-B2AB-138F-107E65CB7653}"/>
            </a:ext>
          </a:extLst>
        </xdr:cNvPr>
        <xdr:cNvCxnSpPr/>
      </xdr:nvCxnSpPr>
      <xdr:spPr>
        <a:xfrm>
          <a:off x="5438775" y="3019425"/>
          <a:ext cx="209550" cy="7905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16</xdr:row>
      <xdr:rowOff>28575</xdr:rowOff>
    </xdr:from>
    <xdr:to>
      <xdr:col>12</xdr:col>
      <xdr:colOff>266700</xdr:colOff>
      <xdr:row>23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41E10AE-1FE2-022A-FE59-C1975214456D}"/>
            </a:ext>
          </a:extLst>
        </xdr:cNvPr>
        <xdr:cNvCxnSpPr/>
      </xdr:nvCxnSpPr>
      <xdr:spPr>
        <a:xfrm>
          <a:off x="5400675" y="3181350"/>
          <a:ext cx="238125" cy="13811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19</xdr:row>
      <xdr:rowOff>19050</xdr:rowOff>
    </xdr:from>
    <xdr:to>
      <xdr:col>15</xdr:col>
      <xdr:colOff>352425</xdr:colOff>
      <xdr:row>19</xdr:row>
      <xdr:rowOff>19050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1B11978-7325-7D08-A46D-0115F4CD705B}"/>
            </a:ext>
          </a:extLst>
        </xdr:cNvPr>
        <xdr:cNvCxnSpPr/>
      </xdr:nvCxnSpPr>
      <xdr:spPr>
        <a:xfrm>
          <a:off x="6619875" y="3714750"/>
          <a:ext cx="2762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20</xdr:row>
      <xdr:rowOff>38100</xdr:rowOff>
    </xdr:from>
    <xdr:to>
      <xdr:col>15</xdr:col>
      <xdr:colOff>295275</xdr:colOff>
      <xdr:row>23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325F35F-9790-EB17-066D-7DCBE846802E}"/>
            </a:ext>
          </a:extLst>
        </xdr:cNvPr>
        <xdr:cNvCxnSpPr/>
      </xdr:nvCxnSpPr>
      <xdr:spPr>
        <a:xfrm flipV="1">
          <a:off x="6610350" y="3914775"/>
          <a:ext cx="228600" cy="6000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14</xdr:row>
      <xdr:rowOff>66675</xdr:rowOff>
    </xdr:from>
    <xdr:to>
      <xdr:col>17</xdr:col>
      <xdr:colOff>276225</xdr:colOff>
      <xdr:row>14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EBFA366-8E41-7C54-0FDE-A022F4F9D4D2}"/>
            </a:ext>
          </a:extLst>
        </xdr:cNvPr>
        <xdr:cNvCxnSpPr/>
      </xdr:nvCxnSpPr>
      <xdr:spPr>
        <a:xfrm>
          <a:off x="6696075" y="2857500"/>
          <a:ext cx="904875" cy="285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</xdr:colOff>
      <xdr:row>15</xdr:row>
      <xdr:rowOff>85725</xdr:rowOff>
    </xdr:from>
    <xdr:to>
      <xdr:col>17</xdr:col>
      <xdr:colOff>276225</xdr:colOff>
      <xdr:row>17</xdr:row>
      <xdr:rowOff>123825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2C64587-D99F-F525-BC35-987720EA8B9D}"/>
            </a:ext>
          </a:extLst>
        </xdr:cNvPr>
        <xdr:cNvCxnSpPr/>
      </xdr:nvCxnSpPr>
      <xdr:spPr>
        <a:xfrm flipV="1">
          <a:off x="6638925" y="3057525"/>
          <a:ext cx="962025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323850</xdr:colOff>
      <xdr:row>16</xdr:row>
      <xdr:rowOff>95250</xdr:rowOff>
    </xdr:from>
    <xdr:to>
      <xdr:col>17</xdr:col>
      <xdr:colOff>276225</xdr:colOff>
      <xdr:row>17</xdr:row>
      <xdr:rowOff>104775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33DCA26-AF27-C6C6-C6FE-F2F0837705AD}"/>
            </a:ext>
          </a:extLst>
        </xdr:cNvPr>
        <xdr:cNvCxnSpPr/>
      </xdr:nvCxnSpPr>
      <xdr:spPr>
        <a:xfrm flipV="1">
          <a:off x="7258050" y="3248025"/>
          <a:ext cx="342900" cy="19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15</xdr:row>
      <xdr:rowOff>19050</xdr:rowOff>
    </xdr:from>
    <xdr:to>
      <xdr:col>3</xdr:col>
      <xdr:colOff>333375</xdr:colOff>
      <xdr:row>17</xdr:row>
      <xdr:rowOff>161925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AACB739-37C4-C276-466D-CFE072130D8C}"/>
            </a:ext>
          </a:extLst>
        </xdr:cNvPr>
        <xdr:cNvCxnSpPr/>
      </xdr:nvCxnSpPr>
      <xdr:spPr>
        <a:xfrm flipV="1">
          <a:off x="1314450" y="2990850"/>
          <a:ext cx="657225" cy="5048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85725</xdr:colOff>
      <xdr:row>15</xdr:row>
      <xdr:rowOff>0</xdr:rowOff>
    </xdr:from>
    <xdr:to>
      <xdr:col>21</xdr:col>
      <xdr:colOff>314325</xdr:colOff>
      <xdr:row>15</xdr:row>
      <xdr:rowOff>133350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2DE6123A-EE87-7F97-3366-B0D30AB5D2F0}"/>
            </a:ext>
          </a:extLst>
        </xdr:cNvPr>
        <xdr:cNvCxnSpPr/>
      </xdr:nvCxnSpPr>
      <xdr:spPr>
        <a:xfrm>
          <a:off x="8582025" y="2971800"/>
          <a:ext cx="619125" cy="1333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249555</xdr:colOff>
      <xdr:row>30</xdr:row>
      <xdr:rowOff>72391</xdr:rowOff>
    </xdr:from>
    <xdr:to>
      <xdr:col>12</xdr:col>
      <xdr:colOff>9525</xdr:colOff>
      <xdr:row>32</xdr:row>
      <xdr:rowOff>29557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D8AE0AAE-9FE4-F2AB-6940-DB7344B14D15}"/>
            </a:ext>
          </a:extLst>
        </xdr:cNvPr>
        <xdr:cNvSpPr/>
      </xdr:nvSpPr>
      <xdr:spPr>
        <a:xfrm>
          <a:off x="249555" y="5758816"/>
          <a:ext cx="5217795" cy="319116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spcBef>
              <a:spcPts val="2250"/>
            </a:spcBef>
          </a:pPr>
          <a:r>
            <a:rPr lang="en-US" sz="1400">
              <a:solidFill>
                <a:srgbClr val="FF0000"/>
              </a:solidFill>
              <a:ea typeface="MS PGothic" pitchFamily="34" charset="-128"/>
            </a:rPr>
            <a:t>Project variance = ∑variances of activities on the critical path</a:t>
          </a:r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57151</xdr:colOff>
      <xdr:row>39</xdr:row>
      <xdr:rowOff>100965</xdr:rowOff>
    </xdr:from>
    <xdr:to>
      <xdr:col>8</xdr:col>
      <xdr:colOff>358141</xdr:colOff>
      <xdr:row>42</xdr:row>
      <xdr:rowOff>18884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B687839-FE93-A47E-8677-F60AE030D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1" y="7416165"/>
          <a:ext cx="2935605" cy="464654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</xdr:colOff>
      <xdr:row>34</xdr:row>
      <xdr:rowOff>120015</xdr:rowOff>
    </xdr:from>
    <xdr:to>
      <xdr:col>8</xdr:col>
      <xdr:colOff>403092</xdr:colOff>
      <xdr:row>36</xdr:row>
      <xdr:rowOff>95250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660B50D-799B-703B-F0D3-3124AC7A7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" y="6530340"/>
          <a:ext cx="3626352" cy="3257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</xdr:row>
      <xdr:rowOff>0</xdr:rowOff>
    </xdr:from>
    <xdr:to>
      <xdr:col>2</xdr:col>
      <xdr:colOff>247650</xdr:colOff>
      <xdr:row>10</xdr:row>
      <xdr:rowOff>19050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1AEC065-62BD-9AF5-1120-5FA0C75A1B48}"/>
            </a:ext>
          </a:extLst>
        </xdr:cNvPr>
        <xdr:cNvCxnSpPr/>
      </xdr:nvCxnSpPr>
      <xdr:spPr>
        <a:xfrm flipV="1">
          <a:off x="685800" y="1447800"/>
          <a:ext cx="514350" cy="381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11</xdr:row>
      <xdr:rowOff>123825</xdr:rowOff>
    </xdr:from>
    <xdr:to>
      <xdr:col>2</xdr:col>
      <xdr:colOff>228600</xdr:colOff>
      <xdr:row>13</xdr:row>
      <xdr:rowOff>142875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E44B16-F18C-E7C8-4E0E-3C80B172A4D0}"/>
            </a:ext>
          </a:extLst>
        </xdr:cNvPr>
        <xdr:cNvCxnSpPr/>
      </xdr:nvCxnSpPr>
      <xdr:spPr>
        <a:xfrm>
          <a:off x="781050" y="2114550"/>
          <a:ext cx="400050" cy="381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7</xdr:row>
      <xdr:rowOff>95250</xdr:rowOff>
    </xdr:from>
    <xdr:to>
      <xdr:col>6</xdr:col>
      <xdr:colOff>228600</xdr:colOff>
      <xdr:row>7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2EC82BE-6262-746C-0BD9-FEA72C85A9E3}"/>
            </a:ext>
          </a:extLst>
        </xdr:cNvPr>
        <xdr:cNvCxnSpPr/>
      </xdr:nvCxnSpPr>
      <xdr:spPr>
        <a:xfrm>
          <a:off x="2114550" y="1362075"/>
          <a:ext cx="4381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13</xdr:row>
      <xdr:rowOff>91440</xdr:rowOff>
    </xdr:from>
    <xdr:to>
      <xdr:col>6</xdr:col>
      <xdr:colOff>171450</xdr:colOff>
      <xdr:row>17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E52CC89-FA79-9309-E455-AE30F54A99E3}"/>
            </a:ext>
          </a:extLst>
        </xdr:cNvPr>
        <xdr:cNvCxnSpPr/>
      </xdr:nvCxnSpPr>
      <xdr:spPr>
        <a:xfrm>
          <a:off x="2072640" y="2444115"/>
          <a:ext cx="422910" cy="7467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8</xdr:row>
      <xdr:rowOff>38100</xdr:rowOff>
    </xdr:from>
    <xdr:to>
      <xdr:col>6</xdr:col>
      <xdr:colOff>200025</xdr:colOff>
      <xdr:row>12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506A287E-6ECE-2994-11AB-97BE14044638}"/>
            </a:ext>
          </a:extLst>
        </xdr:cNvPr>
        <xdr:cNvCxnSpPr/>
      </xdr:nvCxnSpPr>
      <xdr:spPr>
        <a:xfrm>
          <a:off x="2095500" y="1485900"/>
          <a:ext cx="428625" cy="847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7</xdr:row>
      <xdr:rowOff>66675</xdr:rowOff>
    </xdr:from>
    <xdr:to>
      <xdr:col>10</xdr:col>
      <xdr:colOff>228600</xdr:colOff>
      <xdr:row>7</xdr:row>
      <xdr:rowOff>85725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719FDCC-D559-9B31-7DCE-588E275CBE50}"/>
            </a:ext>
          </a:extLst>
        </xdr:cNvPr>
        <xdr:cNvCxnSpPr/>
      </xdr:nvCxnSpPr>
      <xdr:spPr>
        <a:xfrm flipV="1">
          <a:off x="3438525" y="1333500"/>
          <a:ext cx="485775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12</xdr:row>
      <xdr:rowOff>114300</xdr:rowOff>
    </xdr:from>
    <xdr:to>
      <xdr:col>10</xdr:col>
      <xdr:colOff>219075</xdr:colOff>
      <xdr:row>12</xdr:row>
      <xdr:rowOff>123825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1595A8A-256C-4F95-B982-19FD593DDFA4}"/>
            </a:ext>
          </a:extLst>
        </xdr:cNvPr>
        <xdr:cNvCxnSpPr/>
      </xdr:nvCxnSpPr>
      <xdr:spPr>
        <a:xfrm>
          <a:off x="3505200" y="2286000"/>
          <a:ext cx="4095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13</xdr:row>
      <xdr:rowOff>123825</xdr:rowOff>
    </xdr:from>
    <xdr:to>
      <xdr:col>10</xdr:col>
      <xdr:colOff>247650</xdr:colOff>
      <xdr:row>18</xdr:row>
      <xdr:rowOff>85725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B4AC35D-B428-B619-C9E6-7C6DCB92390C}"/>
            </a:ext>
          </a:extLst>
        </xdr:cNvPr>
        <xdr:cNvCxnSpPr/>
      </xdr:nvCxnSpPr>
      <xdr:spPr>
        <a:xfrm flipV="1">
          <a:off x="3457575" y="2476500"/>
          <a:ext cx="485775" cy="8667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7</xdr:row>
      <xdr:rowOff>133350</xdr:rowOff>
    </xdr:from>
    <xdr:to>
      <xdr:col>14</xdr:col>
      <xdr:colOff>247650</xdr:colOff>
      <xdr:row>10</xdr:row>
      <xdr:rowOff>9525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A34E885F-A287-D676-9278-D0A77C7F430E}"/>
            </a:ext>
          </a:extLst>
        </xdr:cNvPr>
        <xdr:cNvCxnSpPr/>
      </xdr:nvCxnSpPr>
      <xdr:spPr>
        <a:xfrm>
          <a:off x="4829175" y="1400175"/>
          <a:ext cx="485775" cy="4191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10</xdr:row>
      <xdr:rowOff>152400</xdr:rowOff>
    </xdr:from>
    <xdr:to>
      <xdr:col>14</xdr:col>
      <xdr:colOff>180975</xdr:colOff>
      <xdr:row>13</xdr:row>
      <xdr:rowOff>66675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8879DBE-E50B-4C11-3269-05DF1FAF1C94}"/>
            </a:ext>
          </a:extLst>
        </xdr:cNvPr>
        <xdr:cNvCxnSpPr/>
      </xdr:nvCxnSpPr>
      <xdr:spPr>
        <a:xfrm flipV="1">
          <a:off x="4848225" y="1962150"/>
          <a:ext cx="400050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142875</xdr:colOff>
      <xdr:row>10</xdr:row>
      <xdr:rowOff>133350</xdr:rowOff>
    </xdr:from>
    <xdr:to>
      <xdr:col>18</xdr:col>
      <xdr:colOff>171450</xdr:colOff>
      <xdr:row>10</xdr:row>
      <xdr:rowOff>133350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B9B6413B-F884-70DC-32EB-30BCE788E511}"/>
            </a:ext>
          </a:extLst>
        </xdr:cNvPr>
        <xdr:cNvCxnSpPr/>
      </xdr:nvCxnSpPr>
      <xdr:spPr>
        <a:xfrm>
          <a:off x="6238875" y="1943100"/>
          <a:ext cx="7143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21</xdr:row>
      <xdr:rowOff>104775</xdr:rowOff>
    </xdr:from>
    <xdr:to>
      <xdr:col>17</xdr:col>
      <xdr:colOff>171450</xdr:colOff>
      <xdr:row>24</xdr:row>
      <xdr:rowOff>20572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49F5C54-EB6A-3BBA-CC46-04DF60098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3905250"/>
          <a:ext cx="3973830" cy="447292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42</xdr:row>
      <xdr:rowOff>0</xdr:rowOff>
    </xdr:from>
    <xdr:to>
      <xdr:col>2</xdr:col>
      <xdr:colOff>247650</xdr:colOff>
      <xdr:row>44</xdr:row>
      <xdr:rowOff>19050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D4ADAF6-2C22-4888-A6A5-3F67FADF7E76}"/>
            </a:ext>
          </a:extLst>
        </xdr:cNvPr>
        <xdr:cNvCxnSpPr/>
      </xdr:nvCxnSpPr>
      <xdr:spPr>
        <a:xfrm flipV="1">
          <a:off x="685800" y="1447800"/>
          <a:ext cx="510540" cy="37719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45</xdr:row>
      <xdr:rowOff>123825</xdr:rowOff>
    </xdr:from>
    <xdr:to>
      <xdr:col>2</xdr:col>
      <xdr:colOff>228600</xdr:colOff>
      <xdr:row>47</xdr:row>
      <xdr:rowOff>142875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1238845-ABAE-4A8E-973A-3ABBB25D6E94}"/>
            </a:ext>
          </a:extLst>
        </xdr:cNvPr>
        <xdr:cNvCxnSpPr/>
      </xdr:nvCxnSpPr>
      <xdr:spPr>
        <a:xfrm>
          <a:off x="777240" y="2116455"/>
          <a:ext cx="403860" cy="37719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41</xdr:row>
      <xdr:rowOff>95250</xdr:rowOff>
    </xdr:from>
    <xdr:to>
      <xdr:col>6</xdr:col>
      <xdr:colOff>228600</xdr:colOff>
      <xdr:row>41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4650418-F699-4BCF-8774-5E86B54A60C7}"/>
            </a:ext>
          </a:extLst>
        </xdr:cNvPr>
        <xdr:cNvCxnSpPr/>
      </xdr:nvCxnSpPr>
      <xdr:spPr>
        <a:xfrm>
          <a:off x="2453640" y="1358265"/>
          <a:ext cx="641985" cy="1143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47</xdr:row>
      <xdr:rowOff>91440</xdr:rowOff>
    </xdr:from>
    <xdr:to>
      <xdr:col>6</xdr:col>
      <xdr:colOff>171450</xdr:colOff>
      <xdr:row>51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7E9304F-CC83-4941-94AD-BE034F97EBC0}"/>
            </a:ext>
          </a:extLst>
        </xdr:cNvPr>
        <xdr:cNvCxnSpPr/>
      </xdr:nvCxnSpPr>
      <xdr:spPr>
        <a:xfrm>
          <a:off x="2419350" y="2447925"/>
          <a:ext cx="61531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42</xdr:row>
      <xdr:rowOff>38100</xdr:rowOff>
    </xdr:from>
    <xdr:to>
      <xdr:col>6</xdr:col>
      <xdr:colOff>200025</xdr:colOff>
      <xdr:row>46</xdr:row>
      <xdr:rowOff>161925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4B8C485-90E0-41CA-8C35-909993D9D5AE}"/>
            </a:ext>
          </a:extLst>
        </xdr:cNvPr>
        <xdr:cNvCxnSpPr/>
      </xdr:nvCxnSpPr>
      <xdr:spPr>
        <a:xfrm>
          <a:off x="2438400" y="1485900"/>
          <a:ext cx="630555" cy="84963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41</xdr:row>
      <xdr:rowOff>66675</xdr:rowOff>
    </xdr:from>
    <xdr:to>
      <xdr:col>10</xdr:col>
      <xdr:colOff>228600</xdr:colOff>
      <xdr:row>41</xdr:row>
      <xdr:rowOff>85725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8B319D89-9A17-4CA7-904A-FA41E9D723F7}"/>
            </a:ext>
          </a:extLst>
        </xdr:cNvPr>
        <xdr:cNvCxnSpPr/>
      </xdr:nvCxnSpPr>
      <xdr:spPr>
        <a:xfrm flipV="1">
          <a:off x="4478655" y="1331595"/>
          <a:ext cx="483870" cy="228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46</xdr:row>
      <xdr:rowOff>114300</xdr:rowOff>
    </xdr:from>
    <xdr:to>
      <xdr:col>10</xdr:col>
      <xdr:colOff>219075</xdr:colOff>
      <xdr:row>46</xdr:row>
      <xdr:rowOff>123825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8BC65C5-0EEC-4231-8FCF-4AF246F9EE9F}"/>
            </a:ext>
          </a:extLst>
        </xdr:cNvPr>
        <xdr:cNvCxnSpPr/>
      </xdr:nvCxnSpPr>
      <xdr:spPr>
        <a:xfrm>
          <a:off x="4543425" y="2286000"/>
          <a:ext cx="407670" cy="1143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47</xdr:row>
      <xdr:rowOff>123825</xdr:rowOff>
    </xdr:from>
    <xdr:to>
      <xdr:col>10</xdr:col>
      <xdr:colOff>247650</xdr:colOff>
      <xdr:row>52</xdr:row>
      <xdr:rowOff>85725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791049ED-D762-4BCA-BBE4-1DC12804A467}"/>
            </a:ext>
          </a:extLst>
        </xdr:cNvPr>
        <xdr:cNvCxnSpPr/>
      </xdr:nvCxnSpPr>
      <xdr:spPr>
        <a:xfrm flipV="1">
          <a:off x="4493895" y="2478405"/>
          <a:ext cx="483870" cy="8667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41</xdr:row>
      <xdr:rowOff>133350</xdr:rowOff>
    </xdr:from>
    <xdr:to>
      <xdr:col>14</xdr:col>
      <xdr:colOff>247650</xdr:colOff>
      <xdr:row>44</xdr:row>
      <xdr:rowOff>9525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EB4FA45-2B4C-4736-8BC7-C9FABADE6114}"/>
            </a:ext>
          </a:extLst>
        </xdr:cNvPr>
        <xdr:cNvCxnSpPr/>
      </xdr:nvCxnSpPr>
      <xdr:spPr>
        <a:xfrm>
          <a:off x="5865495" y="1396365"/>
          <a:ext cx="483870" cy="42481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44</xdr:row>
      <xdr:rowOff>152400</xdr:rowOff>
    </xdr:from>
    <xdr:to>
      <xdr:col>14</xdr:col>
      <xdr:colOff>180975</xdr:colOff>
      <xdr:row>47</xdr:row>
      <xdr:rowOff>66675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4EF8C88D-F9C2-48D0-A152-8E6470CCC66E}"/>
            </a:ext>
          </a:extLst>
        </xdr:cNvPr>
        <xdr:cNvCxnSpPr/>
      </xdr:nvCxnSpPr>
      <xdr:spPr>
        <a:xfrm flipV="1">
          <a:off x="5888355" y="1962150"/>
          <a:ext cx="396240" cy="45529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142875</xdr:colOff>
      <xdr:row>44</xdr:row>
      <xdr:rowOff>133350</xdr:rowOff>
    </xdr:from>
    <xdr:to>
      <xdr:col>18</xdr:col>
      <xdr:colOff>171450</xdr:colOff>
      <xdr:row>44</xdr:row>
      <xdr:rowOff>133350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1D05FA8E-E5F3-41AD-9693-73D52BD663E8}"/>
            </a:ext>
          </a:extLst>
        </xdr:cNvPr>
        <xdr:cNvCxnSpPr/>
      </xdr:nvCxnSpPr>
      <xdr:spPr>
        <a:xfrm>
          <a:off x="7275195" y="1939290"/>
          <a:ext cx="3695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082CF-71E4-46B3-B3A4-1D5897D8DD47}">
  <sheetPr>
    <pageSetUpPr fitToPage="1"/>
  </sheetPr>
  <dimension ref="A1:T19"/>
  <sheetViews>
    <sheetView tabSelected="1" workbookViewId="0">
      <selection activeCell="B10" sqref="B10"/>
    </sheetView>
  </sheetViews>
  <sheetFormatPr defaultRowHeight="14.4" x14ac:dyDescent="0.3"/>
  <cols>
    <col min="1" max="1" width="3.5546875" customWidth="1"/>
    <col min="2" max="2" width="11.21875" bestFit="1" customWidth="1"/>
    <col min="3" max="3" width="8.6640625" customWidth="1"/>
    <col min="4" max="14" width="4.6640625" customWidth="1"/>
    <col min="15" max="17" width="5.33203125" customWidth="1"/>
    <col min="18" max="18" width="6" customWidth="1"/>
    <col min="19" max="19" width="8.21875" customWidth="1"/>
    <col min="20" max="20" width="8" customWidth="1"/>
    <col min="21" max="21" width="5.33203125" customWidth="1"/>
  </cols>
  <sheetData>
    <row r="1" spans="1:20" x14ac:dyDescent="0.3">
      <c r="A1">
        <v>1</v>
      </c>
    </row>
    <row r="5" spans="1:20" x14ac:dyDescent="0.3">
      <c r="D5" s="2" t="s">
        <v>2</v>
      </c>
      <c r="E5" s="2">
        <v>4</v>
      </c>
      <c r="L5" s="1" t="s">
        <v>5</v>
      </c>
      <c r="M5" s="1">
        <v>4</v>
      </c>
    </row>
    <row r="6" spans="1:20" x14ac:dyDescent="0.3">
      <c r="D6" s="2">
        <v>0</v>
      </c>
      <c r="E6" s="2">
        <f>D6+E5</f>
        <v>4</v>
      </c>
      <c r="L6" s="1">
        <f>E6</f>
        <v>4</v>
      </c>
      <c r="M6" s="1">
        <f>L6+M5</f>
        <v>8</v>
      </c>
    </row>
    <row r="7" spans="1:20" x14ac:dyDescent="0.3">
      <c r="D7" s="2">
        <f>E7-E5</f>
        <v>0</v>
      </c>
      <c r="E7" s="2">
        <f>MIN(L7,H10)</f>
        <v>4</v>
      </c>
      <c r="L7" s="1">
        <f>M7-M5</f>
        <v>11</v>
      </c>
      <c r="M7" s="1">
        <f>P9</f>
        <v>15</v>
      </c>
      <c r="P7" s="2" t="s">
        <v>8</v>
      </c>
      <c r="Q7" s="2">
        <v>2</v>
      </c>
    </row>
    <row r="8" spans="1:20" x14ac:dyDescent="0.3">
      <c r="H8" s="2" t="s">
        <v>4</v>
      </c>
      <c r="I8" s="2">
        <v>3</v>
      </c>
      <c r="P8" s="2">
        <f>MAX(M6,M11)</f>
        <v>15</v>
      </c>
      <c r="Q8" s="2">
        <f>P8+Q7</f>
        <v>17</v>
      </c>
    </row>
    <row r="9" spans="1:20" x14ac:dyDescent="0.3">
      <c r="H9" s="2">
        <f>E6</f>
        <v>4</v>
      </c>
      <c r="I9" s="2">
        <f>H9+I8</f>
        <v>7</v>
      </c>
      <c r="P9" s="2">
        <f>Q9-Q7</f>
        <v>15</v>
      </c>
      <c r="Q9" s="2">
        <f>T10</f>
        <v>17</v>
      </c>
      <c r="T9" t="s">
        <v>11</v>
      </c>
    </row>
    <row r="10" spans="1:20" x14ac:dyDescent="0.3">
      <c r="B10" s="2" t="s">
        <v>1</v>
      </c>
      <c r="H10" s="2">
        <f>I10-I8</f>
        <v>4</v>
      </c>
      <c r="I10" s="2">
        <f>L12</f>
        <v>7</v>
      </c>
      <c r="L10" s="2" t="s">
        <v>7</v>
      </c>
      <c r="M10" s="2">
        <v>8</v>
      </c>
      <c r="S10" s="2" t="s">
        <v>10</v>
      </c>
      <c r="T10">
        <f>MAX(Q8,M16)</f>
        <v>17</v>
      </c>
    </row>
    <row r="11" spans="1:20" x14ac:dyDescent="0.3">
      <c r="L11" s="2">
        <f>MAX(I9,E13)</f>
        <v>7</v>
      </c>
      <c r="M11" s="2">
        <f>L11+M10</f>
        <v>15</v>
      </c>
    </row>
    <row r="12" spans="1:20" x14ac:dyDescent="0.3">
      <c r="D12" s="1" t="s">
        <v>3</v>
      </c>
      <c r="E12" s="1">
        <v>6</v>
      </c>
      <c r="L12" s="2">
        <f>M12-M10</f>
        <v>7</v>
      </c>
      <c r="M12" s="2">
        <f>P9</f>
        <v>15</v>
      </c>
    </row>
    <row r="13" spans="1:20" x14ac:dyDescent="0.3">
      <c r="D13" s="1">
        <v>0</v>
      </c>
      <c r="E13" s="1">
        <f>D13+E12</f>
        <v>6</v>
      </c>
    </row>
    <row r="14" spans="1:20" x14ac:dyDescent="0.3">
      <c r="D14" s="1">
        <f>E14-E12</f>
        <v>1</v>
      </c>
      <c r="E14" s="1">
        <f>MIN(L12,H17)</f>
        <v>7</v>
      </c>
    </row>
    <row r="15" spans="1:20" x14ac:dyDescent="0.3">
      <c r="H15" s="1" t="s">
        <v>6</v>
      </c>
      <c r="I15" s="1">
        <v>7</v>
      </c>
      <c r="L15" s="1" t="s">
        <v>9</v>
      </c>
      <c r="M15" s="1">
        <v>1</v>
      </c>
    </row>
    <row r="16" spans="1:20" x14ac:dyDescent="0.3">
      <c r="H16" s="1">
        <f>E13</f>
        <v>6</v>
      </c>
      <c r="I16" s="1">
        <f>H16+I15</f>
        <v>13</v>
      </c>
      <c r="L16" s="1">
        <f>I16</f>
        <v>13</v>
      </c>
      <c r="M16" s="1">
        <f>L16+M15</f>
        <v>14</v>
      </c>
    </row>
    <row r="17" spans="2:13" x14ac:dyDescent="0.3">
      <c r="H17" s="1">
        <f>I17-I15</f>
        <v>9</v>
      </c>
      <c r="I17" s="1">
        <f>L17</f>
        <v>16</v>
      </c>
      <c r="L17" s="1">
        <f>M17-M15</f>
        <v>16</v>
      </c>
      <c r="M17" s="1">
        <f>T10</f>
        <v>17</v>
      </c>
    </row>
    <row r="19" spans="2:13" x14ac:dyDescent="0.3">
      <c r="B19" t="s">
        <v>0</v>
      </c>
      <c r="C19" t="s">
        <v>12</v>
      </c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00FB-B2C0-4FB9-936E-E0C2882EB9B8}">
  <sheetPr>
    <pageSetUpPr fitToPage="1"/>
  </sheetPr>
  <dimension ref="A1:X53"/>
  <sheetViews>
    <sheetView workbookViewId="0">
      <selection activeCell="B19" sqref="B19"/>
    </sheetView>
  </sheetViews>
  <sheetFormatPr defaultRowHeight="14.4" x14ac:dyDescent="0.3"/>
  <cols>
    <col min="3" max="3" width="6.109375" customWidth="1"/>
    <col min="4" max="4" width="7.33203125" customWidth="1"/>
    <col min="5" max="7" width="6.109375" customWidth="1"/>
    <col min="8" max="8" width="6.77734375" customWidth="1"/>
    <col min="9" max="9" width="6.109375" customWidth="1"/>
    <col min="10" max="22" width="5.6640625" customWidth="1"/>
  </cols>
  <sheetData>
    <row r="1" spans="1:24" x14ac:dyDescent="0.3">
      <c r="A1">
        <v>2</v>
      </c>
      <c r="C1" s="6" t="s">
        <v>19</v>
      </c>
      <c r="D1" s="6" t="s">
        <v>20</v>
      </c>
      <c r="E1" s="6" t="s">
        <v>21</v>
      </c>
    </row>
    <row r="2" spans="1:24" ht="34.799999999999997" customHeight="1" x14ac:dyDescent="0.3">
      <c r="A2" t="s">
        <v>19</v>
      </c>
      <c r="B2" s="4" t="s">
        <v>13</v>
      </c>
      <c r="C2" s="4" t="s">
        <v>14</v>
      </c>
      <c r="D2" s="4" t="s">
        <v>15</v>
      </c>
      <c r="E2" s="4" t="s">
        <v>16</v>
      </c>
      <c r="G2" s="7" t="s">
        <v>22</v>
      </c>
      <c r="H2" s="7" t="s">
        <v>17</v>
      </c>
      <c r="I2" s="7"/>
    </row>
    <row r="3" spans="1:24" x14ac:dyDescent="0.3">
      <c r="B3" s="5" t="s">
        <v>2</v>
      </c>
      <c r="C3" s="5">
        <v>3</v>
      </c>
      <c r="D3" s="5">
        <v>6</v>
      </c>
      <c r="E3" s="5">
        <v>6</v>
      </c>
      <c r="F3" s="3" t="str">
        <f>IF(B3&lt;&gt;TRIM(B3),"WARNING: There are blank characters in the activity name","")</f>
        <v/>
      </c>
      <c r="G3" s="8">
        <f>(C3+4*D3+E3)/6</f>
        <v>5.5</v>
      </c>
      <c r="H3" s="9">
        <f>((E3-C3)/6)^2</f>
        <v>0.25</v>
      </c>
      <c r="I3" s="9"/>
    </row>
    <row r="4" spans="1:24" x14ac:dyDescent="0.3">
      <c r="B4" s="5" t="s">
        <v>3</v>
      </c>
      <c r="C4" s="5">
        <v>5</v>
      </c>
      <c r="D4" s="5">
        <v>8</v>
      </c>
      <c r="E4" s="5">
        <v>11</v>
      </c>
      <c r="F4" s="3" t="str">
        <f t="shared" ref="F4:F11" si="0">IF(B4&lt;&gt;TRIM(B4),"WARNING: There are blank characters in the activity name","")</f>
        <v/>
      </c>
      <c r="G4" s="8">
        <f t="shared" ref="G4:G11" si="1">(C4+4*D4+E4)/6</f>
        <v>8</v>
      </c>
      <c r="H4" s="9">
        <f t="shared" ref="H4:H11" si="2">((E4-C4)/6)^2</f>
        <v>1</v>
      </c>
      <c r="I4" s="9"/>
    </row>
    <row r="5" spans="1:24" x14ac:dyDescent="0.3">
      <c r="B5" s="5" t="s">
        <v>4</v>
      </c>
      <c r="C5" s="5">
        <v>5</v>
      </c>
      <c r="D5" s="5">
        <v>6</v>
      </c>
      <c r="E5" s="5">
        <v>10</v>
      </c>
      <c r="F5" s="3" t="str">
        <f t="shared" si="0"/>
        <v/>
      </c>
      <c r="G5" s="8">
        <f t="shared" si="1"/>
        <v>6.5</v>
      </c>
      <c r="H5" s="9">
        <f t="shared" si="2"/>
        <v>0.69444444444444453</v>
      </c>
      <c r="I5" s="9"/>
    </row>
    <row r="6" spans="1:24" x14ac:dyDescent="0.3">
      <c r="B6" s="5" t="s">
        <v>5</v>
      </c>
      <c r="C6" s="5">
        <v>1</v>
      </c>
      <c r="D6" s="5">
        <v>2</v>
      </c>
      <c r="E6" s="5">
        <v>6</v>
      </c>
      <c r="F6" s="3" t="str">
        <f t="shared" si="0"/>
        <v/>
      </c>
      <c r="G6" s="8">
        <f t="shared" si="1"/>
        <v>2.5</v>
      </c>
      <c r="H6" s="9">
        <f t="shared" si="2"/>
        <v>0.69444444444444453</v>
      </c>
      <c r="I6" s="9"/>
    </row>
    <row r="7" spans="1:24" x14ac:dyDescent="0.3">
      <c r="B7" s="5" t="s">
        <v>7</v>
      </c>
      <c r="C7" s="5">
        <v>7</v>
      </c>
      <c r="D7" s="5">
        <v>11</v>
      </c>
      <c r="E7" s="5">
        <v>15</v>
      </c>
      <c r="F7" s="3" t="str">
        <f t="shared" si="0"/>
        <v/>
      </c>
      <c r="G7" s="8">
        <f t="shared" si="1"/>
        <v>11</v>
      </c>
      <c r="H7" s="9">
        <f t="shared" si="2"/>
        <v>1.7777777777777777</v>
      </c>
      <c r="I7" s="9"/>
    </row>
    <row r="8" spans="1:24" x14ac:dyDescent="0.3">
      <c r="B8" s="5" t="s">
        <v>6</v>
      </c>
      <c r="C8" s="5">
        <v>7</v>
      </c>
      <c r="D8" s="5">
        <v>9</v>
      </c>
      <c r="E8" s="5">
        <v>14</v>
      </c>
      <c r="F8" s="3" t="str">
        <f t="shared" si="0"/>
        <v/>
      </c>
      <c r="G8" s="8">
        <f t="shared" si="1"/>
        <v>9.5</v>
      </c>
      <c r="H8" s="9">
        <f t="shared" si="2"/>
        <v>1.3611111111111114</v>
      </c>
      <c r="I8" s="9"/>
    </row>
    <row r="9" spans="1:24" x14ac:dyDescent="0.3">
      <c r="B9" s="5" t="s">
        <v>8</v>
      </c>
      <c r="C9" s="5">
        <v>6</v>
      </c>
      <c r="D9" s="5">
        <v>8</v>
      </c>
      <c r="E9" s="5">
        <v>10</v>
      </c>
      <c r="F9" s="3" t="str">
        <f t="shared" si="0"/>
        <v/>
      </c>
      <c r="G9" s="8">
        <f t="shared" si="1"/>
        <v>8</v>
      </c>
      <c r="H9" s="9">
        <f t="shared" si="2"/>
        <v>0.44444444444444442</v>
      </c>
      <c r="I9" s="9"/>
    </row>
    <row r="10" spans="1:24" x14ac:dyDescent="0.3">
      <c r="B10" s="5" t="s">
        <v>9</v>
      </c>
      <c r="C10" s="5">
        <v>3</v>
      </c>
      <c r="D10" s="5">
        <v>4</v>
      </c>
      <c r="E10" s="5">
        <v>8</v>
      </c>
      <c r="F10" s="3" t="str">
        <f t="shared" si="0"/>
        <v/>
      </c>
      <c r="G10" s="8">
        <f t="shared" si="1"/>
        <v>4.5</v>
      </c>
      <c r="H10" s="9">
        <f t="shared" si="2"/>
        <v>0.69444444444444453</v>
      </c>
      <c r="I10" s="9"/>
    </row>
    <row r="11" spans="1:24" x14ac:dyDescent="0.3">
      <c r="B11" s="5" t="s">
        <v>18</v>
      </c>
      <c r="C11" s="5">
        <v>3</v>
      </c>
      <c r="D11" s="5">
        <v>5</v>
      </c>
      <c r="E11" s="5">
        <v>7</v>
      </c>
      <c r="F11" s="3" t="str">
        <f t="shared" si="0"/>
        <v/>
      </c>
      <c r="G11" s="8">
        <f t="shared" si="1"/>
        <v>5</v>
      </c>
      <c r="H11" s="9">
        <f t="shared" si="2"/>
        <v>0.44444444444444442</v>
      </c>
      <c r="I11" s="9"/>
    </row>
    <row r="15" spans="1:24" x14ac:dyDescent="0.3">
      <c r="E15" s="2" t="s">
        <v>2</v>
      </c>
      <c r="F15" s="12">
        <f>G3</f>
        <v>5.5</v>
      </c>
      <c r="H15" s="2" t="s">
        <v>3</v>
      </c>
      <c r="I15" s="12">
        <f>G4</f>
        <v>8</v>
      </c>
      <c r="K15" s="2" t="s">
        <v>5</v>
      </c>
      <c r="L15" s="12">
        <f>G6</f>
        <v>2.5</v>
      </c>
      <c r="N15" s="1" t="s">
        <v>7</v>
      </c>
      <c r="O15" s="10">
        <f>G7</f>
        <v>11</v>
      </c>
      <c r="S15" s="2" t="s">
        <v>18</v>
      </c>
      <c r="T15" s="12">
        <f>G11</f>
        <v>5</v>
      </c>
      <c r="W15" t="s">
        <v>24</v>
      </c>
    </row>
    <row r="16" spans="1:24" x14ac:dyDescent="0.3">
      <c r="E16" s="2">
        <v>0</v>
      </c>
      <c r="F16" s="12">
        <f>E16+F15</f>
        <v>5.5</v>
      </c>
      <c r="H16" s="12">
        <f>F16</f>
        <v>5.5</v>
      </c>
      <c r="I16" s="12">
        <f>H16+I15</f>
        <v>13.5</v>
      </c>
      <c r="K16" s="12">
        <f>MAX(I16,I20)</f>
        <v>13.5</v>
      </c>
      <c r="L16" s="12">
        <f>K16+L15</f>
        <v>16</v>
      </c>
      <c r="N16" s="10">
        <f>L16</f>
        <v>16</v>
      </c>
      <c r="O16" s="10">
        <f>N16+O15</f>
        <v>27</v>
      </c>
      <c r="S16" s="12">
        <f>MAX(O16,O20,R20)</f>
        <v>30</v>
      </c>
      <c r="T16" s="12">
        <f>S16+T15</f>
        <v>35</v>
      </c>
      <c r="W16" s="2" t="s">
        <v>23</v>
      </c>
      <c r="X16" s="11">
        <f>T16</f>
        <v>35</v>
      </c>
    </row>
    <row r="17" spans="1:20" x14ac:dyDescent="0.3">
      <c r="E17" s="12">
        <f>F17-F15</f>
        <v>0</v>
      </c>
      <c r="F17" s="12">
        <f>MIN(H17,H21)</f>
        <v>5.5</v>
      </c>
      <c r="H17" s="12">
        <f>I17-I15</f>
        <v>5.5</v>
      </c>
      <c r="I17" s="12">
        <f>K17</f>
        <v>13.5</v>
      </c>
      <c r="K17" s="12">
        <f>L17-L15</f>
        <v>13.5</v>
      </c>
      <c r="L17" s="12">
        <f>MIN(N21,N25)</f>
        <v>16</v>
      </c>
      <c r="N17" s="10">
        <f>O17-O15</f>
        <v>19</v>
      </c>
      <c r="O17" s="10">
        <f>S17</f>
        <v>30</v>
      </c>
      <c r="S17" s="12">
        <f>T17-T15</f>
        <v>30</v>
      </c>
      <c r="T17" s="12">
        <f>T16</f>
        <v>35</v>
      </c>
    </row>
    <row r="18" spans="1:20" x14ac:dyDescent="0.3">
      <c r="E18" t="s">
        <v>25</v>
      </c>
      <c r="F18" s="11">
        <f>F17-F16</f>
        <v>0</v>
      </c>
      <c r="H18" t="s">
        <v>25</v>
      </c>
      <c r="I18" s="11">
        <f>I17-I16</f>
        <v>0</v>
      </c>
      <c r="K18" t="s">
        <v>25</v>
      </c>
      <c r="L18" s="11">
        <f>L17-L16</f>
        <v>0</v>
      </c>
      <c r="N18" t="s">
        <v>25</v>
      </c>
      <c r="O18" s="11">
        <f>O17-O16</f>
        <v>3</v>
      </c>
      <c r="S18" t="s">
        <v>25</v>
      </c>
      <c r="T18" s="11">
        <f>T17-T16</f>
        <v>0</v>
      </c>
    </row>
    <row r="19" spans="1:20" x14ac:dyDescent="0.3">
      <c r="A19" t="s">
        <v>21</v>
      </c>
      <c r="B19" s="2" t="s">
        <v>1</v>
      </c>
      <c r="H19" s="1" t="s">
        <v>4</v>
      </c>
      <c r="I19" s="10">
        <f>G5</f>
        <v>6.5</v>
      </c>
      <c r="N19" s="2" t="s">
        <v>6</v>
      </c>
      <c r="O19" s="12">
        <f>G8</f>
        <v>9.5</v>
      </c>
      <c r="Q19" s="2" t="s">
        <v>9</v>
      </c>
      <c r="R19" s="12">
        <f>G10</f>
        <v>4.5</v>
      </c>
    </row>
    <row r="20" spans="1:20" x14ac:dyDescent="0.3">
      <c r="H20" s="10">
        <f>F16</f>
        <v>5.5</v>
      </c>
      <c r="I20" s="10">
        <f>H20+I19</f>
        <v>12</v>
      </c>
      <c r="N20" s="12">
        <f>L16</f>
        <v>16</v>
      </c>
      <c r="O20" s="12">
        <f>N20+O19</f>
        <v>25.5</v>
      </c>
      <c r="Q20" s="12">
        <f>MAX(O20,O24)</f>
        <v>25.5</v>
      </c>
      <c r="R20" s="12">
        <f>Q20+R19</f>
        <v>30</v>
      </c>
    </row>
    <row r="21" spans="1:20" x14ac:dyDescent="0.3">
      <c r="H21" s="10">
        <f>I21-I19</f>
        <v>7</v>
      </c>
      <c r="I21" s="10">
        <f>K17</f>
        <v>13.5</v>
      </c>
      <c r="N21" s="12">
        <f>O21-O19</f>
        <v>16</v>
      </c>
      <c r="O21" s="12">
        <f>MIN(S17,Q21)</f>
        <v>25.5</v>
      </c>
      <c r="Q21" s="12">
        <f>R21-R19</f>
        <v>25.5</v>
      </c>
      <c r="R21" s="12">
        <f>S17</f>
        <v>30</v>
      </c>
    </row>
    <row r="22" spans="1:20" x14ac:dyDescent="0.3">
      <c r="H22" t="s">
        <v>25</v>
      </c>
      <c r="I22" s="11">
        <f>I21-I20</f>
        <v>1.5</v>
      </c>
      <c r="N22" t="s">
        <v>25</v>
      </c>
      <c r="O22" s="11">
        <f>O21-O20</f>
        <v>0</v>
      </c>
      <c r="Q22" t="s">
        <v>25</v>
      </c>
      <c r="R22" s="11">
        <f>R21-R20</f>
        <v>0</v>
      </c>
    </row>
    <row r="23" spans="1:20" x14ac:dyDescent="0.3">
      <c r="N23" s="1" t="s">
        <v>8</v>
      </c>
      <c r="O23" s="10">
        <f>G9</f>
        <v>8</v>
      </c>
    </row>
    <row r="24" spans="1:20" x14ac:dyDescent="0.3">
      <c r="N24" s="10">
        <f>L16</f>
        <v>16</v>
      </c>
      <c r="O24" s="10">
        <f>N24+O23</f>
        <v>24</v>
      </c>
    </row>
    <row r="25" spans="1:20" x14ac:dyDescent="0.3">
      <c r="B25" t="s">
        <v>26</v>
      </c>
      <c r="N25" s="10">
        <f>O25-O23</f>
        <v>17.5</v>
      </c>
      <c r="O25" s="10">
        <f>Q21</f>
        <v>25.5</v>
      </c>
    </row>
    <row r="26" spans="1:20" x14ac:dyDescent="0.3">
      <c r="N26" t="s">
        <v>25</v>
      </c>
      <c r="O26" s="11">
        <f>O25-O24</f>
        <v>1.5</v>
      </c>
    </row>
    <row r="30" spans="1:20" x14ac:dyDescent="0.3">
      <c r="A30" t="s">
        <v>27</v>
      </c>
      <c r="B30" s="18" t="s">
        <v>28</v>
      </c>
    </row>
    <row r="33" spans="3:6" x14ac:dyDescent="0.3">
      <c r="D33" s="15" t="s">
        <v>29</v>
      </c>
      <c r="E33" s="13">
        <f>SUM(H3,H4,H6,H8,H10,H11)</f>
        <v>4.4444444444444455</v>
      </c>
    </row>
    <row r="39" spans="3:6" x14ac:dyDescent="0.3">
      <c r="D39" s="15" t="s">
        <v>29</v>
      </c>
      <c r="E39">
        <f>SQRT(E33)</f>
        <v>2.1081851067789197</v>
      </c>
      <c r="F39" t="s">
        <v>30</v>
      </c>
    </row>
    <row r="44" spans="3:6" x14ac:dyDescent="0.3">
      <c r="D44" s="14" t="s">
        <v>31</v>
      </c>
    </row>
    <row r="45" spans="3:6" x14ac:dyDescent="0.3">
      <c r="D45" s="13">
        <f>(35-34)/E39</f>
        <v>0.47434164902525688</v>
      </c>
    </row>
    <row r="46" spans="3:6" x14ac:dyDescent="0.3">
      <c r="C46" t="s">
        <v>32</v>
      </c>
    </row>
    <row r="47" spans="3:6" x14ac:dyDescent="0.3">
      <c r="D47" s="17">
        <v>0.68081999999999998</v>
      </c>
      <c r="E47" s="16">
        <f>1-D47</f>
        <v>0.31918000000000002</v>
      </c>
      <c r="F47" t="s">
        <v>33</v>
      </c>
    </row>
    <row r="49" spans="1:4" x14ac:dyDescent="0.3">
      <c r="A49" t="s">
        <v>34</v>
      </c>
      <c r="B49" s="18" t="s">
        <v>35</v>
      </c>
    </row>
    <row r="50" spans="1:4" x14ac:dyDescent="0.3">
      <c r="D50" t="s">
        <v>36</v>
      </c>
    </row>
    <row r="51" spans="1:4" x14ac:dyDescent="0.3">
      <c r="D51" s="13">
        <f>(35-29)/E39</f>
        <v>2.8460498941515411</v>
      </c>
    </row>
    <row r="52" spans="1:4" x14ac:dyDescent="0.3">
      <c r="C52" t="s">
        <v>32</v>
      </c>
    </row>
    <row r="53" spans="1:4" x14ac:dyDescent="0.3">
      <c r="D53" s="19">
        <v>0.99780999999999997</v>
      </c>
    </row>
  </sheetData>
  <pageMargins left="0.25" right="0.25" top="0.75" bottom="0.75" header="0.3" footer="0.3"/>
  <pageSetup paperSize="9" scale="92" fitToHeight="0" orientation="landscape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shapeId="2049" r:id="rId4">
          <objectPr defaultSize="0" autoPict="0" r:id="rId5">
            <anchor moveWithCells="1">
              <from>
                <xdr:col>9</xdr:col>
                <xdr:colOff>320040</xdr:colOff>
                <xdr:row>0</xdr:row>
                <xdr:rowOff>167640</xdr:rowOff>
              </from>
              <to>
                <xdr:col>12</xdr:col>
                <xdr:colOff>320040</xdr:colOff>
                <xdr:row>1</xdr:row>
                <xdr:rowOff>426720</xdr:rowOff>
              </to>
            </anchor>
          </objectPr>
        </oleObject>
      </mc:Choice>
      <mc:Fallback>
        <oleObject shapeId="2049" r:id="rId4"/>
      </mc:Fallback>
    </mc:AlternateContent>
    <mc:AlternateContent xmlns:mc="http://schemas.openxmlformats.org/markup-compatibility/2006">
      <mc:Choice Requires="x14">
        <oleObject shapeId="2050" r:id="rId6">
          <objectPr defaultSize="0" autoPict="0" r:id="rId7">
            <anchor moveWithCells="1">
              <from>
                <xdr:col>9</xdr:col>
                <xdr:colOff>259080</xdr:colOff>
                <xdr:row>4</xdr:row>
                <xdr:rowOff>144780</xdr:rowOff>
              </from>
              <to>
                <xdr:col>14</xdr:col>
                <xdr:colOff>0</xdr:colOff>
                <xdr:row>7</xdr:row>
                <xdr:rowOff>160020</xdr:rowOff>
              </to>
            </anchor>
          </objectPr>
        </oleObject>
      </mc:Choice>
      <mc:Fallback>
        <oleObject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F61A-2AB6-473A-AACC-B4E12A42FB28}">
  <sheetPr>
    <pageSetUpPr fitToPage="1"/>
  </sheetPr>
  <dimension ref="A1:V72"/>
  <sheetViews>
    <sheetView workbookViewId="0">
      <selection activeCell="A12" sqref="A12"/>
    </sheetView>
  </sheetViews>
  <sheetFormatPr defaultRowHeight="14.4" x14ac:dyDescent="0.3"/>
  <cols>
    <col min="2" max="3" width="5" customWidth="1"/>
    <col min="4" max="4" width="8.109375" customWidth="1"/>
    <col min="5" max="5" width="7" customWidth="1"/>
    <col min="6" max="6" width="7.88671875" customWidth="1"/>
    <col min="7" max="7" width="6.6640625" customWidth="1"/>
    <col min="8" max="8" width="8.5546875" customWidth="1"/>
    <col min="9" max="9" width="7" customWidth="1"/>
    <col min="10" max="19" width="5" customWidth="1"/>
  </cols>
  <sheetData>
    <row r="1" spans="1:22" x14ac:dyDescent="0.3">
      <c r="A1">
        <v>3</v>
      </c>
    </row>
    <row r="8" spans="1:22" x14ac:dyDescent="0.3">
      <c r="D8" s="1" t="s">
        <v>2</v>
      </c>
      <c r="E8" s="20">
        <v>3</v>
      </c>
      <c r="H8" s="1" t="s">
        <v>4</v>
      </c>
      <c r="I8" s="20">
        <v>6</v>
      </c>
      <c r="L8" s="1" t="s">
        <v>6</v>
      </c>
      <c r="M8" s="20">
        <v>2</v>
      </c>
    </row>
    <row r="9" spans="1:22" x14ac:dyDescent="0.3">
      <c r="D9" s="20">
        <v>0</v>
      </c>
      <c r="E9" s="20">
        <f>D9+E8</f>
        <v>3</v>
      </c>
      <c r="H9" s="20">
        <f>E9</f>
        <v>3</v>
      </c>
      <c r="I9" s="20">
        <f>H9+I8</f>
        <v>9</v>
      </c>
      <c r="L9" s="20">
        <f>I9</f>
        <v>9</v>
      </c>
      <c r="M9" s="20">
        <f>L9+M8</f>
        <v>11</v>
      </c>
    </row>
    <row r="10" spans="1:22" x14ac:dyDescent="0.3">
      <c r="D10" s="20">
        <f>E10-E8</f>
        <v>0</v>
      </c>
      <c r="E10" s="20">
        <f>MIN(H10,H15)</f>
        <v>3</v>
      </c>
      <c r="H10" s="20">
        <f>I10-I8</f>
        <v>4</v>
      </c>
      <c r="I10" s="20">
        <f>L10</f>
        <v>10</v>
      </c>
      <c r="L10" s="20">
        <f>M10-M8</f>
        <v>10</v>
      </c>
      <c r="M10" s="20">
        <f>P12</f>
        <v>12</v>
      </c>
      <c r="P10" s="1" t="s">
        <v>9</v>
      </c>
      <c r="Q10" s="20">
        <v>5</v>
      </c>
      <c r="T10" t="s">
        <v>24</v>
      </c>
    </row>
    <row r="11" spans="1:22" x14ac:dyDescent="0.3">
      <c r="P11" s="20">
        <f>MAX(M9,M14)</f>
        <v>12</v>
      </c>
      <c r="Q11" s="20">
        <f>P11+Q10</f>
        <v>17</v>
      </c>
      <c r="T11" s="2" t="s">
        <v>10</v>
      </c>
      <c r="U11">
        <v>17</v>
      </c>
      <c r="V11" t="s">
        <v>37</v>
      </c>
    </row>
    <row r="12" spans="1:22" x14ac:dyDescent="0.3">
      <c r="A12" s="2" t="s">
        <v>1</v>
      </c>
      <c r="P12" s="20">
        <f>Q12-Q10</f>
        <v>12</v>
      </c>
      <c r="Q12" s="20">
        <v>17</v>
      </c>
    </row>
    <row r="13" spans="1:22" x14ac:dyDescent="0.3">
      <c r="H13" s="1" t="s">
        <v>7</v>
      </c>
      <c r="I13" s="20">
        <v>5</v>
      </c>
      <c r="L13" s="1" t="s">
        <v>8</v>
      </c>
      <c r="M13" s="20">
        <v>4</v>
      </c>
    </row>
    <row r="14" spans="1:22" x14ac:dyDescent="0.3">
      <c r="D14" s="1" t="s">
        <v>3</v>
      </c>
      <c r="E14" s="20">
        <v>4</v>
      </c>
      <c r="H14" s="20">
        <f>E9</f>
        <v>3</v>
      </c>
      <c r="I14" s="20">
        <f>H14+I13</f>
        <v>8</v>
      </c>
      <c r="L14" s="20">
        <f>MAX(I14,I20)</f>
        <v>8</v>
      </c>
      <c r="M14" s="20">
        <f>L14+M13</f>
        <v>12</v>
      </c>
    </row>
    <row r="15" spans="1:22" x14ac:dyDescent="0.3">
      <c r="D15" s="20">
        <v>0</v>
      </c>
      <c r="E15" s="20">
        <f>D15+E14</f>
        <v>4</v>
      </c>
      <c r="H15" s="20">
        <f>I15-I13</f>
        <v>3</v>
      </c>
      <c r="I15" s="20">
        <f>L15</f>
        <v>8</v>
      </c>
      <c r="L15" s="20">
        <f>M15-M13</f>
        <v>8</v>
      </c>
      <c r="M15" s="20">
        <f>P12</f>
        <v>12</v>
      </c>
    </row>
    <row r="16" spans="1:22" x14ac:dyDescent="0.3">
      <c r="D16" s="20">
        <f>E16-E14</f>
        <v>2</v>
      </c>
      <c r="E16" s="20">
        <f>H21</f>
        <v>6</v>
      </c>
    </row>
    <row r="19" spans="2:9" x14ac:dyDescent="0.3">
      <c r="H19" s="1" t="s">
        <v>5</v>
      </c>
      <c r="I19" s="20">
        <v>2</v>
      </c>
    </row>
    <row r="20" spans="2:9" x14ac:dyDescent="0.3">
      <c r="H20" s="20">
        <f>E15</f>
        <v>4</v>
      </c>
      <c r="I20" s="20">
        <f>H20+I19</f>
        <v>6</v>
      </c>
    </row>
    <row r="21" spans="2:9" x14ac:dyDescent="0.3">
      <c r="H21" s="20">
        <f>I21-I19</f>
        <v>6</v>
      </c>
      <c r="I21" s="20">
        <f>L15</f>
        <v>8</v>
      </c>
    </row>
    <row r="23" spans="2:9" x14ac:dyDescent="0.3">
      <c r="B23" t="s">
        <v>38</v>
      </c>
    </row>
    <row r="26" spans="2:9" ht="43.2" x14ac:dyDescent="0.3">
      <c r="B26" s="1"/>
      <c r="C26" s="1"/>
      <c r="D26" s="22" t="s">
        <v>42</v>
      </c>
      <c r="E26" s="22" t="s">
        <v>43</v>
      </c>
      <c r="F26" s="22" t="s">
        <v>44</v>
      </c>
      <c r="G26" s="22" t="s">
        <v>45</v>
      </c>
      <c r="H26" s="21" t="s">
        <v>46</v>
      </c>
      <c r="I26" s="21" t="s">
        <v>47</v>
      </c>
    </row>
    <row r="27" spans="2:9" x14ac:dyDescent="0.3">
      <c r="B27" s="1" t="s">
        <v>2</v>
      </c>
      <c r="C27" s="1" t="s">
        <v>39</v>
      </c>
      <c r="D27" s="1">
        <v>3</v>
      </c>
      <c r="E27" s="1">
        <v>2</v>
      </c>
      <c r="F27" s="1">
        <v>8000</v>
      </c>
      <c r="G27" s="1">
        <v>9800</v>
      </c>
      <c r="H27">
        <f>(G27-F27)/(D27-E27)</f>
        <v>1800</v>
      </c>
      <c r="I27" t="s">
        <v>48</v>
      </c>
    </row>
    <row r="28" spans="2:9" x14ac:dyDescent="0.3">
      <c r="B28" s="1" t="s">
        <v>3</v>
      </c>
      <c r="C28" s="1" t="s">
        <v>39</v>
      </c>
      <c r="D28" s="1">
        <v>4</v>
      </c>
      <c r="E28" s="1">
        <v>3</v>
      </c>
      <c r="F28" s="1">
        <v>9000</v>
      </c>
      <c r="G28" s="1">
        <v>10000</v>
      </c>
      <c r="H28">
        <f t="shared" ref="H28:H34" si="0">(G28-F28)/(D28-E28)</f>
        <v>1000</v>
      </c>
    </row>
    <row r="29" spans="2:9" x14ac:dyDescent="0.3">
      <c r="B29" s="1" t="s">
        <v>4</v>
      </c>
      <c r="C29" s="1" t="s">
        <v>2</v>
      </c>
      <c r="D29" s="1">
        <v>6</v>
      </c>
      <c r="E29" s="1">
        <v>4</v>
      </c>
      <c r="F29" s="1">
        <v>12000</v>
      </c>
      <c r="G29" s="1">
        <v>15000</v>
      </c>
      <c r="H29">
        <f t="shared" si="0"/>
        <v>1500</v>
      </c>
    </row>
    <row r="30" spans="2:9" x14ac:dyDescent="0.3">
      <c r="B30" s="1" t="s">
        <v>5</v>
      </c>
      <c r="C30" s="1" t="s">
        <v>3</v>
      </c>
      <c r="D30" s="1">
        <v>2</v>
      </c>
      <c r="E30" s="1">
        <v>1</v>
      </c>
      <c r="F30" s="1">
        <v>15000</v>
      </c>
      <c r="G30" s="1">
        <v>15500</v>
      </c>
      <c r="H30">
        <f t="shared" si="0"/>
        <v>500</v>
      </c>
    </row>
    <row r="31" spans="2:9" x14ac:dyDescent="0.3">
      <c r="B31" s="1" t="s">
        <v>7</v>
      </c>
      <c r="C31" s="1" t="s">
        <v>2</v>
      </c>
      <c r="D31" s="1">
        <v>5</v>
      </c>
      <c r="E31" s="1">
        <v>3</v>
      </c>
      <c r="F31" s="1">
        <v>5000</v>
      </c>
      <c r="G31" s="1">
        <v>8700</v>
      </c>
      <c r="H31">
        <f t="shared" si="0"/>
        <v>1850</v>
      </c>
      <c r="I31" t="s">
        <v>48</v>
      </c>
    </row>
    <row r="32" spans="2:9" x14ac:dyDescent="0.3">
      <c r="B32" s="1" t="s">
        <v>6</v>
      </c>
      <c r="C32" s="1" t="s">
        <v>4</v>
      </c>
      <c r="D32" s="1">
        <v>2</v>
      </c>
      <c r="E32" s="1">
        <v>1</v>
      </c>
      <c r="F32" s="1">
        <v>7500</v>
      </c>
      <c r="G32" s="1">
        <v>9000</v>
      </c>
      <c r="H32">
        <f t="shared" si="0"/>
        <v>1500</v>
      </c>
    </row>
    <row r="33" spans="1:22" x14ac:dyDescent="0.3">
      <c r="B33" s="2" t="s">
        <v>8</v>
      </c>
      <c r="C33" s="2" t="s">
        <v>40</v>
      </c>
      <c r="D33" s="2">
        <v>4</v>
      </c>
      <c r="E33" s="2">
        <v>2</v>
      </c>
      <c r="F33" s="2">
        <v>8000</v>
      </c>
      <c r="G33" s="2">
        <v>9400</v>
      </c>
      <c r="H33" s="18">
        <f t="shared" si="0"/>
        <v>700</v>
      </c>
      <c r="I33" s="18" t="s">
        <v>48</v>
      </c>
      <c r="J33" t="s">
        <v>49</v>
      </c>
    </row>
    <row r="34" spans="1:22" x14ac:dyDescent="0.3">
      <c r="B34" s="1" t="s">
        <v>9</v>
      </c>
      <c r="C34" s="1" t="s">
        <v>41</v>
      </c>
      <c r="D34" s="1">
        <v>5</v>
      </c>
      <c r="E34" s="1">
        <v>3</v>
      </c>
      <c r="F34" s="1">
        <v>5000</v>
      </c>
      <c r="G34" s="1">
        <v>6600</v>
      </c>
      <c r="H34">
        <f t="shared" si="0"/>
        <v>800</v>
      </c>
      <c r="I34" t="s">
        <v>48</v>
      </c>
    </row>
    <row r="37" spans="1:22" x14ac:dyDescent="0.3">
      <c r="B37" s="18" t="s">
        <v>50</v>
      </c>
    </row>
    <row r="38" spans="1:22" x14ac:dyDescent="0.3">
      <c r="B38" s="18" t="s">
        <v>51</v>
      </c>
    </row>
    <row r="42" spans="1:22" x14ac:dyDescent="0.3">
      <c r="D42" s="2" t="s">
        <v>2</v>
      </c>
      <c r="E42" s="23">
        <v>3</v>
      </c>
      <c r="H42" s="2" t="s">
        <v>4</v>
      </c>
      <c r="I42" s="23">
        <v>6</v>
      </c>
      <c r="L42" s="2" t="s">
        <v>6</v>
      </c>
      <c r="M42" s="23">
        <v>2</v>
      </c>
    </row>
    <row r="43" spans="1:22" x14ac:dyDescent="0.3">
      <c r="D43" s="23">
        <v>0</v>
      </c>
      <c r="E43" s="23">
        <f>D43+E42</f>
        <v>3</v>
      </c>
      <c r="H43" s="23">
        <f>E43</f>
        <v>3</v>
      </c>
      <c r="I43" s="23">
        <f>H43+I42</f>
        <v>9</v>
      </c>
      <c r="L43" s="23">
        <f>I43</f>
        <v>9</v>
      </c>
      <c r="M43" s="23">
        <f>L43+M42</f>
        <v>11</v>
      </c>
    </row>
    <row r="44" spans="1:22" x14ac:dyDescent="0.3">
      <c r="D44" s="23">
        <f>E44-E42</f>
        <v>0</v>
      </c>
      <c r="E44" s="23">
        <f>MIN(H44,H49)</f>
        <v>3</v>
      </c>
      <c r="H44" s="23">
        <f>I44-I42</f>
        <v>3</v>
      </c>
      <c r="I44" s="23">
        <f>L44</f>
        <v>9</v>
      </c>
      <c r="L44" s="23">
        <f>M44-M42</f>
        <v>9</v>
      </c>
      <c r="M44" s="23">
        <f>P46</f>
        <v>11</v>
      </c>
      <c r="P44" s="2" t="s">
        <v>9</v>
      </c>
      <c r="Q44" s="23">
        <v>5</v>
      </c>
      <c r="T44" t="s">
        <v>24</v>
      </c>
    </row>
    <row r="45" spans="1:22" x14ac:dyDescent="0.3">
      <c r="P45" s="23">
        <f>MAX(M43,M48)</f>
        <v>11</v>
      </c>
      <c r="Q45" s="23">
        <f>P45+Q44</f>
        <v>16</v>
      </c>
      <c r="T45" s="2" t="s">
        <v>10</v>
      </c>
      <c r="U45">
        <v>16</v>
      </c>
      <c r="V45" t="s">
        <v>37</v>
      </c>
    </row>
    <row r="46" spans="1:22" x14ac:dyDescent="0.3">
      <c r="A46" s="2" t="s">
        <v>1</v>
      </c>
      <c r="P46" s="23">
        <f>Q46-Q44</f>
        <v>11</v>
      </c>
      <c r="Q46" s="23">
        <v>16</v>
      </c>
    </row>
    <row r="47" spans="1:22" x14ac:dyDescent="0.3">
      <c r="H47" s="2" t="s">
        <v>7</v>
      </c>
      <c r="I47" s="23">
        <v>5</v>
      </c>
      <c r="L47" s="2" t="s">
        <v>8</v>
      </c>
      <c r="M47" s="23">
        <v>3</v>
      </c>
    </row>
    <row r="48" spans="1:22" x14ac:dyDescent="0.3">
      <c r="D48" s="1" t="s">
        <v>3</v>
      </c>
      <c r="E48" s="20">
        <v>4</v>
      </c>
      <c r="H48" s="23">
        <f>E43</f>
        <v>3</v>
      </c>
      <c r="I48" s="23">
        <f>H48+I47</f>
        <v>8</v>
      </c>
      <c r="L48" s="23">
        <f>MAX(I48,I54)</f>
        <v>8</v>
      </c>
      <c r="M48" s="23">
        <f>L48+M47</f>
        <v>11</v>
      </c>
    </row>
    <row r="49" spans="2:13" x14ac:dyDescent="0.3">
      <c r="D49" s="20">
        <v>0</v>
      </c>
      <c r="E49" s="20">
        <f>D49+E48</f>
        <v>4</v>
      </c>
      <c r="H49" s="23">
        <f>I49-I47</f>
        <v>3</v>
      </c>
      <c r="I49" s="23">
        <f>L49</f>
        <v>8</v>
      </c>
      <c r="L49" s="23">
        <f>M49-M47</f>
        <v>8</v>
      </c>
      <c r="M49" s="23">
        <f>P46</f>
        <v>11</v>
      </c>
    </row>
    <row r="50" spans="2:13" x14ac:dyDescent="0.3">
      <c r="D50" s="20">
        <f>E50-E48</f>
        <v>2</v>
      </c>
      <c r="E50" s="20">
        <f>H55</f>
        <v>6</v>
      </c>
    </row>
    <row r="53" spans="2:13" x14ac:dyDescent="0.3">
      <c r="H53" s="1" t="s">
        <v>5</v>
      </c>
      <c r="I53" s="20">
        <v>2</v>
      </c>
    </row>
    <row r="54" spans="2:13" x14ac:dyDescent="0.3">
      <c r="H54" s="20">
        <f>E49</f>
        <v>4</v>
      </c>
      <c r="I54" s="20">
        <f>H54+I53</f>
        <v>6</v>
      </c>
    </row>
    <row r="55" spans="2:13" x14ac:dyDescent="0.3">
      <c r="H55" s="20">
        <f>I55-I53</f>
        <v>6</v>
      </c>
      <c r="I55" s="20">
        <f>L49</f>
        <v>8</v>
      </c>
    </row>
    <row r="57" spans="2:13" x14ac:dyDescent="0.3">
      <c r="B57" t="s">
        <v>52</v>
      </c>
    </row>
    <row r="58" spans="2:13" x14ac:dyDescent="0.3">
      <c r="B58" t="s">
        <v>54</v>
      </c>
    </row>
    <row r="59" spans="2:13" x14ac:dyDescent="0.3">
      <c r="B59" t="s">
        <v>53</v>
      </c>
    </row>
    <row r="61" spans="2:13" ht="43.2" x14ac:dyDescent="0.3">
      <c r="B61" s="1"/>
      <c r="C61" s="1"/>
      <c r="D61" s="22" t="s">
        <v>42</v>
      </c>
      <c r="E61" s="22" t="s">
        <v>43</v>
      </c>
      <c r="F61" s="22" t="s">
        <v>44</v>
      </c>
      <c r="G61" s="22" t="s">
        <v>45</v>
      </c>
      <c r="H61" s="21" t="s">
        <v>46</v>
      </c>
      <c r="I61" s="21" t="s">
        <v>47</v>
      </c>
    </row>
    <row r="62" spans="2:13" x14ac:dyDescent="0.3">
      <c r="B62" s="1" t="s">
        <v>2</v>
      </c>
      <c r="C62" s="1" t="s">
        <v>39</v>
      </c>
      <c r="D62" s="1">
        <v>3</v>
      </c>
      <c r="E62" s="1">
        <v>2</v>
      </c>
      <c r="F62" s="1">
        <v>8000</v>
      </c>
      <c r="G62" s="1">
        <v>9800</v>
      </c>
      <c r="H62">
        <f>(G62-F62)/(D62-E62)</f>
        <v>1800</v>
      </c>
      <c r="I62" t="s">
        <v>48</v>
      </c>
    </row>
    <row r="63" spans="2:13" x14ac:dyDescent="0.3">
      <c r="B63" s="1" t="s">
        <v>3</v>
      </c>
      <c r="C63" s="1" t="s">
        <v>39</v>
      </c>
      <c r="D63" s="1">
        <v>4</v>
      </c>
      <c r="E63" s="1">
        <v>3</v>
      </c>
      <c r="F63" s="1">
        <v>9000</v>
      </c>
      <c r="G63" s="1">
        <v>10000</v>
      </c>
      <c r="H63">
        <f t="shared" ref="H63:H69" si="1">(G63-F63)/(D63-E63)</f>
        <v>1000</v>
      </c>
    </row>
    <row r="64" spans="2:13" x14ac:dyDescent="0.3">
      <c r="B64" s="1" t="s">
        <v>4</v>
      </c>
      <c r="C64" s="1" t="s">
        <v>2</v>
      </c>
      <c r="D64" s="1">
        <v>6</v>
      </c>
      <c r="E64" s="1">
        <v>4</v>
      </c>
      <c r="F64" s="1">
        <v>12000</v>
      </c>
      <c r="G64" s="1">
        <v>15000</v>
      </c>
      <c r="H64">
        <f t="shared" si="1"/>
        <v>1500</v>
      </c>
      <c r="I64" t="s">
        <v>48</v>
      </c>
    </row>
    <row r="65" spans="2:9" x14ac:dyDescent="0.3">
      <c r="B65" s="1" t="s">
        <v>5</v>
      </c>
      <c r="C65" s="1" t="s">
        <v>3</v>
      </c>
      <c r="D65" s="1">
        <v>2</v>
      </c>
      <c r="E65" s="1">
        <v>1</v>
      </c>
      <c r="F65" s="1">
        <v>15000</v>
      </c>
      <c r="G65" s="1">
        <v>15500</v>
      </c>
      <c r="H65">
        <f t="shared" si="1"/>
        <v>500</v>
      </c>
    </row>
    <row r="66" spans="2:9" x14ac:dyDescent="0.3">
      <c r="B66" s="1" t="s">
        <v>7</v>
      </c>
      <c r="C66" s="1" t="s">
        <v>2</v>
      </c>
      <c r="D66" s="1">
        <v>5</v>
      </c>
      <c r="E66" s="1">
        <v>3</v>
      </c>
      <c r="F66" s="1">
        <v>5000</v>
      </c>
      <c r="G66" s="1">
        <v>8700</v>
      </c>
      <c r="H66">
        <f t="shared" si="1"/>
        <v>1850</v>
      </c>
      <c r="I66" t="s">
        <v>48</v>
      </c>
    </row>
    <row r="67" spans="2:9" x14ac:dyDescent="0.3">
      <c r="B67" s="1" t="s">
        <v>6</v>
      </c>
      <c r="C67" s="1" t="s">
        <v>4</v>
      </c>
      <c r="D67" s="1">
        <v>2</v>
      </c>
      <c r="E67" s="1">
        <v>1</v>
      </c>
      <c r="F67" s="1">
        <v>7500</v>
      </c>
      <c r="G67" s="1">
        <v>9000</v>
      </c>
      <c r="H67">
        <f t="shared" si="1"/>
        <v>1500</v>
      </c>
      <c r="I67" t="s">
        <v>48</v>
      </c>
    </row>
    <row r="68" spans="2:9" x14ac:dyDescent="0.3">
      <c r="B68" s="1" t="s">
        <v>8</v>
      </c>
      <c r="C68" s="1" t="s">
        <v>40</v>
      </c>
      <c r="D68" s="1">
        <v>3</v>
      </c>
      <c r="E68" s="1">
        <v>2</v>
      </c>
      <c r="F68" s="1">
        <v>8700</v>
      </c>
      <c r="G68" s="1">
        <f>F68+700</f>
        <v>9400</v>
      </c>
      <c r="H68">
        <f>(G68-F68)/(D68-E68)</f>
        <v>700</v>
      </c>
      <c r="I68" t="s">
        <v>48</v>
      </c>
    </row>
    <row r="69" spans="2:9" x14ac:dyDescent="0.3">
      <c r="B69" s="2" t="s">
        <v>9</v>
      </c>
      <c r="C69" s="2" t="s">
        <v>41</v>
      </c>
      <c r="D69" s="2">
        <v>5</v>
      </c>
      <c r="E69" s="2">
        <v>3</v>
      </c>
      <c r="F69" s="2">
        <v>5000</v>
      </c>
      <c r="G69" s="2">
        <v>6600</v>
      </c>
      <c r="H69" s="18">
        <f t="shared" si="1"/>
        <v>800</v>
      </c>
      <c r="I69" s="18" t="s">
        <v>48</v>
      </c>
    </row>
    <row r="71" spans="2:9" x14ac:dyDescent="0.3">
      <c r="B71" s="18" t="s">
        <v>55</v>
      </c>
    </row>
    <row r="72" spans="2:9" x14ac:dyDescent="0.3">
      <c r="B72" s="18" t="s">
        <v>56</v>
      </c>
    </row>
  </sheetData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Metadata/LabelInfo.xml><?xml version="1.0" encoding="utf-8"?>
<clbl:labelList xmlns:clbl="http://schemas.microsoft.com/office/2020/mipLabelMetadata">
  <clbl:label id="{b14d86f1-83ba-4b13-a702-b5c0231b9337}" enabled="0" method="" siteId="{b14d86f1-83ba-4b13-a702-b5c0231b933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Campher</dc:creator>
  <cp:lastModifiedBy>Susan Campher</cp:lastModifiedBy>
  <cp:lastPrinted>2024-08-26T12:08:43Z</cp:lastPrinted>
  <dcterms:created xsi:type="dcterms:W3CDTF">2024-08-26T08:00:05Z</dcterms:created>
  <dcterms:modified xsi:type="dcterms:W3CDTF">2024-09-02T08:14:22Z</dcterms:modified>
</cp:coreProperties>
</file>