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mcci\Marketing\TheThingsNetwork\projects\hualian\"/>
    </mc:Choice>
  </mc:AlternateContent>
  <bookViews>
    <workbookView xWindow="0" yWindow="0" windowWidth="12788" windowHeight="9563"/>
  </bookViews>
  <sheets>
    <sheet name="Site Map" sheetId="9" r:id="rId1"/>
    <sheet name="Cost Summary" sheetId="6" r:id="rId2"/>
    <sheet name="Sheet1" sheetId="11" r:id="rId3"/>
    <sheet name="Stephenson Screen" sheetId="7" r:id="rId4"/>
    <sheet name="Greenhouse Sensor" sheetId="1" r:id="rId5"/>
    <sheet name="Seaweed Sensor" sheetId="3" r:id="rId6"/>
    <sheet name="Mushroom Sensor" sheetId="5" r:id="rId7"/>
    <sheet name="Lux Transducer" sheetId="10" r:id="rId8"/>
    <sheet name="Network Diagram" sheetId="8" r:id="rId9"/>
    <sheet name="Pond Sensor" sheetId="2" r:id="rId10"/>
    <sheet name="Schedule" sheetId="12" r:id="rId11"/>
  </sheets>
  <definedNames>
    <definedName name="_xlnm._FilterDatabase" localSheetId="10" hidden="1">Schedule!$B$1:$M$26</definedName>
  </definedName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2" l="1"/>
  <c r="G3" i="12"/>
  <c r="H3" i="12"/>
  <c r="I3" i="12"/>
  <c r="J3" i="12"/>
  <c r="K3" i="12"/>
  <c r="L3" i="12"/>
  <c r="M3" i="12"/>
  <c r="F4" i="12"/>
  <c r="G4" i="12"/>
  <c r="H4" i="12"/>
  <c r="I4" i="12"/>
  <c r="J4" i="12"/>
  <c r="K4" i="12"/>
  <c r="L4" i="12"/>
  <c r="M4" i="12"/>
  <c r="F5" i="12"/>
  <c r="G5" i="12"/>
  <c r="H5" i="12"/>
  <c r="I5" i="12"/>
  <c r="J5" i="12"/>
  <c r="K5" i="12"/>
  <c r="L5" i="12"/>
  <c r="M5" i="12"/>
  <c r="F8" i="12"/>
  <c r="G8" i="12"/>
  <c r="H8" i="12"/>
  <c r="I8" i="12"/>
  <c r="J8" i="12"/>
  <c r="K8" i="12"/>
  <c r="L8" i="12"/>
  <c r="M8" i="12"/>
  <c r="F9" i="12"/>
  <c r="G9" i="12"/>
  <c r="H9" i="12"/>
  <c r="I9" i="12"/>
  <c r="J9" i="12"/>
  <c r="K9" i="12"/>
  <c r="L9" i="12"/>
  <c r="M9" i="12"/>
  <c r="F10" i="12"/>
  <c r="G10" i="12"/>
  <c r="H10" i="12"/>
  <c r="I10" i="12"/>
  <c r="J10" i="12"/>
  <c r="K10" i="12"/>
  <c r="L10" i="12"/>
  <c r="M10" i="12"/>
  <c r="F15" i="12"/>
  <c r="G15" i="12"/>
  <c r="H15" i="12"/>
  <c r="I15" i="12"/>
  <c r="J15" i="12"/>
  <c r="K15" i="12"/>
  <c r="L15" i="12"/>
  <c r="M15" i="12"/>
  <c r="F16" i="12"/>
  <c r="G16" i="12"/>
  <c r="H16" i="12"/>
  <c r="I16" i="12"/>
  <c r="J16" i="12"/>
  <c r="K16" i="12"/>
  <c r="L16" i="12"/>
  <c r="M16" i="12"/>
  <c r="F17" i="12"/>
  <c r="G17" i="12"/>
  <c r="H17" i="12"/>
  <c r="I17" i="12"/>
  <c r="J17" i="12"/>
  <c r="K17" i="12"/>
  <c r="L17" i="12"/>
  <c r="M17" i="12"/>
  <c r="H19" i="12"/>
  <c r="L19" i="12"/>
  <c r="H21" i="12"/>
  <c r="L21" i="12"/>
  <c r="F22" i="12"/>
  <c r="G22" i="12"/>
  <c r="H22" i="12"/>
  <c r="I22" i="12"/>
  <c r="J22" i="12"/>
  <c r="K22" i="12"/>
  <c r="L22" i="12"/>
  <c r="M22" i="12"/>
  <c r="F23" i="12"/>
  <c r="G23" i="12"/>
  <c r="H23" i="12"/>
  <c r="I23" i="12"/>
  <c r="J23" i="12"/>
  <c r="K23" i="12"/>
  <c r="L23" i="12"/>
  <c r="M23" i="12"/>
  <c r="F24" i="12"/>
  <c r="G24" i="12"/>
  <c r="H24" i="12"/>
  <c r="I24" i="12"/>
  <c r="J24" i="12"/>
  <c r="K24" i="12"/>
  <c r="L24" i="12"/>
  <c r="M24" i="12"/>
  <c r="F13" i="12"/>
  <c r="G13" i="12"/>
  <c r="H13" i="12"/>
  <c r="I13" i="12"/>
  <c r="J13" i="12"/>
  <c r="K13" i="12"/>
  <c r="L13" i="12"/>
  <c r="M13" i="12"/>
  <c r="F14" i="12"/>
  <c r="G14" i="12"/>
  <c r="H14" i="12"/>
  <c r="I14" i="12"/>
  <c r="J14" i="12"/>
  <c r="K14" i="12"/>
  <c r="L14" i="12"/>
  <c r="M14" i="12"/>
  <c r="F18" i="12"/>
  <c r="G18" i="12"/>
  <c r="H18" i="12"/>
  <c r="I18" i="12"/>
  <c r="J18" i="12"/>
  <c r="K18" i="12"/>
  <c r="L18" i="12"/>
  <c r="M18" i="12"/>
  <c r="F11" i="12"/>
  <c r="G11" i="12"/>
  <c r="H11" i="12"/>
  <c r="I11" i="12"/>
  <c r="J11" i="12"/>
  <c r="K11" i="12"/>
  <c r="L11" i="12"/>
  <c r="M11" i="12"/>
  <c r="F25" i="12"/>
  <c r="G25" i="12"/>
  <c r="H25" i="12"/>
  <c r="I25" i="12"/>
  <c r="J25" i="12"/>
  <c r="K25" i="12"/>
  <c r="L25" i="12"/>
  <c r="M25" i="12"/>
  <c r="F6" i="12"/>
  <c r="G6" i="12"/>
  <c r="H6" i="12"/>
  <c r="I6" i="12"/>
  <c r="J6" i="12"/>
  <c r="K6" i="12"/>
  <c r="L6" i="12"/>
  <c r="M6" i="12"/>
  <c r="F7" i="12"/>
  <c r="G7" i="12"/>
  <c r="H7" i="12"/>
  <c r="I7" i="12"/>
  <c r="J7" i="12"/>
  <c r="K7" i="12"/>
  <c r="L7" i="12"/>
  <c r="M7" i="12"/>
  <c r="F26" i="12"/>
  <c r="G26" i="12"/>
  <c r="H26" i="12"/>
  <c r="I26" i="12"/>
  <c r="J26" i="12"/>
  <c r="K26" i="12"/>
  <c r="L26" i="12"/>
  <c r="M26" i="12"/>
  <c r="F12" i="12"/>
  <c r="G12" i="12"/>
  <c r="H12" i="12"/>
  <c r="I12" i="12"/>
  <c r="J12" i="12"/>
  <c r="K12" i="12"/>
  <c r="L12" i="12"/>
  <c r="M12" i="12"/>
  <c r="F20" i="12"/>
  <c r="G20" i="12"/>
  <c r="H20" i="12"/>
  <c r="I20" i="12"/>
  <c r="J20" i="12"/>
  <c r="K20" i="12"/>
  <c r="L20" i="12"/>
  <c r="M20" i="12"/>
  <c r="G2" i="12"/>
  <c r="H2" i="12"/>
  <c r="I2" i="12"/>
  <c r="J2" i="12"/>
  <c r="K2" i="12"/>
  <c r="L2" i="12"/>
  <c r="M2" i="12"/>
  <c r="F2" i="12"/>
  <c r="C21" i="12"/>
  <c r="F21" i="12" s="1"/>
  <c r="C19" i="12"/>
  <c r="F19" i="12" s="1"/>
  <c r="M21" i="12" l="1"/>
  <c r="I21" i="12"/>
  <c r="M19" i="12"/>
  <c r="I19" i="12"/>
  <c r="K21" i="12"/>
  <c r="G21" i="12"/>
  <c r="K19" i="12"/>
  <c r="G19" i="12"/>
  <c r="J21" i="12"/>
  <c r="J19" i="12"/>
  <c r="I7" i="1"/>
  <c r="I6" i="1"/>
  <c r="I3" i="1"/>
  <c r="I4" i="1"/>
  <c r="I5" i="1"/>
  <c r="I8" i="1"/>
  <c r="I9" i="1"/>
  <c r="I4" i="5"/>
  <c r="G9" i="6"/>
  <c r="I3" i="2"/>
  <c r="I4" i="2"/>
  <c r="I5" i="2"/>
  <c r="I7" i="2"/>
  <c r="F8" i="6"/>
  <c r="G8" i="6"/>
  <c r="E5" i="6"/>
  <c r="E4" i="6"/>
  <c r="E3" i="6"/>
  <c r="I3" i="3"/>
  <c r="I4" i="3"/>
  <c r="I5" i="3"/>
  <c r="I6" i="3"/>
  <c r="I7" i="3"/>
  <c r="I5" i="5"/>
  <c r="I3" i="5"/>
  <c r="I6" i="5"/>
  <c r="I5" i="6"/>
  <c r="H3" i="6"/>
  <c r="I3" i="6"/>
  <c r="I4" i="6"/>
  <c r="H5" i="6"/>
  <c r="H4" i="6"/>
  <c r="J4" i="6"/>
  <c r="J3" i="6"/>
  <c r="J5" i="6"/>
  <c r="F5" i="6"/>
  <c r="F3" i="6"/>
  <c r="F4" i="6"/>
  <c r="G4" i="6" l="1"/>
  <c r="G3" i="6"/>
  <c r="G5" i="6"/>
  <c r="G12" i="6" l="1"/>
</calcChain>
</file>

<file path=xl/sharedStrings.xml><?xml version="1.0" encoding="utf-8"?>
<sst xmlns="http://schemas.openxmlformats.org/spreadsheetml/2006/main" count="230" uniqueCount="100">
  <si>
    <t>Basic Feather M0 Sensor</t>
  </si>
  <si>
    <t>Adafruit</t>
  </si>
  <si>
    <t>MCCI</t>
  </si>
  <si>
    <t>Sparkfun</t>
  </si>
  <si>
    <t>SEN-11050</t>
  </si>
  <si>
    <t>https://www.sparkfun.com/products/11050</t>
  </si>
  <si>
    <t>Temperature Sensor - Waterproof</t>
  </si>
  <si>
    <t>Model</t>
  </si>
  <si>
    <t>Part number</t>
  </si>
  <si>
    <t>Vendor</t>
  </si>
  <si>
    <t>Description</t>
  </si>
  <si>
    <t>Qty</t>
  </si>
  <si>
    <t>URL</t>
  </si>
  <si>
    <t>Unit price</t>
  </si>
  <si>
    <t>Dissolved nitrogen sensor</t>
  </si>
  <si>
    <t>Air temp</t>
  </si>
  <si>
    <t>Air RH</t>
  </si>
  <si>
    <t>Lux</t>
  </si>
  <si>
    <t>Soil Hum</t>
  </si>
  <si>
    <t>x</t>
  </si>
  <si>
    <t>-</t>
  </si>
  <si>
    <t>https://www.adafruit.com/products/1298</t>
  </si>
  <si>
    <t>Soil sensor</t>
  </si>
  <si>
    <t>Total</t>
  </si>
  <si>
    <t>Cost</t>
  </si>
  <si>
    <t>Enclosure (budget)</t>
  </si>
  <si>
    <t>TOTAL</t>
  </si>
  <si>
    <t>https://www.adafruit.com/products/381</t>
  </si>
  <si>
    <t>TBD</t>
  </si>
  <si>
    <t>`</t>
  </si>
  <si>
    <t>Water Temp</t>
  </si>
  <si>
    <t>Water N</t>
  </si>
  <si>
    <t>Baro Pres</t>
  </si>
  <si>
    <t>Greenhouse Sensor</t>
  </si>
  <si>
    <t>Seaweed Sensor</t>
  </si>
  <si>
    <t>Mushroom Sensor</t>
  </si>
  <si>
    <t>Base requirements</t>
  </si>
  <si>
    <t>Spares</t>
  </si>
  <si>
    <t>Cost Col</t>
  </si>
  <si>
    <t>Total Row</t>
  </si>
  <si>
    <t>Total Cost Cell</t>
  </si>
  <si>
    <t>Unit Cost</t>
  </si>
  <si>
    <t>Extended</t>
  </si>
  <si>
    <t>Item</t>
  </si>
  <si>
    <t>Homebrew Pagoda</t>
  </si>
  <si>
    <t>It looks as if fabricating our own Stephenson Screens for sensors works</t>
  </si>
  <si>
    <t>http://www.loganvillageweather.com/station/stevenson.html</t>
  </si>
  <si>
    <t>http://www.instructables.com/id/How-To-Build-Your-Own-Outdoor-Pagoda-for-Weather-/</t>
  </si>
  <si>
    <t>These show better, lipless lids, but not as much info about how to do it.</t>
  </si>
  <si>
    <t>This has detailed instructions, but rubbish about lids with lips; no need to buy them or deal with them</t>
  </si>
  <si>
    <t>Homebrew Stephenson Screen</t>
  </si>
  <si>
    <t>MultiTech Conduit Gateway</t>
  </si>
  <si>
    <t>Remote light sensor?</t>
  </si>
  <si>
    <t>Solar charger</t>
  </si>
  <si>
    <t>Shipping</t>
  </si>
  <si>
    <t>Enclosure</t>
  </si>
  <si>
    <t>UPS (power supply)</t>
  </si>
  <si>
    <t>ALLPOWERS</t>
  </si>
  <si>
    <t>Notes</t>
  </si>
  <si>
    <t>Use USB power adapter (supplied in Taiwan)</t>
  </si>
  <si>
    <t>Note</t>
  </si>
  <si>
    <t>Power will be provided via USB cable and charger sourced in Taiwan</t>
  </si>
  <si>
    <t>Lux Transducer</t>
  </si>
  <si>
    <t>Need to encapsulate and still get wires out.</t>
  </si>
  <si>
    <t>Epoxy will probably be too brittle.</t>
  </si>
  <si>
    <t>Ref</t>
  </si>
  <si>
    <t>http://www.electrolube.com/pdf/encapsulation-resins-brochure-electrolube.pdf</t>
  </si>
  <si>
    <t>http://www.epicresins.com/LEDEncapsulants/PottingCompoundBrochure</t>
  </si>
  <si>
    <t>Li-Cor sensors are awesome but… $500-ish</t>
  </si>
  <si>
    <t>https://www.licor.com/env/products/light/quantum.html</t>
  </si>
  <si>
    <t>Target launch</t>
  </si>
  <si>
    <t>Date</t>
  </si>
  <si>
    <t>Event</t>
  </si>
  <si>
    <t>Today</t>
  </si>
  <si>
    <t>All material in</t>
  </si>
  <si>
    <t>Sensors built</t>
  </si>
  <si>
    <t>Software for sensors ready</t>
  </si>
  <si>
    <t>Conduit configured</t>
  </si>
  <si>
    <t>Ready to ship from Ithaca</t>
  </si>
  <si>
    <t>Delivered to Taiwan</t>
  </si>
  <si>
    <t>System test begin</t>
  </si>
  <si>
    <t>Electronics orderred</t>
  </si>
  <si>
    <t>Who</t>
  </si>
  <si>
    <t>Terry</t>
  </si>
  <si>
    <t>Details about sensor specifications and capabilities</t>
  </si>
  <si>
    <t>Details about software dashboard capabilities</t>
  </si>
  <si>
    <t>IT details</t>
  </si>
  <si>
    <t>Amy</t>
  </si>
  <si>
    <t>Ship first sensor to Josh</t>
  </si>
  <si>
    <t>Ready to print materials</t>
  </si>
  <si>
    <t>Purchase at MCCI store</t>
  </si>
  <si>
    <t>Installation complete</t>
  </si>
  <si>
    <t>Spectrum info</t>
  </si>
  <si>
    <t>Carry first unit to Taiwan</t>
  </si>
  <si>
    <t>Josh</t>
  </si>
  <si>
    <t>Email address to Terry</t>
  </si>
  <si>
    <t>Try to pull this in if possible</t>
  </si>
  <si>
    <t>Enclosure decisions</t>
  </si>
  <si>
    <t>Full electrical diagrams for all three sensors</t>
  </si>
  <si>
    <t>Fedex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</si>
</sst>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3" borderId="1" applyNumberFormat="0" applyFon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3"/>
    <xf numFmtId="0" fontId="3" fillId="0" borderId="0" xfId="0" applyFont="1" applyAlignment="1">
      <alignment wrapText="1"/>
    </xf>
    <xf numFmtId="44" fontId="0" fillId="0" borderId="0" xfId="1" applyFont="1"/>
    <xf numFmtId="0" fontId="2" fillId="2" borderId="0" xfId="2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3" fillId="0" borderId="0" xfId="0" applyNumberFormat="1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3" borderId="0" xfId="4" applyFont="1" applyBorder="1" applyAlignment="1">
      <alignment vertical="top" wrapText="1"/>
    </xf>
    <xf numFmtId="0" fontId="0" fillId="0" borderId="1" xfId="0" applyBorder="1"/>
  </cellXfs>
  <cellStyles count="5">
    <cellStyle name="Bad" xfId="2" builtinId="27"/>
    <cellStyle name="Currency" xfId="1" builtinId="4"/>
    <cellStyle name="Hyperlink" xfId="3" builtinId="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584200</xdr:colOff>
      <xdr:row>0</xdr:row>
      <xdr:rowOff>0</xdr:rowOff>
    </xdr:from>
    <xdr:to>
      <xdr:col>24</xdr:col>
      <xdr:colOff>114300</xdr:colOff>
      <xdr:row>69</xdr:row>
      <xdr:rowOff>99898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200" y="0"/>
          <a:ext cx="15684500" cy="123680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10</xdr:row>
      <xdr:rowOff>171450</xdr:rowOff>
    </xdr:from>
    <xdr:to>
      <xdr:col>12</xdr:col>
      <xdr:colOff>228600</xdr:colOff>
      <xdr:row>14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0E7A02E-1A8E-4EE0-B3DD-4188B133F902}"/>
            </a:ext>
          </a:extLst>
        </xdr:cNvPr>
        <xdr:cNvSpPr/>
      </xdr:nvSpPr>
      <xdr:spPr>
        <a:xfrm>
          <a:off x="6038850" y="2012950"/>
          <a:ext cx="1504950" cy="6985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Router/Firewall</a:t>
          </a:r>
          <a:r>
            <a:rPr lang="en-US" sz="1100" baseline="0"/>
            <a:t> (optional but recommended)</a:t>
          </a:r>
          <a:endParaRPr lang="en-US" sz="1100"/>
        </a:p>
      </xdr:txBody>
    </xdr:sp>
    <xdr:clientData/>
  </xdr:twoCellAnchor>
  <xdr:twoCellAnchor>
    <xdr:from>
      <xdr:col>13</xdr:col>
      <xdr:colOff>381000</xdr:colOff>
      <xdr:row>10</xdr:row>
      <xdr:rowOff>171450</xdr:rowOff>
    </xdr:from>
    <xdr:to>
      <xdr:col>16</xdr:col>
      <xdr:colOff>57150</xdr:colOff>
      <xdr:row>14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181A230-814E-4116-8286-9EF32A1DD0C0}"/>
            </a:ext>
          </a:extLst>
        </xdr:cNvPr>
        <xdr:cNvSpPr/>
      </xdr:nvSpPr>
      <xdr:spPr>
        <a:xfrm>
          <a:off x="8305800" y="2012950"/>
          <a:ext cx="1504950" cy="698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Conduit</a:t>
          </a:r>
        </a:p>
      </xdr:txBody>
    </xdr:sp>
    <xdr:clientData/>
  </xdr:twoCellAnchor>
  <xdr:twoCellAnchor>
    <xdr:from>
      <xdr:col>12</xdr:col>
      <xdr:colOff>228600</xdr:colOff>
      <xdr:row>12</xdr:row>
      <xdr:rowOff>152400</xdr:rowOff>
    </xdr:from>
    <xdr:to>
      <xdr:col>13</xdr:col>
      <xdr:colOff>381000</xdr:colOff>
      <xdr:row>12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851BFEF-164F-43E8-A958-0166918C82F0}"/>
            </a:ext>
          </a:extLst>
        </xdr:cNvPr>
        <xdr:cNvCxnSpPr>
          <a:stCxn id="3" idx="3"/>
          <a:endCxn id="4" idx="1"/>
        </xdr:cNvCxnSpPr>
      </xdr:nvCxnSpPr>
      <xdr:spPr>
        <a:xfrm>
          <a:off x="7543800" y="2362200"/>
          <a:ext cx="762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254000</xdr:colOff>
      <xdr:row>11</xdr:row>
      <xdr:rowOff>38100</xdr:rowOff>
    </xdr:from>
    <xdr:ext cx="685893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D00F2F0-2B97-4A88-A8CD-9EC0B465BA76}"/>
            </a:ext>
          </a:extLst>
        </xdr:cNvPr>
        <xdr:cNvSpPr txBox="1"/>
      </xdr:nvSpPr>
      <xdr:spPr>
        <a:xfrm>
          <a:off x="7569200" y="2063750"/>
          <a:ext cx="6858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Ethernet</a:t>
          </a:r>
        </a:p>
      </xdr:txBody>
    </xdr:sp>
    <xdr:clientData/>
  </xdr:oneCellAnchor>
  <xdr:twoCellAnchor>
    <xdr:from>
      <xdr:col>9</xdr:col>
      <xdr:colOff>68464</xdr:colOff>
      <xdr:row>12</xdr:row>
      <xdr:rowOff>152400</xdr:rowOff>
    </xdr:from>
    <xdr:to>
      <xdr:col>9</xdr:col>
      <xdr:colOff>552450</xdr:colOff>
      <xdr:row>12</xdr:row>
      <xdr:rowOff>158750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F40CF11-D330-4CF8-BF91-DA138F366B86}"/>
            </a:ext>
          </a:extLst>
        </xdr:cNvPr>
        <xdr:cNvCxnSpPr>
          <a:stCxn id="2" idx="0"/>
          <a:endCxn id="3" idx="1"/>
        </xdr:cNvCxnSpPr>
      </xdr:nvCxnSpPr>
      <xdr:spPr>
        <a:xfrm flipV="1">
          <a:off x="5554864" y="2362200"/>
          <a:ext cx="483986" cy="63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15</xdr:row>
      <xdr:rowOff>158750</xdr:rowOff>
    </xdr:from>
    <xdr:to>
      <xdr:col>16</xdr:col>
      <xdr:colOff>57150</xdr:colOff>
      <xdr:row>19</xdr:row>
      <xdr:rowOff>120650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C364D02-D66D-43DD-8B3F-3BEDC0D3F8F0}"/>
            </a:ext>
          </a:extLst>
        </xdr:cNvPr>
        <xdr:cNvSpPr/>
      </xdr:nvSpPr>
      <xdr:spPr>
        <a:xfrm>
          <a:off x="8305800" y="2921000"/>
          <a:ext cx="1504950" cy="69850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Local</a:t>
          </a:r>
          <a:r>
            <a:rPr lang="en-US" sz="1100" baseline="0"/>
            <a:t> laptops for data display</a:t>
          </a:r>
          <a:endParaRPr lang="en-US" sz="1100"/>
        </a:p>
      </xdr:txBody>
    </xdr:sp>
    <xdr:clientData/>
  </xdr:twoCellAnchor>
  <xdr:twoCellAnchor>
    <xdr:from>
      <xdr:col>12</xdr:col>
      <xdr:colOff>82550</xdr:colOff>
      <xdr:row>15</xdr:row>
      <xdr:rowOff>63500</xdr:rowOff>
    </xdr:from>
    <xdr:to>
      <xdr:col>13</xdr:col>
      <xdr:colOff>266700</xdr:colOff>
      <xdr:row>17</xdr:row>
      <xdr:rowOff>114300</xdr:rowOff>
    </xdr:to>
    <xdr:sp macro="" textlink="">
      <xdr:nvSpPr>
        <xdr:cNvPr id="13" name="Lightning Bolt 12">
          <a:extLst>
            <a:ext uri="{FF2B5EF4-FFF2-40B4-BE49-F238E27FC236}">
              <a16:creationId xmlns:a16="http://schemas.microsoft.com/office/drawing/2014/main" id="{5CE443AA-3383-477E-835C-E7C4850F954B}"/>
            </a:ext>
          </a:extLst>
        </xdr:cNvPr>
        <xdr:cNvSpPr/>
      </xdr:nvSpPr>
      <xdr:spPr>
        <a:xfrm>
          <a:off x="7397750" y="2825750"/>
          <a:ext cx="793750" cy="419100"/>
        </a:xfrm>
        <a:prstGeom prst="lightningBol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438150</xdr:colOff>
      <xdr:row>14</xdr:row>
      <xdr:rowOff>146050</xdr:rowOff>
    </xdr:from>
    <xdr:ext cx="482953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8E3E7C6-9EAC-49AF-8991-692839471B7D}"/>
            </a:ext>
          </a:extLst>
        </xdr:cNvPr>
        <xdr:cNvSpPr txBox="1"/>
      </xdr:nvSpPr>
      <xdr:spPr>
        <a:xfrm>
          <a:off x="7753350" y="2724150"/>
          <a:ext cx="4829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Wi-Fi</a:t>
          </a:r>
        </a:p>
      </xdr:txBody>
    </xdr:sp>
    <xdr:clientData/>
  </xdr:oneCellAnchor>
  <xdr:twoCellAnchor>
    <xdr:from>
      <xdr:col>18</xdr:col>
      <xdr:colOff>60325</xdr:colOff>
      <xdr:row>3</xdr:row>
      <xdr:rowOff>120650</xdr:rowOff>
    </xdr:from>
    <xdr:to>
      <xdr:col>19</xdr:col>
      <xdr:colOff>161925</xdr:colOff>
      <xdr:row>5</xdr:row>
      <xdr:rowOff>165100</xdr:rowOff>
    </xdr:to>
    <xdr:sp macro="" textlink="">
      <xdr:nvSpPr>
        <xdr:cNvPr id="15" name="Flowchart: Terminator 14">
          <a:extLst>
            <a:ext uri="{FF2B5EF4-FFF2-40B4-BE49-F238E27FC236}">
              <a16:creationId xmlns:a16="http://schemas.microsoft.com/office/drawing/2014/main" id="{B5DFCCCD-9794-41B6-AB21-8032C08E060D}"/>
            </a:ext>
          </a:extLst>
        </xdr:cNvPr>
        <xdr:cNvSpPr/>
      </xdr:nvSpPr>
      <xdr:spPr>
        <a:xfrm>
          <a:off x="11033125" y="673100"/>
          <a:ext cx="711200" cy="412750"/>
        </a:xfrm>
        <a:prstGeom prst="flowChartTerminator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GH 1</a:t>
          </a:r>
        </a:p>
      </xdr:txBody>
    </xdr:sp>
    <xdr:clientData/>
  </xdr:twoCellAnchor>
  <xdr:twoCellAnchor>
    <xdr:from>
      <xdr:col>18</xdr:col>
      <xdr:colOff>60325</xdr:colOff>
      <xdr:row>6</xdr:row>
      <xdr:rowOff>95250</xdr:rowOff>
    </xdr:from>
    <xdr:to>
      <xdr:col>19</xdr:col>
      <xdr:colOff>161925</xdr:colOff>
      <xdr:row>8</xdr:row>
      <xdr:rowOff>139700</xdr:rowOff>
    </xdr:to>
    <xdr:sp macro="" textlink="">
      <xdr:nvSpPr>
        <xdr:cNvPr id="16" name="Flowchart: Terminator 15">
          <a:extLst>
            <a:ext uri="{FF2B5EF4-FFF2-40B4-BE49-F238E27FC236}">
              <a16:creationId xmlns:a16="http://schemas.microsoft.com/office/drawing/2014/main" id="{B760AC59-A793-42A0-AB2D-7BFA5A256C0A}"/>
            </a:ext>
          </a:extLst>
        </xdr:cNvPr>
        <xdr:cNvSpPr/>
      </xdr:nvSpPr>
      <xdr:spPr>
        <a:xfrm>
          <a:off x="11033125" y="1200150"/>
          <a:ext cx="711200" cy="412750"/>
        </a:xfrm>
        <a:prstGeom prst="flowChartTerminator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GH 2</a:t>
          </a:r>
        </a:p>
      </xdr:txBody>
    </xdr:sp>
    <xdr:clientData/>
  </xdr:twoCellAnchor>
  <xdr:twoCellAnchor>
    <xdr:from>
      <xdr:col>18</xdr:col>
      <xdr:colOff>60325</xdr:colOff>
      <xdr:row>9</xdr:row>
      <xdr:rowOff>69850</xdr:rowOff>
    </xdr:from>
    <xdr:to>
      <xdr:col>19</xdr:col>
      <xdr:colOff>161925</xdr:colOff>
      <xdr:row>11</xdr:row>
      <xdr:rowOff>114300</xdr:rowOff>
    </xdr:to>
    <xdr:sp macro="" textlink="">
      <xdr:nvSpPr>
        <xdr:cNvPr id="17" name="Flowchart: Terminator 16">
          <a:extLst>
            <a:ext uri="{FF2B5EF4-FFF2-40B4-BE49-F238E27FC236}">
              <a16:creationId xmlns:a16="http://schemas.microsoft.com/office/drawing/2014/main" id="{7F364D3E-4839-4568-A6B0-264CA3323997}"/>
            </a:ext>
          </a:extLst>
        </xdr:cNvPr>
        <xdr:cNvSpPr/>
      </xdr:nvSpPr>
      <xdr:spPr>
        <a:xfrm>
          <a:off x="11033125" y="1727200"/>
          <a:ext cx="711200" cy="412750"/>
        </a:xfrm>
        <a:prstGeom prst="flowChartTerminator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GH 3</a:t>
          </a:r>
        </a:p>
      </xdr:txBody>
    </xdr:sp>
    <xdr:clientData/>
  </xdr:twoCellAnchor>
  <xdr:twoCellAnchor>
    <xdr:from>
      <xdr:col>18</xdr:col>
      <xdr:colOff>60325</xdr:colOff>
      <xdr:row>12</xdr:row>
      <xdr:rowOff>44450</xdr:rowOff>
    </xdr:from>
    <xdr:to>
      <xdr:col>19</xdr:col>
      <xdr:colOff>161925</xdr:colOff>
      <xdr:row>14</xdr:row>
      <xdr:rowOff>88900</xdr:rowOff>
    </xdr:to>
    <xdr:sp macro="" textlink="">
      <xdr:nvSpPr>
        <xdr:cNvPr id="18" name="Flowchart: Terminator 17">
          <a:extLst>
            <a:ext uri="{FF2B5EF4-FFF2-40B4-BE49-F238E27FC236}">
              <a16:creationId xmlns:a16="http://schemas.microsoft.com/office/drawing/2014/main" id="{7F6B8244-4C1D-497A-964B-96A06A4B087C}"/>
            </a:ext>
          </a:extLst>
        </xdr:cNvPr>
        <xdr:cNvSpPr/>
      </xdr:nvSpPr>
      <xdr:spPr>
        <a:xfrm>
          <a:off x="11033125" y="2254250"/>
          <a:ext cx="711200" cy="412750"/>
        </a:xfrm>
        <a:prstGeom prst="flowChartTerminator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GH 4</a:t>
          </a:r>
        </a:p>
      </xdr:txBody>
    </xdr:sp>
    <xdr:clientData/>
  </xdr:twoCellAnchor>
  <xdr:twoCellAnchor>
    <xdr:from>
      <xdr:col>18</xdr:col>
      <xdr:colOff>60325</xdr:colOff>
      <xdr:row>15</xdr:row>
      <xdr:rowOff>12700</xdr:rowOff>
    </xdr:from>
    <xdr:to>
      <xdr:col>19</xdr:col>
      <xdr:colOff>161925</xdr:colOff>
      <xdr:row>17</xdr:row>
      <xdr:rowOff>57150</xdr:rowOff>
    </xdr:to>
    <xdr:sp macro="" textlink="">
      <xdr:nvSpPr>
        <xdr:cNvPr id="19" name="Flowchart: Terminator 18">
          <a:extLst>
            <a:ext uri="{FF2B5EF4-FFF2-40B4-BE49-F238E27FC236}">
              <a16:creationId xmlns:a16="http://schemas.microsoft.com/office/drawing/2014/main" id="{0EF81C39-A38E-4C16-AF52-26A3E6A09953}"/>
            </a:ext>
          </a:extLst>
        </xdr:cNvPr>
        <xdr:cNvSpPr/>
      </xdr:nvSpPr>
      <xdr:spPr>
        <a:xfrm>
          <a:off x="11033125" y="2774950"/>
          <a:ext cx="711200" cy="412750"/>
        </a:xfrm>
        <a:prstGeom prst="flowChartTerminator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 1</a:t>
          </a:r>
        </a:p>
      </xdr:txBody>
    </xdr:sp>
    <xdr:clientData/>
  </xdr:twoCellAnchor>
  <xdr:twoCellAnchor>
    <xdr:from>
      <xdr:col>18</xdr:col>
      <xdr:colOff>60325</xdr:colOff>
      <xdr:row>17</xdr:row>
      <xdr:rowOff>171450</xdr:rowOff>
    </xdr:from>
    <xdr:to>
      <xdr:col>19</xdr:col>
      <xdr:colOff>161925</xdr:colOff>
      <xdr:row>20</xdr:row>
      <xdr:rowOff>31750</xdr:rowOff>
    </xdr:to>
    <xdr:sp macro="" textlink="">
      <xdr:nvSpPr>
        <xdr:cNvPr id="20" name="Flowchart: Terminator 19">
          <a:extLst>
            <a:ext uri="{FF2B5EF4-FFF2-40B4-BE49-F238E27FC236}">
              <a16:creationId xmlns:a16="http://schemas.microsoft.com/office/drawing/2014/main" id="{30FF5F8D-E338-4444-8E87-0804B1EA3C13}"/>
            </a:ext>
          </a:extLst>
        </xdr:cNvPr>
        <xdr:cNvSpPr/>
      </xdr:nvSpPr>
      <xdr:spPr>
        <a:xfrm>
          <a:off x="11033125" y="3302000"/>
          <a:ext cx="711200" cy="412750"/>
        </a:xfrm>
        <a:prstGeom prst="flowChartTerminator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 2</a:t>
          </a:r>
        </a:p>
      </xdr:txBody>
    </xdr:sp>
    <xdr:clientData/>
  </xdr:twoCellAnchor>
  <xdr:twoCellAnchor>
    <xdr:from>
      <xdr:col>18</xdr:col>
      <xdr:colOff>60325</xdr:colOff>
      <xdr:row>20</xdr:row>
      <xdr:rowOff>146050</xdr:rowOff>
    </xdr:from>
    <xdr:to>
      <xdr:col>19</xdr:col>
      <xdr:colOff>161925</xdr:colOff>
      <xdr:row>23</xdr:row>
      <xdr:rowOff>6350</xdr:rowOff>
    </xdr:to>
    <xdr:sp macro="" textlink="">
      <xdr:nvSpPr>
        <xdr:cNvPr id="21" name="Flowchart: Terminator 20">
          <a:extLst>
            <a:ext uri="{FF2B5EF4-FFF2-40B4-BE49-F238E27FC236}">
              <a16:creationId xmlns:a16="http://schemas.microsoft.com/office/drawing/2014/main" id="{1FC5ED3B-E944-4E8A-85DD-7376830BF688}"/>
            </a:ext>
          </a:extLst>
        </xdr:cNvPr>
        <xdr:cNvSpPr/>
      </xdr:nvSpPr>
      <xdr:spPr>
        <a:xfrm>
          <a:off x="11033125" y="3829050"/>
          <a:ext cx="711200" cy="412750"/>
        </a:xfrm>
        <a:prstGeom prst="flowChartTerminator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 1</a:t>
          </a:r>
        </a:p>
      </xdr:txBody>
    </xdr:sp>
    <xdr:clientData/>
  </xdr:twoCellAnchor>
  <xdr:twoCellAnchor>
    <xdr:from>
      <xdr:col>18</xdr:col>
      <xdr:colOff>60325</xdr:colOff>
      <xdr:row>23</xdr:row>
      <xdr:rowOff>120650</xdr:rowOff>
    </xdr:from>
    <xdr:to>
      <xdr:col>19</xdr:col>
      <xdr:colOff>161925</xdr:colOff>
      <xdr:row>25</xdr:row>
      <xdr:rowOff>165100</xdr:rowOff>
    </xdr:to>
    <xdr:sp macro="" textlink="">
      <xdr:nvSpPr>
        <xdr:cNvPr id="22" name="Flowchart: Terminator 21">
          <a:extLst>
            <a:ext uri="{FF2B5EF4-FFF2-40B4-BE49-F238E27FC236}">
              <a16:creationId xmlns:a16="http://schemas.microsoft.com/office/drawing/2014/main" id="{7EBBE9FD-16A6-4517-AF0F-11F02EBFFDEE}"/>
            </a:ext>
          </a:extLst>
        </xdr:cNvPr>
        <xdr:cNvSpPr/>
      </xdr:nvSpPr>
      <xdr:spPr>
        <a:xfrm>
          <a:off x="11033125" y="4356100"/>
          <a:ext cx="711200" cy="412750"/>
        </a:xfrm>
        <a:prstGeom prst="flowChartTerminator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 2</a:t>
          </a:r>
        </a:p>
      </xdr:txBody>
    </xdr:sp>
    <xdr:clientData/>
  </xdr:twoCellAnchor>
  <xdr:twoCellAnchor>
    <xdr:from>
      <xdr:col>16</xdr:col>
      <xdr:colOff>57150</xdr:colOff>
      <xdr:row>4</xdr:row>
      <xdr:rowOff>142875</xdr:rowOff>
    </xdr:from>
    <xdr:to>
      <xdr:col>18</xdr:col>
      <xdr:colOff>60325</xdr:colOff>
      <xdr:row>12</xdr:row>
      <xdr:rowOff>152400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350F49A-91FF-4BFC-A1B2-FDDB2E82764A}"/>
            </a:ext>
          </a:extLst>
        </xdr:cNvPr>
        <xdr:cNvCxnSpPr>
          <a:stCxn id="15" idx="1"/>
          <a:endCxn id="4" idx="3"/>
        </xdr:cNvCxnSpPr>
      </xdr:nvCxnSpPr>
      <xdr:spPr>
        <a:xfrm flipH="1">
          <a:off x="9810750" y="879475"/>
          <a:ext cx="1222375" cy="148272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7</xdr:row>
      <xdr:rowOff>117475</xdr:rowOff>
    </xdr:from>
    <xdr:to>
      <xdr:col>18</xdr:col>
      <xdr:colOff>60325</xdr:colOff>
      <xdr:row>12</xdr:row>
      <xdr:rowOff>152400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6FB98A8D-2C54-4D61-B5D6-7AFE510D3002}"/>
            </a:ext>
          </a:extLst>
        </xdr:cNvPr>
        <xdr:cNvCxnSpPr>
          <a:stCxn id="16" idx="1"/>
          <a:endCxn id="4" idx="3"/>
        </xdr:cNvCxnSpPr>
      </xdr:nvCxnSpPr>
      <xdr:spPr>
        <a:xfrm flipH="1">
          <a:off x="9810750" y="1406525"/>
          <a:ext cx="1222375" cy="95567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10</xdr:row>
      <xdr:rowOff>92075</xdr:rowOff>
    </xdr:from>
    <xdr:to>
      <xdr:col>18</xdr:col>
      <xdr:colOff>60325</xdr:colOff>
      <xdr:row>12</xdr:row>
      <xdr:rowOff>152400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F1AE40B-04BA-4881-8905-BB5DBF25BAF2}"/>
            </a:ext>
          </a:extLst>
        </xdr:cNvPr>
        <xdr:cNvCxnSpPr>
          <a:stCxn id="17" idx="1"/>
          <a:endCxn id="4" idx="3"/>
        </xdr:cNvCxnSpPr>
      </xdr:nvCxnSpPr>
      <xdr:spPr>
        <a:xfrm flipH="1">
          <a:off x="9810750" y="1933575"/>
          <a:ext cx="1222375" cy="42862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12</xdr:row>
      <xdr:rowOff>152400</xdr:rowOff>
    </xdr:from>
    <xdr:to>
      <xdr:col>18</xdr:col>
      <xdr:colOff>60325</xdr:colOff>
      <xdr:row>13</xdr:row>
      <xdr:rowOff>66675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ED09B6B-53E4-4124-9963-E9094CB049A9}"/>
            </a:ext>
          </a:extLst>
        </xdr:cNvPr>
        <xdr:cNvCxnSpPr>
          <a:stCxn id="18" idx="1"/>
          <a:endCxn id="4" idx="3"/>
        </xdr:cNvCxnSpPr>
      </xdr:nvCxnSpPr>
      <xdr:spPr>
        <a:xfrm flipH="1" flipV="1">
          <a:off x="9810750" y="2362200"/>
          <a:ext cx="1222375" cy="9842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12</xdr:row>
      <xdr:rowOff>152400</xdr:rowOff>
    </xdr:from>
    <xdr:to>
      <xdr:col>18</xdr:col>
      <xdr:colOff>60325</xdr:colOff>
      <xdr:row>16</xdr:row>
      <xdr:rowOff>34925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3D4AC43-1D3A-4008-928A-661E74A5A362}"/>
            </a:ext>
          </a:extLst>
        </xdr:cNvPr>
        <xdr:cNvCxnSpPr>
          <a:stCxn id="19" idx="1"/>
          <a:endCxn id="4" idx="3"/>
        </xdr:cNvCxnSpPr>
      </xdr:nvCxnSpPr>
      <xdr:spPr>
        <a:xfrm flipH="1" flipV="1">
          <a:off x="9810750" y="2362200"/>
          <a:ext cx="1222375" cy="61912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12</xdr:row>
      <xdr:rowOff>152400</xdr:rowOff>
    </xdr:from>
    <xdr:to>
      <xdr:col>18</xdr:col>
      <xdr:colOff>60325</xdr:colOff>
      <xdr:row>19</xdr:row>
      <xdr:rowOff>9525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F4017FE3-6BFF-4DB7-8C7C-A3C107B54706}"/>
            </a:ext>
          </a:extLst>
        </xdr:cNvPr>
        <xdr:cNvCxnSpPr>
          <a:stCxn id="20" idx="1"/>
          <a:endCxn id="4" idx="3"/>
        </xdr:cNvCxnSpPr>
      </xdr:nvCxnSpPr>
      <xdr:spPr>
        <a:xfrm flipH="1" flipV="1">
          <a:off x="9810750" y="2362200"/>
          <a:ext cx="1222375" cy="114617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12</xdr:row>
      <xdr:rowOff>152400</xdr:rowOff>
    </xdr:from>
    <xdr:to>
      <xdr:col>18</xdr:col>
      <xdr:colOff>60325</xdr:colOff>
      <xdr:row>21</xdr:row>
      <xdr:rowOff>168275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2F62B6C1-8F31-44C9-8715-E28B114664EF}"/>
            </a:ext>
          </a:extLst>
        </xdr:cNvPr>
        <xdr:cNvCxnSpPr>
          <a:stCxn id="21" idx="1"/>
          <a:endCxn id="4" idx="3"/>
        </xdr:cNvCxnSpPr>
      </xdr:nvCxnSpPr>
      <xdr:spPr>
        <a:xfrm flipH="1" flipV="1">
          <a:off x="9810750" y="2362200"/>
          <a:ext cx="1222375" cy="167322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12</xdr:row>
      <xdr:rowOff>152400</xdr:rowOff>
    </xdr:from>
    <xdr:to>
      <xdr:col>18</xdr:col>
      <xdr:colOff>60325</xdr:colOff>
      <xdr:row>24</xdr:row>
      <xdr:rowOff>142875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6CB43AE-0A81-42A3-9807-98073675DDEC}"/>
            </a:ext>
          </a:extLst>
        </xdr:cNvPr>
        <xdr:cNvCxnSpPr>
          <a:stCxn id="22" idx="1"/>
          <a:endCxn id="4" idx="3"/>
        </xdr:cNvCxnSpPr>
      </xdr:nvCxnSpPr>
      <xdr:spPr>
        <a:xfrm flipH="1" flipV="1">
          <a:off x="9810750" y="2362200"/>
          <a:ext cx="1222375" cy="220027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5</xdr:row>
      <xdr:rowOff>88900</xdr:rowOff>
    </xdr:from>
    <xdr:to>
      <xdr:col>4</xdr:col>
      <xdr:colOff>495300</xdr:colOff>
      <xdr:row>9</xdr:row>
      <xdr:rowOff>177800</xdr:rowOff>
    </xdr:to>
    <xdr:sp macro="" textlink="">
      <xdr:nvSpPr>
        <xdr:cNvPr id="46" name="Flowchart: Predefined Process 45">
          <a:extLst>
            <a:ext uri="{FF2B5EF4-FFF2-40B4-BE49-F238E27FC236}">
              <a16:creationId xmlns:a16="http://schemas.microsoft.com/office/drawing/2014/main" id="{D45AD99F-BC35-4D22-9FDA-0A3036F0EC16}"/>
            </a:ext>
          </a:extLst>
        </xdr:cNvPr>
        <xdr:cNvSpPr/>
      </xdr:nvSpPr>
      <xdr:spPr>
        <a:xfrm>
          <a:off x="1428750" y="1009650"/>
          <a:ext cx="1504950" cy="825500"/>
        </a:xfrm>
        <a:prstGeom prst="flowChartPredefined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Things Network infrastructure</a:t>
          </a:r>
          <a:endParaRPr lang="en-US" sz="1100"/>
        </a:p>
      </xdr:txBody>
    </xdr:sp>
    <xdr:clientData/>
  </xdr:twoCellAnchor>
  <xdr:twoCellAnchor>
    <xdr:from>
      <xdr:col>1</xdr:col>
      <xdr:colOff>431800</xdr:colOff>
      <xdr:row>14</xdr:row>
      <xdr:rowOff>82550</xdr:rowOff>
    </xdr:from>
    <xdr:to>
      <xdr:col>5</xdr:col>
      <xdr:colOff>285750</xdr:colOff>
      <xdr:row>32</xdr:row>
      <xdr:rowOff>114300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52D570BB-3655-4A50-9B0D-F1BECCFE912E}"/>
            </a:ext>
          </a:extLst>
        </xdr:cNvPr>
        <xdr:cNvGrpSpPr/>
      </xdr:nvGrpSpPr>
      <xdr:grpSpPr>
        <a:xfrm>
          <a:off x="1060450" y="2616200"/>
          <a:ext cx="2368550" cy="3289300"/>
          <a:chOff x="1041400" y="2178050"/>
          <a:chExt cx="2292350" cy="33464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6E988612-1022-4F18-A8F9-2C80BBEC8BCB}"/>
              </a:ext>
            </a:extLst>
          </xdr:cNvPr>
          <xdr:cNvSpPr/>
        </xdr:nvSpPr>
        <xdr:spPr>
          <a:xfrm>
            <a:off x="1041400" y="2178050"/>
            <a:ext cx="2292350" cy="33464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en-US" sz="1100"/>
              <a:t>Cloud-based server</a:t>
            </a:r>
          </a:p>
        </xdr:txBody>
      </xdr:sp>
      <xdr:sp macro="" textlink="">
        <xdr:nvSpPr>
          <xdr:cNvPr id="47" name="Flowchart: Predefined Process 46">
            <a:extLst>
              <a:ext uri="{FF2B5EF4-FFF2-40B4-BE49-F238E27FC236}">
                <a16:creationId xmlns:a16="http://schemas.microsoft.com/office/drawing/2014/main" id="{7EB6AE4E-767B-4129-B81B-F2A59DD6B361}"/>
              </a:ext>
            </a:extLst>
          </xdr:cNvPr>
          <xdr:cNvSpPr/>
        </xdr:nvSpPr>
        <xdr:spPr>
          <a:xfrm>
            <a:off x="1441450" y="2330450"/>
            <a:ext cx="1504950" cy="825500"/>
          </a:xfrm>
          <a:prstGeom prst="flowChartPredefined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Node-Red</a:t>
            </a:r>
            <a:r>
              <a:rPr lang="en-US" sz="1100" baseline="0"/>
              <a:t> instance for processing sensor data</a:t>
            </a:r>
            <a:endParaRPr lang="en-US" sz="1100"/>
          </a:p>
        </xdr:txBody>
      </xdr:sp>
      <xdr:sp macro="" textlink="">
        <xdr:nvSpPr>
          <xdr:cNvPr id="48" name="Flowchart: Predefined Process 47">
            <a:extLst>
              <a:ext uri="{FF2B5EF4-FFF2-40B4-BE49-F238E27FC236}">
                <a16:creationId xmlns:a16="http://schemas.microsoft.com/office/drawing/2014/main" id="{5CD69086-68E0-416C-A091-105F61BE4535}"/>
              </a:ext>
            </a:extLst>
          </xdr:cNvPr>
          <xdr:cNvSpPr/>
        </xdr:nvSpPr>
        <xdr:spPr>
          <a:xfrm>
            <a:off x="1428750" y="3340100"/>
            <a:ext cx="1504950" cy="825500"/>
          </a:xfrm>
          <a:prstGeom prst="flowChartPredefined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Sensor database (Influx)</a:t>
            </a:r>
          </a:p>
        </xdr:txBody>
      </xdr:sp>
      <xdr:sp macro="" textlink="">
        <xdr:nvSpPr>
          <xdr:cNvPr id="49" name="Flowchart: Predefined Process 48">
            <a:extLst>
              <a:ext uri="{FF2B5EF4-FFF2-40B4-BE49-F238E27FC236}">
                <a16:creationId xmlns:a16="http://schemas.microsoft.com/office/drawing/2014/main" id="{4C919E86-957D-4001-B1D8-88D1B2803BB5}"/>
              </a:ext>
            </a:extLst>
          </xdr:cNvPr>
          <xdr:cNvSpPr/>
        </xdr:nvSpPr>
        <xdr:spPr>
          <a:xfrm>
            <a:off x="1428750" y="4368800"/>
            <a:ext cx="1504950" cy="825500"/>
          </a:xfrm>
          <a:prstGeom prst="flowChartPredefined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Dashboard</a:t>
            </a:r>
            <a:r>
              <a:rPr lang="en-US" sz="1100" baseline="0"/>
              <a:t> app</a:t>
            </a:r>
            <a:endParaRPr lang="en-US" sz="1100"/>
          </a:p>
        </xdr:txBody>
      </xdr:sp>
    </xdr:grpSp>
    <xdr:clientData/>
  </xdr:twoCellAnchor>
  <xdr:twoCellAnchor>
    <xdr:from>
      <xdr:col>4</xdr:col>
      <xdr:colOff>495300</xdr:colOff>
      <xdr:row>7</xdr:row>
      <xdr:rowOff>133350</xdr:rowOff>
    </xdr:from>
    <xdr:to>
      <xdr:col>6</xdr:col>
      <xdr:colOff>514350</xdr:colOff>
      <xdr:row>10</xdr:row>
      <xdr:rowOff>50800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50E8D23-3849-4081-9BF3-FCB753FF7622}"/>
            </a:ext>
          </a:extLst>
        </xdr:cNvPr>
        <xdr:cNvCxnSpPr>
          <a:endCxn id="46" idx="3"/>
        </xdr:cNvCxnSpPr>
      </xdr:nvCxnSpPr>
      <xdr:spPr>
        <a:xfrm flipH="1" flipV="1">
          <a:off x="2933700" y="1422400"/>
          <a:ext cx="1238250" cy="4699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9</xdr:row>
      <xdr:rowOff>177800</xdr:rowOff>
    </xdr:from>
    <xdr:to>
      <xdr:col>3</xdr:col>
      <xdr:colOff>365125</xdr:colOff>
      <xdr:row>15</xdr:row>
      <xdr:rowOff>50800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6A98711-8D0D-4056-BA04-38EC8B5A1E4B}"/>
            </a:ext>
          </a:extLst>
        </xdr:cNvPr>
        <xdr:cNvCxnSpPr>
          <a:stCxn id="46" idx="2"/>
          <a:endCxn id="47" idx="0"/>
        </xdr:cNvCxnSpPr>
      </xdr:nvCxnSpPr>
      <xdr:spPr>
        <a:xfrm>
          <a:off x="2181225" y="1835150"/>
          <a:ext cx="12700" cy="9779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14</xdr:row>
      <xdr:rowOff>139700</xdr:rowOff>
    </xdr:from>
    <xdr:to>
      <xdr:col>13</xdr:col>
      <xdr:colOff>368300</xdr:colOff>
      <xdr:row>27</xdr:row>
      <xdr:rowOff>171450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4F44FCCF-61CF-4B2B-8969-B0549D59B8C5}"/>
            </a:ext>
          </a:extLst>
        </xdr:cNvPr>
        <xdr:cNvSpPr/>
      </xdr:nvSpPr>
      <xdr:spPr>
        <a:xfrm>
          <a:off x="2990850" y="2717800"/>
          <a:ext cx="5302250" cy="2425700"/>
        </a:xfrm>
        <a:custGeom>
          <a:avLst/>
          <a:gdLst>
            <a:gd name="connsiteX0" fmla="*/ 0 w 5302250"/>
            <a:gd name="connsiteY0" fmla="*/ 2425700 h 2425700"/>
            <a:gd name="connsiteX1" fmla="*/ 95250 w 5302250"/>
            <a:gd name="connsiteY1" fmla="*/ 2343150 h 2425700"/>
            <a:gd name="connsiteX2" fmla="*/ 107950 w 5302250"/>
            <a:gd name="connsiteY2" fmla="*/ 2324100 h 2425700"/>
            <a:gd name="connsiteX3" fmla="*/ 120650 w 5302250"/>
            <a:gd name="connsiteY3" fmla="*/ 2298700 h 2425700"/>
            <a:gd name="connsiteX4" fmla="*/ 152400 w 5302250"/>
            <a:gd name="connsiteY4" fmla="*/ 2260600 h 2425700"/>
            <a:gd name="connsiteX5" fmla="*/ 165100 w 5302250"/>
            <a:gd name="connsiteY5" fmla="*/ 2228850 h 2425700"/>
            <a:gd name="connsiteX6" fmla="*/ 171450 w 5302250"/>
            <a:gd name="connsiteY6" fmla="*/ 2209800 h 2425700"/>
            <a:gd name="connsiteX7" fmla="*/ 196850 w 5302250"/>
            <a:gd name="connsiteY7" fmla="*/ 2178050 h 2425700"/>
            <a:gd name="connsiteX8" fmla="*/ 234950 w 5302250"/>
            <a:gd name="connsiteY8" fmla="*/ 2070100 h 2425700"/>
            <a:gd name="connsiteX9" fmla="*/ 247650 w 5302250"/>
            <a:gd name="connsiteY9" fmla="*/ 2038350 h 2425700"/>
            <a:gd name="connsiteX10" fmla="*/ 266700 w 5302250"/>
            <a:gd name="connsiteY10" fmla="*/ 1974850 h 2425700"/>
            <a:gd name="connsiteX11" fmla="*/ 292100 w 5302250"/>
            <a:gd name="connsiteY11" fmla="*/ 1879600 h 2425700"/>
            <a:gd name="connsiteX12" fmla="*/ 349250 w 5302250"/>
            <a:gd name="connsiteY12" fmla="*/ 1701800 h 2425700"/>
            <a:gd name="connsiteX13" fmla="*/ 406400 w 5302250"/>
            <a:gd name="connsiteY13" fmla="*/ 1492250 h 2425700"/>
            <a:gd name="connsiteX14" fmla="*/ 419100 w 5302250"/>
            <a:gd name="connsiteY14" fmla="*/ 1460500 h 2425700"/>
            <a:gd name="connsiteX15" fmla="*/ 425450 w 5302250"/>
            <a:gd name="connsiteY15" fmla="*/ 1435100 h 2425700"/>
            <a:gd name="connsiteX16" fmla="*/ 431800 w 5302250"/>
            <a:gd name="connsiteY16" fmla="*/ 1403350 h 2425700"/>
            <a:gd name="connsiteX17" fmla="*/ 476250 w 5302250"/>
            <a:gd name="connsiteY17" fmla="*/ 1289050 h 2425700"/>
            <a:gd name="connsiteX18" fmla="*/ 488950 w 5302250"/>
            <a:gd name="connsiteY18" fmla="*/ 1238250 h 2425700"/>
            <a:gd name="connsiteX19" fmla="*/ 495300 w 5302250"/>
            <a:gd name="connsiteY19" fmla="*/ 1143000 h 2425700"/>
            <a:gd name="connsiteX20" fmla="*/ 501650 w 5302250"/>
            <a:gd name="connsiteY20" fmla="*/ 1123950 h 2425700"/>
            <a:gd name="connsiteX21" fmla="*/ 508000 w 5302250"/>
            <a:gd name="connsiteY21" fmla="*/ 1085850 h 2425700"/>
            <a:gd name="connsiteX22" fmla="*/ 514350 w 5302250"/>
            <a:gd name="connsiteY22" fmla="*/ 1022350 h 2425700"/>
            <a:gd name="connsiteX23" fmla="*/ 539750 w 5302250"/>
            <a:gd name="connsiteY23" fmla="*/ 946150 h 2425700"/>
            <a:gd name="connsiteX24" fmla="*/ 552450 w 5302250"/>
            <a:gd name="connsiteY24" fmla="*/ 901700 h 2425700"/>
            <a:gd name="connsiteX25" fmla="*/ 565150 w 5302250"/>
            <a:gd name="connsiteY25" fmla="*/ 869950 h 2425700"/>
            <a:gd name="connsiteX26" fmla="*/ 590550 w 5302250"/>
            <a:gd name="connsiteY26" fmla="*/ 838200 h 2425700"/>
            <a:gd name="connsiteX27" fmla="*/ 609600 w 5302250"/>
            <a:gd name="connsiteY27" fmla="*/ 793750 h 2425700"/>
            <a:gd name="connsiteX28" fmla="*/ 615950 w 5302250"/>
            <a:gd name="connsiteY28" fmla="*/ 774700 h 2425700"/>
            <a:gd name="connsiteX29" fmla="*/ 647700 w 5302250"/>
            <a:gd name="connsiteY29" fmla="*/ 730250 h 2425700"/>
            <a:gd name="connsiteX30" fmla="*/ 698500 w 5302250"/>
            <a:gd name="connsiteY30" fmla="*/ 654050 h 2425700"/>
            <a:gd name="connsiteX31" fmla="*/ 742950 w 5302250"/>
            <a:gd name="connsiteY31" fmla="*/ 596900 h 2425700"/>
            <a:gd name="connsiteX32" fmla="*/ 762000 w 5302250"/>
            <a:gd name="connsiteY32" fmla="*/ 558800 h 2425700"/>
            <a:gd name="connsiteX33" fmla="*/ 793750 w 5302250"/>
            <a:gd name="connsiteY33" fmla="*/ 514350 h 2425700"/>
            <a:gd name="connsiteX34" fmla="*/ 800100 w 5302250"/>
            <a:gd name="connsiteY34" fmla="*/ 495300 h 2425700"/>
            <a:gd name="connsiteX35" fmla="*/ 838200 w 5302250"/>
            <a:gd name="connsiteY35" fmla="*/ 450850 h 2425700"/>
            <a:gd name="connsiteX36" fmla="*/ 876300 w 5302250"/>
            <a:gd name="connsiteY36" fmla="*/ 400050 h 2425700"/>
            <a:gd name="connsiteX37" fmla="*/ 895350 w 5302250"/>
            <a:gd name="connsiteY37" fmla="*/ 381000 h 2425700"/>
            <a:gd name="connsiteX38" fmla="*/ 920750 w 5302250"/>
            <a:gd name="connsiteY38" fmla="*/ 342900 h 2425700"/>
            <a:gd name="connsiteX39" fmla="*/ 958850 w 5302250"/>
            <a:gd name="connsiteY39" fmla="*/ 304800 h 2425700"/>
            <a:gd name="connsiteX40" fmla="*/ 990600 w 5302250"/>
            <a:gd name="connsiteY40" fmla="*/ 260350 h 2425700"/>
            <a:gd name="connsiteX41" fmla="*/ 1028700 w 5302250"/>
            <a:gd name="connsiteY41" fmla="*/ 234950 h 2425700"/>
            <a:gd name="connsiteX42" fmla="*/ 1047750 w 5302250"/>
            <a:gd name="connsiteY42" fmla="*/ 222250 h 2425700"/>
            <a:gd name="connsiteX43" fmla="*/ 1066800 w 5302250"/>
            <a:gd name="connsiteY43" fmla="*/ 209550 h 2425700"/>
            <a:gd name="connsiteX44" fmla="*/ 1092200 w 5302250"/>
            <a:gd name="connsiteY44" fmla="*/ 196850 h 2425700"/>
            <a:gd name="connsiteX45" fmla="*/ 1111250 w 5302250"/>
            <a:gd name="connsiteY45" fmla="*/ 171450 h 2425700"/>
            <a:gd name="connsiteX46" fmla="*/ 1181100 w 5302250"/>
            <a:gd name="connsiteY46" fmla="*/ 146050 h 2425700"/>
            <a:gd name="connsiteX47" fmla="*/ 1219200 w 5302250"/>
            <a:gd name="connsiteY47" fmla="*/ 133350 h 2425700"/>
            <a:gd name="connsiteX48" fmla="*/ 1295400 w 5302250"/>
            <a:gd name="connsiteY48" fmla="*/ 114300 h 2425700"/>
            <a:gd name="connsiteX49" fmla="*/ 1346200 w 5302250"/>
            <a:gd name="connsiteY49" fmla="*/ 88900 h 2425700"/>
            <a:gd name="connsiteX50" fmla="*/ 1371600 w 5302250"/>
            <a:gd name="connsiteY50" fmla="*/ 82550 h 2425700"/>
            <a:gd name="connsiteX51" fmla="*/ 1403350 w 5302250"/>
            <a:gd name="connsiteY51" fmla="*/ 69850 h 2425700"/>
            <a:gd name="connsiteX52" fmla="*/ 1422400 w 5302250"/>
            <a:gd name="connsiteY52" fmla="*/ 63500 h 2425700"/>
            <a:gd name="connsiteX53" fmla="*/ 1441450 w 5302250"/>
            <a:gd name="connsiteY53" fmla="*/ 50800 h 2425700"/>
            <a:gd name="connsiteX54" fmla="*/ 1473200 w 5302250"/>
            <a:gd name="connsiteY54" fmla="*/ 44450 h 2425700"/>
            <a:gd name="connsiteX55" fmla="*/ 1492250 w 5302250"/>
            <a:gd name="connsiteY55" fmla="*/ 38100 h 2425700"/>
            <a:gd name="connsiteX56" fmla="*/ 1593850 w 5302250"/>
            <a:gd name="connsiteY56" fmla="*/ 25400 h 2425700"/>
            <a:gd name="connsiteX57" fmla="*/ 1625600 w 5302250"/>
            <a:gd name="connsiteY57" fmla="*/ 19050 h 2425700"/>
            <a:gd name="connsiteX58" fmla="*/ 1651000 w 5302250"/>
            <a:gd name="connsiteY58" fmla="*/ 12700 h 2425700"/>
            <a:gd name="connsiteX59" fmla="*/ 1733550 w 5302250"/>
            <a:gd name="connsiteY59" fmla="*/ 6350 h 2425700"/>
            <a:gd name="connsiteX60" fmla="*/ 1778000 w 5302250"/>
            <a:gd name="connsiteY60" fmla="*/ 0 h 2425700"/>
            <a:gd name="connsiteX61" fmla="*/ 2063750 w 5302250"/>
            <a:gd name="connsiteY61" fmla="*/ 6350 h 2425700"/>
            <a:gd name="connsiteX62" fmla="*/ 2120900 w 5302250"/>
            <a:gd name="connsiteY62" fmla="*/ 19050 h 2425700"/>
            <a:gd name="connsiteX63" fmla="*/ 2190750 w 5302250"/>
            <a:gd name="connsiteY63" fmla="*/ 31750 h 2425700"/>
            <a:gd name="connsiteX64" fmla="*/ 2292350 w 5302250"/>
            <a:gd name="connsiteY64" fmla="*/ 44450 h 2425700"/>
            <a:gd name="connsiteX65" fmla="*/ 2381250 w 5302250"/>
            <a:gd name="connsiteY65" fmla="*/ 57150 h 2425700"/>
            <a:gd name="connsiteX66" fmla="*/ 2901950 w 5302250"/>
            <a:gd name="connsiteY66" fmla="*/ 69850 h 2425700"/>
            <a:gd name="connsiteX67" fmla="*/ 2978150 w 5302250"/>
            <a:gd name="connsiteY67" fmla="*/ 120650 h 2425700"/>
            <a:gd name="connsiteX68" fmla="*/ 3092450 w 5302250"/>
            <a:gd name="connsiteY68" fmla="*/ 177800 h 2425700"/>
            <a:gd name="connsiteX69" fmla="*/ 3149600 w 5302250"/>
            <a:gd name="connsiteY69" fmla="*/ 203200 h 2425700"/>
            <a:gd name="connsiteX70" fmla="*/ 3251200 w 5302250"/>
            <a:gd name="connsiteY70" fmla="*/ 266700 h 2425700"/>
            <a:gd name="connsiteX71" fmla="*/ 3454400 w 5302250"/>
            <a:gd name="connsiteY71" fmla="*/ 368300 h 2425700"/>
            <a:gd name="connsiteX72" fmla="*/ 3778250 w 5302250"/>
            <a:gd name="connsiteY72" fmla="*/ 469900 h 2425700"/>
            <a:gd name="connsiteX73" fmla="*/ 3860800 w 5302250"/>
            <a:gd name="connsiteY73" fmla="*/ 488950 h 2425700"/>
            <a:gd name="connsiteX74" fmla="*/ 3924300 w 5302250"/>
            <a:gd name="connsiteY74" fmla="*/ 495300 h 2425700"/>
            <a:gd name="connsiteX75" fmla="*/ 3981450 w 5302250"/>
            <a:gd name="connsiteY75" fmla="*/ 501650 h 2425700"/>
            <a:gd name="connsiteX76" fmla="*/ 4051300 w 5302250"/>
            <a:gd name="connsiteY76" fmla="*/ 514350 h 2425700"/>
            <a:gd name="connsiteX77" fmla="*/ 4114800 w 5302250"/>
            <a:gd name="connsiteY77" fmla="*/ 520700 h 2425700"/>
            <a:gd name="connsiteX78" fmla="*/ 4229100 w 5302250"/>
            <a:gd name="connsiteY78" fmla="*/ 539750 h 2425700"/>
            <a:gd name="connsiteX79" fmla="*/ 4311650 w 5302250"/>
            <a:gd name="connsiteY79" fmla="*/ 546100 h 2425700"/>
            <a:gd name="connsiteX80" fmla="*/ 4508500 w 5302250"/>
            <a:gd name="connsiteY80" fmla="*/ 571500 h 2425700"/>
            <a:gd name="connsiteX81" fmla="*/ 4673600 w 5302250"/>
            <a:gd name="connsiteY81" fmla="*/ 584200 h 2425700"/>
            <a:gd name="connsiteX82" fmla="*/ 4845050 w 5302250"/>
            <a:gd name="connsiteY82" fmla="*/ 603250 h 2425700"/>
            <a:gd name="connsiteX83" fmla="*/ 4997450 w 5302250"/>
            <a:gd name="connsiteY83" fmla="*/ 596900 h 2425700"/>
            <a:gd name="connsiteX84" fmla="*/ 5187950 w 5302250"/>
            <a:gd name="connsiteY84" fmla="*/ 590550 h 2425700"/>
            <a:gd name="connsiteX85" fmla="*/ 5264150 w 5302250"/>
            <a:gd name="connsiteY85" fmla="*/ 584200 h 2425700"/>
            <a:gd name="connsiteX86" fmla="*/ 5302250 w 5302250"/>
            <a:gd name="connsiteY86" fmla="*/ 590550 h 2425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</a:cxnLst>
          <a:rect l="l" t="t" r="r" b="b"/>
          <a:pathLst>
            <a:path w="5302250" h="2425700">
              <a:moveTo>
                <a:pt x="0" y="2425700"/>
              </a:moveTo>
              <a:cubicBezTo>
                <a:pt x="37420" y="2400753"/>
                <a:pt x="68073" y="2383916"/>
                <a:pt x="95250" y="2343150"/>
              </a:cubicBezTo>
              <a:cubicBezTo>
                <a:pt x="99483" y="2336800"/>
                <a:pt x="104164" y="2330726"/>
                <a:pt x="107950" y="2324100"/>
              </a:cubicBezTo>
              <a:cubicBezTo>
                <a:pt x="112646" y="2315881"/>
                <a:pt x="115222" y="2306455"/>
                <a:pt x="120650" y="2298700"/>
              </a:cubicBezTo>
              <a:cubicBezTo>
                <a:pt x="130130" y="2285157"/>
                <a:pt x="141817" y="2273300"/>
                <a:pt x="152400" y="2260600"/>
              </a:cubicBezTo>
              <a:cubicBezTo>
                <a:pt x="156633" y="2250017"/>
                <a:pt x="161098" y="2239523"/>
                <a:pt x="165100" y="2228850"/>
              </a:cubicBezTo>
              <a:cubicBezTo>
                <a:pt x="167450" y="2222583"/>
                <a:pt x="167902" y="2215476"/>
                <a:pt x="171450" y="2209800"/>
              </a:cubicBezTo>
              <a:cubicBezTo>
                <a:pt x="178633" y="2198307"/>
                <a:pt x="188383" y="2188633"/>
                <a:pt x="196850" y="2178050"/>
              </a:cubicBezTo>
              <a:cubicBezTo>
                <a:pt x="210144" y="2124875"/>
                <a:pt x="200765" y="2158005"/>
                <a:pt x="234950" y="2070100"/>
              </a:cubicBezTo>
              <a:cubicBezTo>
                <a:pt x="239081" y="2059476"/>
                <a:pt x="244375" y="2049268"/>
                <a:pt x="247650" y="2038350"/>
              </a:cubicBezTo>
              <a:lnTo>
                <a:pt x="266700" y="1974850"/>
              </a:lnTo>
              <a:cubicBezTo>
                <a:pt x="277284" y="1900763"/>
                <a:pt x="265769" y="1958592"/>
                <a:pt x="292100" y="1879600"/>
              </a:cubicBezTo>
              <a:cubicBezTo>
                <a:pt x="311786" y="1820542"/>
                <a:pt x="330375" y="1761123"/>
                <a:pt x="349250" y="1701800"/>
              </a:cubicBezTo>
              <a:cubicBezTo>
                <a:pt x="423197" y="1469395"/>
                <a:pt x="340398" y="1734256"/>
                <a:pt x="406400" y="1492250"/>
              </a:cubicBezTo>
              <a:cubicBezTo>
                <a:pt x="409399" y="1481253"/>
                <a:pt x="415495" y="1471314"/>
                <a:pt x="419100" y="1460500"/>
              </a:cubicBezTo>
              <a:cubicBezTo>
                <a:pt x="421860" y="1452221"/>
                <a:pt x="423557" y="1443619"/>
                <a:pt x="425450" y="1435100"/>
              </a:cubicBezTo>
              <a:cubicBezTo>
                <a:pt x="427791" y="1424564"/>
                <a:pt x="428254" y="1413544"/>
                <a:pt x="431800" y="1403350"/>
              </a:cubicBezTo>
              <a:cubicBezTo>
                <a:pt x="445230" y="1364739"/>
                <a:pt x="468233" y="1329136"/>
                <a:pt x="476250" y="1289050"/>
              </a:cubicBezTo>
              <a:cubicBezTo>
                <a:pt x="483913" y="1250736"/>
                <a:pt x="479187" y="1267539"/>
                <a:pt x="488950" y="1238250"/>
              </a:cubicBezTo>
              <a:cubicBezTo>
                <a:pt x="491067" y="1206500"/>
                <a:pt x="491786" y="1174626"/>
                <a:pt x="495300" y="1143000"/>
              </a:cubicBezTo>
              <a:cubicBezTo>
                <a:pt x="496039" y="1136347"/>
                <a:pt x="500198" y="1130484"/>
                <a:pt x="501650" y="1123950"/>
              </a:cubicBezTo>
              <a:cubicBezTo>
                <a:pt x="504443" y="1111381"/>
                <a:pt x="506403" y="1098626"/>
                <a:pt x="508000" y="1085850"/>
              </a:cubicBezTo>
              <a:cubicBezTo>
                <a:pt x="510638" y="1064742"/>
                <a:pt x="509968" y="1043166"/>
                <a:pt x="514350" y="1022350"/>
              </a:cubicBezTo>
              <a:cubicBezTo>
                <a:pt x="536928" y="915106"/>
                <a:pt x="526580" y="998831"/>
                <a:pt x="539750" y="946150"/>
              </a:cubicBezTo>
              <a:cubicBezTo>
                <a:pt x="544754" y="926134"/>
                <a:pt x="545618" y="919920"/>
                <a:pt x="552450" y="901700"/>
              </a:cubicBezTo>
              <a:cubicBezTo>
                <a:pt x="556452" y="891027"/>
                <a:pt x="559285" y="879724"/>
                <a:pt x="565150" y="869950"/>
              </a:cubicBezTo>
              <a:cubicBezTo>
                <a:pt x="572123" y="858328"/>
                <a:pt x="582083" y="848783"/>
                <a:pt x="590550" y="838200"/>
              </a:cubicBezTo>
              <a:cubicBezTo>
                <a:pt x="605442" y="793524"/>
                <a:pt x="586060" y="848677"/>
                <a:pt x="609600" y="793750"/>
              </a:cubicBezTo>
              <a:cubicBezTo>
                <a:pt x="612237" y="787598"/>
                <a:pt x="612506" y="780440"/>
                <a:pt x="615950" y="774700"/>
              </a:cubicBezTo>
              <a:cubicBezTo>
                <a:pt x="625318" y="759087"/>
                <a:pt x="637117" y="745067"/>
                <a:pt x="647700" y="730250"/>
              </a:cubicBezTo>
              <a:cubicBezTo>
                <a:pt x="665530" y="676761"/>
                <a:pt x="636066" y="758106"/>
                <a:pt x="698500" y="654050"/>
              </a:cubicBezTo>
              <a:cubicBezTo>
                <a:pt x="735436" y="592490"/>
                <a:pt x="697447" y="649987"/>
                <a:pt x="742950" y="596900"/>
              </a:cubicBezTo>
              <a:cubicBezTo>
                <a:pt x="764788" y="571422"/>
                <a:pt x="748479" y="585843"/>
                <a:pt x="762000" y="558800"/>
              </a:cubicBezTo>
              <a:cubicBezTo>
                <a:pt x="766643" y="549515"/>
                <a:pt x="789436" y="520103"/>
                <a:pt x="793750" y="514350"/>
              </a:cubicBezTo>
              <a:cubicBezTo>
                <a:pt x="795867" y="508000"/>
                <a:pt x="796779" y="501112"/>
                <a:pt x="800100" y="495300"/>
              </a:cubicBezTo>
              <a:cubicBezTo>
                <a:pt x="818411" y="463255"/>
                <a:pt x="816865" y="476926"/>
                <a:pt x="838200" y="450850"/>
              </a:cubicBezTo>
              <a:cubicBezTo>
                <a:pt x="851604" y="434468"/>
                <a:pt x="861333" y="415017"/>
                <a:pt x="876300" y="400050"/>
              </a:cubicBezTo>
              <a:cubicBezTo>
                <a:pt x="882650" y="393700"/>
                <a:pt x="889837" y="388089"/>
                <a:pt x="895350" y="381000"/>
              </a:cubicBezTo>
              <a:cubicBezTo>
                <a:pt x="904721" y="368952"/>
                <a:pt x="909957" y="353693"/>
                <a:pt x="920750" y="342900"/>
              </a:cubicBezTo>
              <a:cubicBezTo>
                <a:pt x="933450" y="330200"/>
                <a:pt x="948411" y="319415"/>
                <a:pt x="958850" y="304800"/>
              </a:cubicBezTo>
              <a:cubicBezTo>
                <a:pt x="969433" y="289983"/>
                <a:pt x="977725" y="273225"/>
                <a:pt x="990600" y="260350"/>
              </a:cubicBezTo>
              <a:cubicBezTo>
                <a:pt x="1001393" y="249557"/>
                <a:pt x="1016000" y="243417"/>
                <a:pt x="1028700" y="234950"/>
              </a:cubicBezTo>
              <a:lnTo>
                <a:pt x="1047750" y="222250"/>
              </a:lnTo>
              <a:cubicBezTo>
                <a:pt x="1054100" y="218017"/>
                <a:pt x="1059974" y="212963"/>
                <a:pt x="1066800" y="209550"/>
              </a:cubicBezTo>
              <a:lnTo>
                <a:pt x="1092200" y="196850"/>
              </a:lnTo>
              <a:cubicBezTo>
                <a:pt x="1098550" y="188383"/>
                <a:pt x="1102580" y="177519"/>
                <a:pt x="1111250" y="171450"/>
              </a:cubicBezTo>
              <a:cubicBezTo>
                <a:pt x="1137591" y="153011"/>
                <a:pt x="1154208" y="154118"/>
                <a:pt x="1181100" y="146050"/>
              </a:cubicBezTo>
              <a:cubicBezTo>
                <a:pt x="1193922" y="142203"/>
                <a:pt x="1206213" y="136597"/>
                <a:pt x="1219200" y="133350"/>
              </a:cubicBezTo>
              <a:cubicBezTo>
                <a:pt x="1244600" y="127000"/>
                <a:pt x="1270688" y="122949"/>
                <a:pt x="1295400" y="114300"/>
              </a:cubicBezTo>
              <a:cubicBezTo>
                <a:pt x="1313269" y="108046"/>
                <a:pt x="1328724" y="96182"/>
                <a:pt x="1346200" y="88900"/>
              </a:cubicBezTo>
              <a:cubicBezTo>
                <a:pt x="1354256" y="85543"/>
                <a:pt x="1363321" y="85310"/>
                <a:pt x="1371600" y="82550"/>
              </a:cubicBezTo>
              <a:cubicBezTo>
                <a:pt x="1382414" y="78945"/>
                <a:pt x="1392677" y="73852"/>
                <a:pt x="1403350" y="69850"/>
              </a:cubicBezTo>
              <a:cubicBezTo>
                <a:pt x="1409617" y="67500"/>
                <a:pt x="1416413" y="66493"/>
                <a:pt x="1422400" y="63500"/>
              </a:cubicBezTo>
              <a:cubicBezTo>
                <a:pt x="1429226" y="60087"/>
                <a:pt x="1434304" y="53480"/>
                <a:pt x="1441450" y="50800"/>
              </a:cubicBezTo>
              <a:cubicBezTo>
                <a:pt x="1451556" y="47010"/>
                <a:pt x="1462729" y="47068"/>
                <a:pt x="1473200" y="44450"/>
              </a:cubicBezTo>
              <a:cubicBezTo>
                <a:pt x="1479694" y="42827"/>
                <a:pt x="1485716" y="39552"/>
                <a:pt x="1492250" y="38100"/>
              </a:cubicBezTo>
              <a:cubicBezTo>
                <a:pt x="1531727" y="29327"/>
                <a:pt x="1549932" y="31256"/>
                <a:pt x="1593850" y="25400"/>
              </a:cubicBezTo>
              <a:cubicBezTo>
                <a:pt x="1604548" y="23974"/>
                <a:pt x="1615064" y="21391"/>
                <a:pt x="1625600" y="19050"/>
              </a:cubicBezTo>
              <a:cubicBezTo>
                <a:pt x="1634119" y="17157"/>
                <a:pt x="1642333" y="13720"/>
                <a:pt x="1651000" y="12700"/>
              </a:cubicBezTo>
              <a:cubicBezTo>
                <a:pt x="1678409" y="9475"/>
                <a:pt x="1706089" y="9096"/>
                <a:pt x="1733550" y="6350"/>
              </a:cubicBezTo>
              <a:cubicBezTo>
                <a:pt x="1748443" y="4861"/>
                <a:pt x="1763183" y="2117"/>
                <a:pt x="1778000" y="0"/>
              </a:cubicBezTo>
              <a:cubicBezTo>
                <a:pt x="1873250" y="2117"/>
                <a:pt x="1968623" y="1065"/>
                <a:pt x="2063750" y="6350"/>
              </a:cubicBezTo>
              <a:cubicBezTo>
                <a:pt x="2083235" y="7432"/>
                <a:pt x="2101764" y="15223"/>
                <a:pt x="2120900" y="19050"/>
              </a:cubicBezTo>
              <a:cubicBezTo>
                <a:pt x="2144105" y="23691"/>
                <a:pt x="2167340" y="28282"/>
                <a:pt x="2190750" y="31750"/>
              </a:cubicBezTo>
              <a:cubicBezTo>
                <a:pt x="2224512" y="36752"/>
                <a:pt x="2258684" y="38839"/>
                <a:pt x="2292350" y="44450"/>
              </a:cubicBezTo>
              <a:cubicBezTo>
                <a:pt x="2323300" y="49608"/>
                <a:pt x="2349462" y="54501"/>
                <a:pt x="2381250" y="57150"/>
              </a:cubicBezTo>
              <a:cubicBezTo>
                <a:pt x="2548642" y="71099"/>
                <a:pt x="2752180" y="67581"/>
                <a:pt x="2901950" y="69850"/>
              </a:cubicBezTo>
              <a:cubicBezTo>
                <a:pt x="2972755" y="93452"/>
                <a:pt x="2811661" y="37405"/>
                <a:pt x="2978150" y="120650"/>
              </a:cubicBezTo>
              <a:cubicBezTo>
                <a:pt x="3016250" y="139700"/>
                <a:pt x="3053524" y="160500"/>
                <a:pt x="3092450" y="177800"/>
              </a:cubicBezTo>
              <a:cubicBezTo>
                <a:pt x="3111500" y="186267"/>
                <a:pt x="3131411" y="193014"/>
                <a:pt x="3149600" y="203200"/>
              </a:cubicBezTo>
              <a:cubicBezTo>
                <a:pt x="3184445" y="222713"/>
                <a:pt x="3215904" y="248014"/>
                <a:pt x="3251200" y="266700"/>
              </a:cubicBezTo>
              <a:cubicBezTo>
                <a:pt x="3328171" y="307449"/>
                <a:pt x="3375561" y="334853"/>
                <a:pt x="3454400" y="368300"/>
              </a:cubicBezTo>
              <a:cubicBezTo>
                <a:pt x="3586638" y="424401"/>
                <a:pt x="3617001" y="427835"/>
                <a:pt x="3778250" y="469900"/>
              </a:cubicBezTo>
              <a:cubicBezTo>
                <a:pt x="3805575" y="477028"/>
                <a:pt x="3832978" y="484111"/>
                <a:pt x="3860800" y="488950"/>
              </a:cubicBezTo>
              <a:cubicBezTo>
                <a:pt x="3881758" y="492595"/>
                <a:pt x="3903145" y="493073"/>
                <a:pt x="3924300" y="495300"/>
              </a:cubicBezTo>
              <a:cubicBezTo>
                <a:pt x="3943362" y="497307"/>
                <a:pt x="3962495" y="498807"/>
                <a:pt x="3981450" y="501650"/>
              </a:cubicBezTo>
              <a:cubicBezTo>
                <a:pt x="4004853" y="505160"/>
                <a:pt x="4027873" y="511003"/>
                <a:pt x="4051300" y="514350"/>
              </a:cubicBezTo>
              <a:cubicBezTo>
                <a:pt x="4072358" y="517358"/>
                <a:pt x="4093742" y="517692"/>
                <a:pt x="4114800" y="520700"/>
              </a:cubicBezTo>
              <a:cubicBezTo>
                <a:pt x="4168939" y="528434"/>
                <a:pt x="4180472" y="534887"/>
                <a:pt x="4229100" y="539750"/>
              </a:cubicBezTo>
              <a:cubicBezTo>
                <a:pt x="4256561" y="542496"/>
                <a:pt x="4284133" y="543983"/>
                <a:pt x="4311650" y="546100"/>
              </a:cubicBezTo>
              <a:cubicBezTo>
                <a:pt x="4386836" y="571162"/>
                <a:pt x="4327704" y="552957"/>
                <a:pt x="4508500" y="571500"/>
              </a:cubicBezTo>
              <a:cubicBezTo>
                <a:pt x="4577072" y="578533"/>
                <a:pt x="4599893" y="579286"/>
                <a:pt x="4673600" y="584200"/>
              </a:cubicBezTo>
              <a:cubicBezTo>
                <a:pt x="4724176" y="591425"/>
                <a:pt x="4793175" y="603250"/>
                <a:pt x="4845050" y="603250"/>
              </a:cubicBezTo>
              <a:cubicBezTo>
                <a:pt x="4895894" y="603250"/>
                <a:pt x="4946641" y="598782"/>
                <a:pt x="4997450" y="596900"/>
              </a:cubicBezTo>
              <a:lnTo>
                <a:pt x="5187950" y="590550"/>
              </a:lnTo>
              <a:cubicBezTo>
                <a:pt x="5213350" y="588433"/>
                <a:pt x="5238662" y="584200"/>
                <a:pt x="5264150" y="584200"/>
              </a:cubicBezTo>
              <a:cubicBezTo>
                <a:pt x="5277025" y="584200"/>
                <a:pt x="5302250" y="590550"/>
                <a:pt x="5302250" y="590550"/>
              </a:cubicBezTo>
            </a:path>
          </a:pathLst>
        </a:cu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82176</xdr:colOff>
      <xdr:row>29</xdr:row>
      <xdr:rowOff>69104</xdr:rowOff>
    </xdr:from>
    <xdr:to>
      <xdr:col>13</xdr:col>
      <xdr:colOff>370915</xdr:colOff>
      <xdr:row>33</xdr:row>
      <xdr:rowOff>31003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85CD3A10-6A42-424B-87B6-3FD66F3BD75A}"/>
            </a:ext>
          </a:extLst>
        </xdr:cNvPr>
        <xdr:cNvSpPr/>
      </xdr:nvSpPr>
      <xdr:spPr>
        <a:xfrm>
          <a:off x="6820647" y="5485280"/>
          <a:ext cx="1513915" cy="708958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Off-site</a:t>
          </a:r>
          <a:r>
            <a:rPr lang="en-US" sz="1100" baseline="0"/>
            <a:t> laptops for data display</a:t>
          </a:r>
          <a:endParaRPr lang="en-US" sz="1100"/>
        </a:p>
      </xdr:txBody>
    </xdr:sp>
    <xdr:clientData/>
  </xdr:twoCellAnchor>
  <xdr:twoCellAnchor>
    <xdr:from>
      <xdr:col>7</xdr:col>
      <xdr:colOff>501703</xdr:colOff>
      <xdr:row>14</xdr:row>
      <xdr:rowOff>139700</xdr:rowOff>
    </xdr:from>
    <xdr:to>
      <xdr:col>12</xdr:col>
      <xdr:colOff>226546</xdr:colOff>
      <xdr:row>29</xdr:row>
      <xdr:rowOff>69104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C1D2A9C1-87AC-42AE-9329-63B7BE6C316D}"/>
            </a:ext>
          </a:extLst>
        </xdr:cNvPr>
        <xdr:cNvCxnSpPr>
          <a:stCxn id="56" idx="60"/>
          <a:endCxn id="57" idx="0"/>
        </xdr:cNvCxnSpPr>
      </xdr:nvCxnSpPr>
      <xdr:spPr>
        <a:xfrm>
          <a:off x="4789821" y="2754406"/>
          <a:ext cx="2787784" cy="273087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234950</xdr:colOff>
      <xdr:row>9</xdr:row>
      <xdr:rowOff>101600</xdr:rowOff>
    </xdr:from>
    <xdr:to>
      <xdr:col>9</xdr:col>
      <xdr:colOff>69850</xdr:colOff>
      <xdr:row>16</xdr:row>
      <xdr:rowOff>31750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04FA900E-D07D-4D36-8017-E8A3781687FD}"/>
            </a:ext>
          </a:extLst>
        </xdr:cNvPr>
        <xdr:cNvSpPr/>
      </xdr:nvSpPr>
      <xdr:spPr>
        <a:xfrm>
          <a:off x="3892550" y="1758950"/>
          <a:ext cx="1663700" cy="1219200"/>
        </a:xfrm>
        <a:prstGeom prst="cloud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Internet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adafruit.com/products/381" TargetMode="External"/><Relationship Id="rId1" Type="http://schemas.openxmlformats.org/officeDocument/2006/relationships/hyperlink" Target="https://www.sparkfun.com/products/1105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instructables.com/id/How-To-Build-Your-Own-Outdoor-Pagoda-for-Weather-/" TargetMode="External"/><Relationship Id="rId1" Type="http://schemas.openxmlformats.org/officeDocument/2006/relationships/hyperlink" Target="http://www.loganvillageweather.com/station/stevenson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dafruit.com/products/12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dafruit.com/products/38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dafruit.com/products/1298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"/>
  <sheetViews>
    <sheetView tabSelected="1" zoomScale="55" zoomScaleNormal="55" workbookViewId="0">
      <selection activeCell="B9" sqref="B9"/>
    </sheetView>
  </sheetViews>
  <sheetFormatPr defaultColWidth="8.796875" defaultRowHeight="14.25" x14ac:dyDescent="0.45"/>
  <sheetData/>
  <pageMargins left="0.25" right="0.25" top="0.75" bottom="0.75" header="0.3" footer="0.3"/>
  <pageSetup scale="49" orientation="landscape" horizontalDpi="1200" verticalDpi="1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B2:P7"/>
  <sheetViews>
    <sheetView zoomScale="200" zoomScaleNormal="200" zoomScalePageLayoutView="200" workbookViewId="0">
      <selection activeCell="B9" sqref="B9"/>
    </sheetView>
  </sheetViews>
  <sheetFormatPr defaultColWidth="8.796875" defaultRowHeight="14.25" x14ac:dyDescent="0.45"/>
  <cols>
    <col min="3" max="3" width="37.33203125" customWidth="1"/>
    <col min="5" max="5" width="12.33203125" customWidth="1"/>
  </cols>
  <sheetData>
    <row r="2" spans="2:16" x14ac:dyDescent="0.45">
      <c r="B2" s="2" t="s">
        <v>11</v>
      </c>
      <c r="C2" s="3" t="s">
        <v>10</v>
      </c>
      <c r="D2" s="3" t="s">
        <v>9</v>
      </c>
      <c r="E2" s="2" t="s">
        <v>7</v>
      </c>
      <c r="F2" s="2" t="s">
        <v>8</v>
      </c>
      <c r="G2" s="3" t="s">
        <v>12</v>
      </c>
      <c r="H2" s="3" t="s">
        <v>13</v>
      </c>
      <c r="I2" s="3" t="s">
        <v>24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30</v>
      </c>
      <c r="O2" s="3" t="s">
        <v>31</v>
      </c>
      <c r="P2" s="3" t="s">
        <v>32</v>
      </c>
    </row>
    <row r="3" spans="2:16" x14ac:dyDescent="0.45">
      <c r="B3">
        <v>1</v>
      </c>
      <c r="C3" t="s">
        <v>0</v>
      </c>
      <c r="D3" t="s">
        <v>2</v>
      </c>
      <c r="H3">
        <v>75</v>
      </c>
      <c r="I3">
        <f>H3*B3</f>
        <v>75</v>
      </c>
    </row>
    <row r="4" spans="2:16" x14ac:dyDescent="0.45">
      <c r="B4">
        <v>0</v>
      </c>
      <c r="C4" t="s">
        <v>6</v>
      </c>
      <c r="D4" t="s">
        <v>3</v>
      </c>
      <c r="E4" t="s">
        <v>4</v>
      </c>
      <c r="G4" s="4" t="s">
        <v>5</v>
      </c>
      <c r="I4">
        <f>H4*B4</f>
        <v>0</v>
      </c>
    </row>
    <row r="5" spans="2:16" x14ac:dyDescent="0.45">
      <c r="B5">
        <v>1</v>
      </c>
      <c r="C5" t="s">
        <v>6</v>
      </c>
      <c r="D5" t="s">
        <v>1</v>
      </c>
      <c r="F5">
        <v>381</v>
      </c>
      <c r="G5" s="4" t="s">
        <v>27</v>
      </c>
      <c r="H5">
        <v>9.9499999999999993</v>
      </c>
      <c r="I5">
        <f>H5*B5</f>
        <v>9.9499999999999993</v>
      </c>
    </row>
    <row r="6" spans="2:16" x14ac:dyDescent="0.45">
      <c r="B6">
        <v>1</v>
      </c>
      <c r="C6" t="s">
        <v>44</v>
      </c>
      <c r="G6" s="4"/>
      <c r="H6">
        <v>50</v>
      </c>
      <c r="I6">
        <v>50</v>
      </c>
    </row>
    <row r="7" spans="2:16" x14ac:dyDescent="0.45">
      <c r="B7" t="s">
        <v>26</v>
      </c>
      <c r="I7">
        <f>SUM(I3:I6)</f>
        <v>134.94999999999999</v>
      </c>
    </row>
  </sheetData>
  <hyperlinks>
    <hyperlink ref="G4" r:id="rId1"/>
    <hyperlink ref="G5" r:id="rId2"/>
  </hyperlinks>
  <pageMargins left="0.25" right="0.25" top="0.75" bottom="0.75" header="0.3" footer="0.3"/>
  <pageSetup scale="78" orientation="landscape" horizontalDpi="1200" verticalDpi="1200" r:id="rId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>
      <selection activeCell="E6" sqref="E6"/>
    </sheetView>
  </sheetViews>
  <sheetFormatPr defaultRowHeight="14.25" x14ac:dyDescent="0.45"/>
  <cols>
    <col min="2" max="2" width="19.46484375" style="11" customWidth="1"/>
    <col min="3" max="3" width="10.86328125" style="13" customWidth="1"/>
    <col min="4" max="4" width="9.06640625" style="15"/>
    <col min="5" max="5" width="20.265625" customWidth="1"/>
    <col min="6" max="13" width="9.9296875" style="15" bestFit="1" customWidth="1"/>
  </cols>
  <sheetData>
    <row r="1" spans="2:13" x14ac:dyDescent="0.45">
      <c r="B1" s="10" t="s">
        <v>72</v>
      </c>
      <c r="C1" s="12" t="s">
        <v>71</v>
      </c>
      <c r="D1" s="14" t="s">
        <v>82</v>
      </c>
      <c r="E1" s="3" t="s">
        <v>58</v>
      </c>
      <c r="F1" s="12">
        <v>42646</v>
      </c>
      <c r="G1" s="12">
        <v>42653</v>
      </c>
      <c r="H1" s="12">
        <v>42660</v>
      </c>
      <c r="I1" s="12">
        <v>42667</v>
      </c>
      <c r="J1" s="12">
        <v>42674</v>
      </c>
      <c r="K1" s="12">
        <v>42681</v>
      </c>
      <c r="L1" s="12">
        <v>42688</v>
      </c>
      <c r="M1" s="12">
        <v>42695</v>
      </c>
    </row>
    <row r="2" spans="2:13" x14ac:dyDescent="0.45">
      <c r="B2" s="11" t="s">
        <v>73</v>
      </c>
      <c r="C2" s="13">
        <v>42651</v>
      </c>
      <c r="F2" s="15" t="str">
        <f t="shared" ref="F2:M11" si="0">IF(AND(F$1&lt;=$C2, $C2&lt;F$1+7), "X","")</f>
        <v>X</v>
      </c>
      <c r="G2" s="15" t="str">
        <f t="shared" si="0"/>
        <v/>
      </c>
      <c r="H2" s="15" t="str">
        <f t="shared" si="0"/>
        <v/>
      </c>
      <c r="I2" s="15" t="str">
        <f t="shared" si="0"/>
        <v/>
      </c>
      <c r="J2" s="15" t="str">
        <f t="shared" si="0"/>
        <v/>
      </c>
      <c r="K2" s="15" t="str">
        <f t="shared" si="0"/>
        <v/>
      </c>
      <c r="L2" s="15" t="str">
        <f t="shared" si="0"/>
        <v/>
      </c>
      <c r="M2" s="15" t="str">
        <f t="shared" si="0"/>
        <v/>
      </c>
    </row>
    <row r="3" spans="2:13" x14ac:dyDescent="0.45">
      <c r="B3" s="11" t="s">
        <v>90</v>
      </c>
      <c r="C3" s="13">
        <v>42651</v>
      </c>
      <c r="D3" s="15" t="s">
        <v>87</v>
      </c>
      <c r="F3" s="15" t="str">
        <f t="shared" si="0"/>
        <v>X</v>
      </c>
      <c r="G3" s="15" t="str">
        <f t="shared" si="0"/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</row>
    <row r="4" spans="2:13" x14ac:dyDescent="0.45">
      <c r="B4" s="11" t="s">
        <v>81</v>
      </c>
      <c r="C4" s="13">
        <v>42651</v>
      </c>
      <c r="D4" s="15" t="s">
        <v>83</v>
      </c>
      <c r="F4" s="15" t="str">
        <f t="shared" si="0"/>
        <v>X</v>
      </c>
      <c r="G4" s="15" t="str">
        <f t="shared" si="0"/>
        <v/>
      </c>
      <c r="H4" s="15" t="str">
        <f t="shared" si="0"/>
        <v/>
      </c>
      <c r="I4" s="15" t="str">
        <f t="shared" si="0"/>
        <v/>
      </c>
      <c r="J4" s="15" t="str">
        <f t="shared" si="0"/>
        <v/>
      </c>
      <c r="K4" s="15" t="str">
        <f t="shared" si="0"/>
        <v/>
      </c>
      <c r="L4" s="15" t="str">
        <f t="shared" si="0"/>
        <v/>
      </c>
      <c r="M4" s="15" t="str">
        <f t="shared" si="0"/>
        <v/>
      </c>
    </row>
    <row r="5" spans="2:13" x14ac:dyDescent="0.45">
      <c r="B5" s="11" t="s">
        <v>92</v>
      </c>
      <c r="C5" s="13">
        <v>42651</v>
      </c>
      <c r="D5" s="15" t="s">
        <v>87</v>
      </c>
      <c r="F5" s="15" t="str">
        <f t="shared" si="0"/>
        <v>X</v>
      </c>
      <c r="G5" s="15" t="str">
        <f t="shared" si="0"/>
        <v/>
      </c>
      <c r="H5" s="15" t="str">
        <f t="shared" si="0"/>
        <v/>
      </c>
      <c r="I5" s="15" t="str">
        <f t="shared" si="0"/>
        <v/>
      </c>
      <c r="J5" s="15" t="str">
        <f t="shared" si="0"/>
        <v/>
      </c>
      <c r="K5" s="15" t="str">
        <f t="shared" si="0"/>
        <v/>
      </c>
      <c r="L5" s="15" t="str">
        <f t="shared" si="0"/>
        <v/>
      </c>
      <c r="M5" s="15" t="str">
        <f t="shared" si="0"/>
        <v/>
      </c>
    </row>
    <row r="6" spans="2:13" x14ac:dyDescent="0.45">
      <c r="B6" s="11" t="s">
        <v>95</v>
      </c>
      <c r="C6" s="13">
        <v>42651</v>
      </c>
      <c r="D6" s="15" t="s">
        <v>94</v>
      </c>
      <c r="F6" s="15" t="str">
        <f t="shared" si="0"/>
        <v>X</v>
      </c>
      <c r="G6" s="15" t="str">
        <f t="shared" si="0"/>
        <v/>
      </c>
      <c r="H6" s="15" t="str">
        <f t="shared" si="0"/>
        <v/>
      </c>
      <c r="I6" s="15" t="str">
        <f t="shared" si="0"/>
        <v/>
      </c>
      <c r="J6" s="15" t="str">
        <f t="shared" si="0"/>
        <v/>
      </c>
      <c r="K6" s="15" t="str">
        <f t="shared" si="0"/>
        <v/>
      </c>
      <c r="L6" s="15" t="str">
        <f t="shared" si="0"/>
        <v/>
      </c>
      <c r="M6" s="15" t="str">
        <f t="shared" si="0"/>
        <v/>
      </c>
    </row>
    <row r="7" spans="2:13" x14ac:dyDescent="0.45">
      <c r="B7" s="11" t="s">
        <v>88</v>
      </c>
      <c r="C7" s="13">
        <v>42655</v>
      </c>
      <c r="D7" s="15" t="s">
        <v>83</v>
      </c>
      <c r="F7" s="15" t="str">
        <f t="shared" si="0"/>
        <v/>
      </c>
      <c r="G7" s="15" t="str">
        <f t="shared" si="0"/>
        <v>X</v>
      </c>
      <c r="H7" s="15" t="str">
        <f t="shared" si="0"/>
        <v/>
      </c>
      <c r="I7" s="15" t="str">
        <f t="shared" si="0"/>
        <v/>
      </c>
      <c r="J7" s="15" t="str">
        <f t="shared" si="0"/>
        <v/>
      </c>
      <c r="K7" s="15" t="str">
        <f t="shared" si="0"/>
        <v/>
      </c>
      <c r="L7" s="15" t="str">
        <f t="shared" si="0"/>
        <v/>
      </c>
      <c r="M7" s="15" t="str">
        <f t="shared" si="0"/>
        <v/>
      </c>
    </row>
    <row r="8" spans="2:13" x14ac:dyDescent="0.45">
      <c r="B8" s="11" t="s">
        <v>74</v>
      </c>
      <c r="C8" s="13">
        <v>42658</v>
      </c>
      <c r="D8" s="15" t="s">
        <v>83</v>
      </c>
      <c r="F8" s="15" t="str">
        <f t="shared" si="0"/>
        <v/>
      </c>
      <c r="G8" s="15" t="str">
        <f t="shared" si="0"/>
        <v>X</v>
      </c>
      <c r="H8" s="15" t="str">
        <f t="shared" si="0"/>
        <v/>
      </c>
      <c r="I8" s="15" t="str">
        <f t="shared" si="0"/>
        <v/>
      </c>
      <c r="J8" s="15" t="str">
        <f t="shared" si="0"/>
        <v/>
      </c>
      <c r="K8" s="15" t="str">
        <f t="shared" si="0"/>
        <v/>
      </c>
      <c r="L8" s="15" t="str">
        <f t="shared" si="0"/>
        <v/>
      </c>
      <c r="M8" s="15" t="str">
        <f t="shared" si="0"/>
        <v/>
      </c>
    </row>
    <row r="9" spans="2:13" x14ac:dyDescent="0.45">
      <c r="B9" s="11" t="s">
        <v>75</v>
      </c>
      <c r="C9" s="13">
        <v>42658</v>
      </c>
      <c r="D9" s="15" t="s">
        <v>83</v>
      </c>
      <c r="F9" s="15" t="str">
        <f t="shared" si="0"/>
        <v/>
      </c>
      <c r="G9" s="15" t="str">
        <f t="shared" si="0"/>
        <v>X</v>
      </c>
      <c r="H9" s="15" t="str">
        <f t="shared" si="0"/>
        <v/>
      </c>
      <c r="I9" s="15" t="str">
        <f t="shared" si="0"/>
        <v/>
      </c>
      <c r="J9" s="15" t="str">
        <f t="shared" si="0"/>
        <v/>
      </c>
      <c r="K9" s="15" t="str">
        <f t="shared" si="0"/>
        <v/>
      </c>
      <c r="L9" s="15" t="str">
        <f t="shared" si="0"/>
        <v/>
      </c>
      <c r="M9" s="15" t="str">
        <f t="shared" si="0"/>
        <v/>
      </c>
    </row>
    <row r="10" spans="2:13" ht="28.5" x14ac:dyDescent="0.45">
      <c r="B10" s="11" t="s">
        <v>98</v>
      </c>
      <c r="C10" s="13">
        <v>42658</v>
      </c>
      <c r="D10" s="15" t="s">
        <v>83</v>
      </c>
      <c r="F10" s="15" t="str">
        <f t="shared" si="0"/>
        <v/>
      </c>
      <c r="G10" s="15" t="str">
        <f t="shared" si="0"/>
        <v>X</v>
      </c>
      <c r="H10" s="15" t="str">
        <f t="shared" si="0"/>
        <v/>
      </c>
      <c r="I10" s="15" t="str">
        <f t="shared" si="0"/>
        <v/>
      </c>
      <c r="J10" s="15" t="str">
        <f t="shared" si="0"/>
        <v/>
      </c>
      <c r="K10" s="15" t="str">
        <f t="shared" si="0"/>
        <v/>
      </c>
      <c r="L10" s="15" t="str">
        <f t="shared" si="0"/>
        <v/>
      </c>
      <c r="M10" s="15" t="str">
        <f t="shared" si="0"/>
        <v/>
      </c>
    </row>
    <row r="11" spans="2:13" x14ac:dyDescent="0.45">
      <c r="B11" s="11" t="s">
        <v>86</v>
      </c>
      <c r="C11" s="13">
        <v>42658</v>
      </c>
      <c r="D11" s="15" t="s">
        <v>87</v>
      </c>
      <c r="E11" s="17"/>
      <c r="F11" s="15" t="str">
        <f t="shared" si="0"/>
        <v/>
      </c>
      <c r="G11" s="15" t="str">
        <f t="shared" si="0"/>
        <v>X</v>
      </c>
      <c r="H11" s="15" t="str">
        <f t="shared" si="0"/>
        <v/>
      </c>
      <c r="I11" s="15" t="str">
        <f t="shared" si="0"/>
        <v/>
      </c>
      <c r="J11" s="15" t="str">
        <f t="shared" si="0"/>
        <v/>
      </c>
      <c r="K11" s="15" t="str">
        <f t="shared" si="0"/>
        <v/>
      </c>
      <c r="L11" s="15" t="str">
        <f t="shared" si="0"/>
        <v/>
      </c>
      <c r="M11" s="15" t="str">
        <f t="shared" si="0"/>
        <v/>
      </c>
    </row>
    <row r="12" spans="2:13" ht="28.5" x14ac:dyDescent="0.45">
      <c r="B12" s="11" t="s">
        <v>93</v>
      </c>
      <c r="C12" s="13">
        <v>42660</v>
      </c>
      <c r="D12" s="15" t="s">
        <v>94</v>
      </c>
      <c r="F12" s="15" t="str">
        <f t="shared" ref="F12:M26" si="1">IF(AND(F$1&lt;=$C12, $C12&lt;F$1+7), "X","")</f>
        <v/>
      </c>
      <c r="G12" s="15" t="str">
        <f t="shared" si="1"/>
        <v/>
      </c>
      <c r="H12" s="15" t="str">
        <f t="shared" si="1"/>
        <v>X</v>
      </c>
      <c r="I12" s="15" t="str">
        <f t="shared" si="1"/>
        <v/>
      </c>
      <c r="J12" s="15" t="str">
        <f t="shared" si="1"/>
        <v/>
      </c>
      <c r="K12" s="15" t="str">
        <f t="shared" si="1"/>
        <v/>
      </c>
      <c r="L12" s="15" t="str">
        <f t="shared" si="1"/>
        <v/>
      </c>
      <c r="M12" s="15" t="str">
        <f t="shared" si="1"/>
        <v/>
      </c>
    </row>
    <row r="13" spans="2:13" x14ac:dyDescent="0.45">
      <c r="B13" s="11" t="s">
        <v>97</v>
      </c>
      <c r="C13" s="13">
        <v>42665</v>
      </c>
      <c r="D13" s="15" t="s">
        <v>87</v>
      </c>
      <c r="F13" s="15" t="str">
        <f t="shared" si="1"/>
        <v/>
      </c>
      <c r="G13" s="15" t="str">
        <f t="shared" si="1"/>
        <v/>
      </c>
      <c r="H13" s="15" t="str">
        <f t="shared" si="1"/>
        <v>X</v>
      </c>
      <c r="I13" s="15" t="str">
        <f t="shared" si="1"/>
        <v/>
      </c>
      <c r="J13" s="15" t="str">
        <f t="shared" si="1"/>
        <v/>
      </c>
      <c r="K13" s="15" t="str">
        <f t="shared" si="1"/>
        <v/>
      </c>
      <c r="L13" s="15" t="str">
        <f t="shared" si="1"/>
        <v/>
      </c>
      <c r="M13" s="15" t="str">
        <f t="shared" si="1"/>
        <v/>
      </c>
    </row>
    <row r="14" spans="2:13" ht="42.75" x14ac:dyDescent="0.45">
      <c r="B14" s="11" t="s">
        <v>84</v>
      </c>
      <c r="C14" s="13">
        <v>42667</v>
      </c>
      <c r="D14" s="15" t="s">
        <v>83</v>
      </c>
      <c r="F14" s="15" t="str">
        <f t="shared" si="1"/>
        <v/>
      </c>
      <c r="G14" s="15" t="str">
        <f t="shared" si="1"/>
        <v/>
      </c>
      <c r="H14" s="15" t="str">
        <f t="shared" si="1"/>
        <v/>
      </c>
      <c r="I14" s="15" t="str">
        <f t="shared" si="1"/>
        <v>X</v>
      </c>
      <c r="J14" s="15" t="str">
        <f t="shared" si="1"/>
        <v/>
      </c>
      <c r="K14" s="15" t="str">
        <f t="shared" si="1"/>
        <v/>
      </c>
      <c r="L14" s="15" t="str">
        <f t="shared" si="1"/>
        <v/>
      </c>
      <c r="M14" s="15" t="str">
        <f t="shared" si="1"/>
        <v/>
      </c>
    </row>
    <row r="15" spans="2:13" ht="28.5" x14ac:dyDescent="0.45">
      <c r="B15" s="11" t="s">
        <v>76</v>
      </c>
      <c r="C15" s="13">
        <v>42672</v>
      </c>
      <c r="D15" s="15" t="s">
        <v>83</v>
      </c>
      <c r="F15" s="15" t="str">
        <f t="shared" si="1"/>
        <v/>
      </c>
      <c r="G15" s="15" t="str">
        <f t="shared" si="1"/>
        <v/>
      </c>
      <c r="H15" s="15" t="str">
        <f t="shared" si="1"/>
        <v/>
      </c>
      <c r="I15" s="15" t="str">
        <f t="shared" si="1"/>
        <v>X</v>
      </c>
      <c r="J15" s="15" t="str">
        <f t="shared" si="1"/>
        <v/>
      </c>
      <c r="K15" s="15" t="str">
        <f t="shared" si="1"/>
        <v/>
      </c>
      <c r="L15" s="15" t="str">
        <f t="shared" si="1"/>
        <v/>
      </c>
      <c r="M15" s="15" t="str">
        <f t="shared" si="1"/>
        <v/>
      </c>
    </row>
    <row r="16" spans="2:13" x14ac:dyDescent="0.45">
      <c r="B16" s="11" t="s">
        <v>77</v>
      </c>
      <c r="C16" s="13">
        <v>42672</v>
      </c>
      <c r="D16" s="15" t="s">
        <v>83</v>
      </c>
      <c r="F16" s="15" t="str">
        <f t="shared" si="1"/>
        <v/>
      </c>
      <c r="G16" s="15" t="str">
        <f t="shared" si="1"/>
        <v/>
      </c>
      <c r="H16" s="15" t="str">
        <f t="shared" si="1"/>
        <v/>
      </c>
      <c r="I16" s="15" t="str">
        <f t="shared" si="1"/>
        <v>X</v>
      </c>
      <c r="J16" s="15" t="str">
        <f t="shared" si="1"/>
        <v/>
      </c>
      <c r="K16" s="15" t="str">
        <f t="shared" si="1"/>
        <v/>
      </c>
      <c r="L16" s="15" t="str">
        <f t="shared" si="1"/>
        <v/>
      </c>
      <c r="M16" s="15" t="str">
        <f t="shared" si="1"/>
        <v/>
      </c>
    </row>
    <row r="17" spans="2:13" ht="28.5" x14ac:dyDescent="0.45">
      <c r="B17" s="11" t="s">
        <v>78</v>
      </c>
      <c r="C17" s="13">
        <v>42674</v>
      </c>
      <c r="D17" s="15" t="s">
        <v>83</v>
      </c>
      <c r="E17" s="16" t="s">
        <v>96</v>
      </c>
      <c r="F17" s="15" t="str">
        <f t="shared" si="1"/>
        <v/>
      </c>
      <c r="G17" s="15" t="str">
        <f t="shared" si="1"/>
        <v/>
      </c>
      <c r="H17" s="15" t="str">
        <f t="shared" si="1"/>
        <v/>
      </c>
      <c r="I17" s="15" t="str">
        <f t="shared" si="1"/>
        <v/>
      </c>
      <c r="J17" s="15" t="str">
        <f t="shared" si="1"/>
        <v>X</v>
      </c>
      <c r="K17" s="15" t="str">
        <f t="shared" si="1"/>
        <v/>
      </c>
      <c r="L17" s="15" t="str">
        <f t="shared" si="1"/>
        <v/>
      </c>
      <c r="M17" s="15" t="str">
        <f t="shared" si="1"/>
        <v/>
      </c>
    </row>
    <row r="18" spans="2:13" ht="28.5" x14ac:dyDescent="0.45">
      <c r="B18" s="11" t="s">
        <v>85</v>
      </c>
      <c r="C18" s="13">
        <v>42674</v>
      </c>
      <c r="D18" s="15" t="s">
        <v>83</v>
      </c>
      <c r="F18" s="15" t="str">
        <f t="shared" si="1"/>
        <v/>
      </c>
      <c r="G18" s="15" t="str">
        <f t="shared" si="1"/>
        <v/>
      </c>
      <c r="H18" s="15" t="str">
        <f t="shared" si="1"/>
        <v/>
      </c>
      <c r="I18" s="15" t="str">
        <f t="shared" si="1"/>
        <v/>
      </c>
      <c r="J18" s="15" t="str">
        <f t="shared" si="1"/>
        <v>X</v>
      </c>
      <c r="K18" s="15" t="str">
        <f t="shared" si="1"/>
        <v/>
      </c>
      <c r="L18" s="15" t="str">
        <f t="shared" si="1"/>
        <v/>
      </c>
      <c r="M18" s="15" t="str">
        <f t="shared" si="1"/>
        <v/>
      </c>
    </row>
    <row r="19" spans="2:13" x14ac:dyDescent="0.45">
      <c r="B19" s="11" t="s">
        <v>79</v>
      </c>
      <c r="C19" s="13">
        <f>C18+3</f>
        <v>42677</v>
      </c>
      <c r="D19" s="15" t="s">
        <v>99</v>
      </c>
      <c r="F19" s="15" t="str">
        <f t="shared" si="1"/>
        <v/>
      </c>
      <c r="G19" s="15" t="str">
        <f t="shared" si="1"/>
        <v/>
      </c>
      <c r="H19" s="15" t="str">
        <f t="shared" si="1"/>
        <v/>
      </c>
      <c r="I19" s="15" t="str">
        <f t="shared" si="1"/>
        <v/>
      </c>
      <c r="J19" s="15" t="str">
        <f t="shared" si="1"/>
        <v>X</v>
      </c>
      <c r="K19" s="15" t="str">
        <f t="shared" si="1"/>
        <v/>
      </c>
      <c r="L19" s="15" t="str">
        <f t="shared" si="1"/>
        <v/>
      </c>
      <c r="M19" s="15" t="str">
        <f t="shared" si="1"/>
        <v/>
      </c>
    </row>
    <row r="20" spans="2:13" ht="28.5" x14ac:dyDescent="0.45">
      <c r="B20" s="11" t="s">
        <v>89</v>
      </c>
      <c r="C20" s="13">
        <v>42684</v>
      </c>
      <c r="D20" s="15" t="s">
        <v>87</v>
      </c>
      <c r="F20" s="15" t="str">
        <f t="shared" si="1"/>
        <v/>
      </c>
      <c r="G20" s="15" t="str">
        <f t="shared" si="1"/>
        <v/>
      </c>
      <c r="H20" s="15" t="str">
        <f t="shared" si="1"/>
        <v/>
      </c>
      <c r="I20" s="15" t="str">
        <f t="shared" si="1"/>
        <v/>
      </c>
      <c r="J20" s="15" t="str">
        <f t="shared" si="1"/>
        <v/>
      </c>
      <c r="K20" s="15" t="str">
        <f t="shared" si="1"/>
        <v>X</v>
      </c>
      <c r="L20" s="15" t="str">
        <f t="shared" si="1"/>
        <v/>
      </c>
      <c r="M20" s="15" t="str">
        <f t="shared" si="1"/>
        <v/>
      </c>
    </row>
    <row r="21" spans="2:13" x14ac:dyDescent="0.45">
      <c r="B21" s="11" t="s">
        <v>91</v>
      </c>
      <c r="C21" s="13">
        <f>C20+10</f>
        <v>42694</v>
      </c>
      <c r="D21" s="15" t="s">
        <v>87</v>
      </c>
      <c r="F21" s="15" t="str">
        <f t="shared" si="1"/>
        <v/>
      </c>
      <c r="G21" s="15" t="str">
        <f t="shared" si="1"/>
        <v/>
      </c>
      <c r="H21" s="15" t="str">
        <f t="shared" si="1"/>
        <v/>
      </c>
      <c r="I21" s="15" t="str">
        <f t="shared" si="1"/>
        <v/>
      </c>
      <c r="J21" s="15" t="str">
        <f t="shared" si="1"/>
        <v/>
      </c>
      <c r="K21" s="15" t="str">
        <f t="shared" si="1"/>
        <v/>
      </c>
      <c r="L21" s="15" t="str">
        <f t="shared" si="1"/>
        <v>X</v>
      </c>
      <c r="M21" s="15" t="str">
        <f t="shared" si="1"/>
        <v/>
      </c>
    </row>
    <row r="22" spans="2:13" x14ac:dyDescent="0.45">
      <c r="B22" s="11" t="s">
        <v>80</v>
      </c>
      <c r="C22" s="13">
        <v>42688</v>
      </c>
      <c r="D22" s="15" t="s">
        <v>87</v>
      </c>
      <c r="F22" s="15" t="str">
        <f t="shared" si="1"/>
        <v/>
      </c>
      <c r="G22" s="15" t="str">
        <f t="shared" si="1"/>
        <v/>
      </c>
      <c r="H22" s="15" t="str">
        <f t="shared" si="1"/>
        <v/>
      </c>
      <c r="I22" s="15" t="str">
        <f t="shared" si="1"/>
        <v/>
      </c>
      <c r="J22" s="15" t="str">
        <f t="shared" si="1"/>
        <v/>
      </c>
      <c r="K22" s="15" t="str">
        <f t="shared" si="1"/>
        <v/>
      </c>
      <c r="L22" s="15" t="str">
        <f t="shared" si="1"/>
        <v>X</v>
      </c>
      <c r="M22" s="15" t="str">
        <f t="shared" si="1"/>
        <v/>
      </c>
    </row>
    <row r="23" spans="2:13" x14ac:dyDescent="0.45">
      <c r="B23" s="11" t="s">
        <v>70</v>
      </c>
      <c r="C23" s="13">
        <v>42692</v>
      </c>
      <c r="D23" s="15" t="s">
        <v>87</v>
      </c>
      <c r="F23" s="15" t="str">
        <f t="shared" si="1"/>
        <v/>
      </c>
      <c r="G23" s="15" t="str">
        <f t="shared" si="1"/>
        <v/>
      </c>
      <c r="H23" s="15" t="str">
        <f t="shared" si="1"/>
        <v/>
      </c>
      <c r="I23" s="15" t="str">
        <f t="shared" si="1"/>
        <v/>
      </c>
      <c r="J23" s="15" t="str">
        <f t="shared" si="1"/>
        <v/>
      </c>
      <c r="K23" s="15" t="str">
        <f t="shared" si="1"/>
        <v/>
      </c>
      <c r="L23" s="15" t="str">
        <f t="shared" si="1"/>
        <v>X</v>
      </c>
      <c r="M23" s="15" t="str">
        <f t="shared" si="1"/>
        <v/>
      </c>
    </row>
    <row r="24" spans="2:13" x14ac:dyDescent="0.45">
      <c r="F24" s="15" t="str">
        <f t="shared" si="1"/>
        <v/>
      </c>
      <c r="G24" s="15" t="str">
        <f t="shared" si="1"/>
        <v/>
      </c>
      <c r="H24" s="15" t="str">
        <f t="shared" si="1"/>
        <v/>
      </c>
      <c r="I24" s="15" t="str">
        <f t="shared" si="1"/>
        <v/>
      </c>
      <c r="J24" s="15" t="str">
        <f t="shared" si="1"/>
        <v/>
      </c>
      <c r="K24" s="15" t="str">
        <f t="shared" si="1"/>
        <v/>
      </c>
      <c r="L24" s="15" t="str">
        <f t="shared" si="1"/>
        <v/>
      </c>
      <c r="M24" s="15" t="str">
        <f t="shared" si="1"/>
        <v/>
      </c>
    </row>
    <row r="25" spans="2:13" x14ac:dyDescent="0.45">
      <c r="F25" s="15" t="str">
        <f t="shared" si="1"/>
        <v/>
      </c>
      <c r="G25" s="15" t="str">
        <f t="shared" si="1"/>
        <v/>
      </c>
      <c r="H25" s="15" t="str">
        <f t="shared" si="1"/>
        <v/>
      </c>
      <c r="I25" s="15" t="str">
        <f t="shared" si="1"/>
        <v/>
      </c>
      <c r="J25" s="15" t="str">
        <f t="shared" si="1"/>
        <v/>
      </c>
      <c r="K25" s="15" t="str">
        <f t="shared" si="1"/>
        <v/>
      </c>
      <c r="L25" s="15" t="str">
        <f t="shared" si="1"/>
        <v/>
      </c>
      <c r="M25" s="15" t="str">
        <f t="shared" si="1"/>
        <v/>
      </c>
    </row>
    <row r="26" spans="2:13" x14ac:dyDescent="0.45">
      <c r="F26" s="15" t="str">
        <f t="shared" si="1"/>
        <v/>
      </c>
      <c r="G26" s="15" t="str">
        <f t="shared" si="1"/>
        <v/>
      </c>
      <c r="H26" s="15" t="str">
        <f t="shared" si="1"/>
        <v/>
      </c>
      <c r="I26" s="15" t="str">
        <f t="shared" si="1"/>
        <v/>
      </c>
      <c r="J26" s="15" t="str">
        <f t="shared" si="1"/>
        <v/>
      </c>
      <c r="K26" s="15" t="str">
        <f t="shared" si="1"/>
        <v/>
      </c>
      <c r="L26" s="15" t="str">
        <f t="shared" si="1"/>
        <v/>
      </c>
      <c r="M26" s="15" t="str">
        <f t="shared" si="1"/>
        <v/>
      </c>
    </row>
  </sheetData>
  <autoFilter ref="B1:M26">
    <sortState ref="B2:M26">
      <sortCondition ref="C1:C26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2"/>
  <sheetViews>
    <sheetView zoomScale="200" zoomScaleNormal="200" zoomScalePageLayoutView="200" workbookViewId="0">
      <selection activeCell="G12" sqref="G12"/>
    </sheetView>
  </sheetViews>
  <sheetFormatPr defaultColWidth="8.796875" defaultRowHeight="14.25" x14ac:dyDescent="0.45"/>
  <cols>
    <col min="2" max="2" width="27.796875" customWidth="1"/>
    <col min="3" max="3" width="12.19921875" customWidth="1"/>
    <col min="7" max="7" width="10.19921875" bestFit="1" customWidth="1"/>
    <col min="8" max="10" width="0" hidden="1" customWidth="1"/>
  </cols>
  <sheetData>
    <row r="1" spans="2:10" x14ac:dyDescent="0.45">
      <c r="C1" s="1"/>
      <c r="D1" s="1"/>
      <c r="E1" s="1"/>
    </row>
    <row r="2" spans="2:10" s="5" customFormat="1" ht="28.5" x14ac:dyDescent="0.45">
      <c r="B2" s="8" t="s">
        <v>43</v>
      </c>
      <c r="C2" s="8" t="s">
        <v>36</v>
      </c>
      <c r="D2" s="8" t="s">
        <v>37</v>
      </c>
      <c r="E2" s="8" t="s">
        <v>23</v>
      </c>
      <c r="F2" s="8" t="s">
        <v>41</v>
      </c>
      <c r="G2" s="8" t="s">
        <v>42</v>
      </c>
      <c r="H2" s="5" t="s">
        <v>38</v>
      </c>
      <c r="I2" s="5" t="s">
        <v>39</v>
      </c>
      <c r="J2" s="5" t="s">
        <v>40</v>
      </c>
    </row>
    <row r="3" spans="2:10" x14ac:dyDescent="0.45">
      <c r="B3" t="s">
        <v>33</v>
      </c>
      <c r="C3" s="1">
        <v>4</v>
      </c>
      <c r="D3" s="1">
        <v>1</v>
      </c>
      <c r="E3" s="1">
        <f>SUM(C3:D3)</f>
        <v>5</v>
      </c>
      <c r="F3" s="6">
        <f ca="1">INDIRECT(J3)</f>
        <v>167.95</v>
      </c>
      <c r="G3" s="6">
        <f ca="1">F3*E3</f>
        <v>839.75</v>
      </c>
      <c r="H3">
        <f ca="1">MATCH("Cost",INDIRECT("'"&amp;$B3&amp;"'!2:2"),0)</f>
        <v>9</v>
      </c>
      <c r="I3">
        <f ca="1">MATCH("TOTAL",INDIRECT("'"&amp;$B3&amp;"'!B:B"),0)</f>
        <v>9</v>
      </c>
      <c r="J3" t="str">
        <f ca="1">ADDRESS($I3,$H3,1,1,$B3)</f>
        <v>'Greenhouse Sensor'!$I$9</v>
      </c>
    </row>
    <row r="4" spans="2:10" x14ac:dyDescent="0.45">
      <c r="B4" t="s">
        <v>34</v>
      </c>
      <c r="C4" s="1">
        <v>2</v>
      </c>
      <c r="D4" s="1">
        <v>1</v>
      </c>
      <c r="E4" s="1">
        <f>SUM(C4:D4)</f>
        <v>3</v>
      </c>
      <c r="F4" s="6">
        <f ca="1">INDIRECT(J4)</f>
        <v>109.95</v>
      </c>
      <c r="G4" s="6">
        <f ca="1">F4*E4</f>
        <v>329.85</v>
      </c>
      <c r="H4">
        <f t="shared" ref="H4:H5" ca="1" si="0">MATCH("Cost",INDIRECT("'"&amp;$B4&amp;"'!2:2"),0)</f>
        <v>9</v>
      </c>
      <c r="I4">
        <f t="shared" ref="I4:I5" ca="1" si="1">MATCH("TOTAL",INDIRECT("'"&amp;$B4&amp;"'!B:B"),0)</f>
        <v>7</v>
      </c>
      <c r="J4" t="str">
        <f ca="1">ADDRESS($I4,$H4,1,1,$B4)</f>
        <v>'Seaweed Sensor'!$I$7</v>
      </c>
    </row>
    <row r="5" spans="2:10" x14ac:dyDescent="0.45">
      <c r="B5" t="s">
        <v>35</v>
      </c>
      <c r="C5" s="1">
        <v>2</v>
      </c>
      <c r="D5" s="1">
        <v>1</v>
      </c>
      <c r="E5" s="1">
        <f>SUM(C5:D5)</f>
        <v>3</v>
      </c>
      <c r="F5" s="6">
        <f ca="1">INDIRECT(J5)</f>
        <v>149.94999999999999</v>
      </c>
      <c r="G5" s="6">
        <f ca="1">F5*E5</f>
        <v>449.84999999999997</v>
      </c>
      <c r="H5">
        <f t="shared" ca="1" si="0"/>
        <v>9</v>
      </c>
      <c r="I5">
        <f t="shared" ca="1" si="1"/>
        <v>6</v>
      </c>
      <c r="J5" t="str">
        <f ca="1">ADDRESS($I5,$H5,1,1,$B5)</f>
        <v>'Mushroom Sensor'!$I$6</v>
      </c>
    </row>
    <row r="6" spans="2:10" x14ac:dyDescent="0.45">
      <c r="C6" s="1"/>
      <c r="D6" s="1"/>
      <c r="E6" s="1"/>
    </row>
    <row r="7" spans="2:10" x14ac:dyDescent="0.45">
      <c r="C7" s="1"/>
      <c r="D7" s="1"/>
      <c r="E7" s="1"/>
    </row>
    <row r="8" spans="2:10" x14ac:dyDescent="0.45">
      <c r="B8" t="s">
        <v>51</v>
      </c>
      <c r="C8" s="1">
        <v>1</v>
      </c>
      <c r="D8" s="1"/>
      <c r="E8" s="1"/>
      <c r="F8" s="6">
        <f>500</f>
        <v>500</v>
      </c>
      <c r="G8" s="6">
        <f>F8*C8</f>
        <v>500</v>
      </c>
    </row>
    <row r="9" spans="2:10" x14ac:dyDescent="0.45">
      <c r="B9" t="s">
        <v>56</v>
      </c>
      <c r="C9" s="1">
        <v>0</v>
      </c>
      <c r="D9" s="1"/>
      <c r="E9" s="1"/>
      <c r="F9">
        <v>50</v>
      </c>
      <c r="G9" s="6">
        <f>F9*C9</f>
        <v>0</v>
      </c>
    </row>
    <row r="10" spans="2:10" x14ac:dyDescent="0.45">
      <c r="B10" t="s">
        <v>54</v>
      </c>
      <c r="C10" s="1"/>
      <c r="D10" s="1"/>
      <c r="E10" s="1"/>
      <c r="G10" s="6">
        <v>100</v>
      </c>
    </row>
    <row r="12" spans="2:10" x14ac:dyDescent="0.45">
      <c r="B12" t="s">
        <v>26</v>
      </c>
      <c r="G12" s="6">
        <f ca="1">SUM(G3:G11)</f>
        <v>2219.4499999999998</v>
      </c>
    </row>
  </sheetData>
  <pageMargins left="0.25" right="0.25" top="0.75" bottom="0.75" header="0.3" footer="0.3"/>
  <pageSetup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2:C4"/>
  <sheetViews>
    <sheetView workbookViewId="0">
      <selection activeCell="B9" sqref="B9"/>
    </sheetView>
  </sheetViews>
  <sheetFormatPr defaultColWidth="8.796875" defaultRowHeight="14.25" x14ac:dyDescent="0.45"/>
  <cols>
    <col min="2" max="2" width="79.33203125" customWidth="1"/>
  </cols>
  <sheetData>
    <row r="2" spans="2:3" x14ac:dyDescent="0.45">
      <c r="B2" t="s">
        <v>45</v>
      </c>
    </row>
    <row r="3" spans="2:3" x14ac:dyDescent="0.45">
      <c r="B3" s="4" t="s">
        <v>46</v>
      </c>
      <c r="C3" t="s">
        <v>49</v>
      </c>
    </row>
    <row r="4" spans="2:3" x14ac:dyDescent="0.45">
      <c r="B4" s="4" t="s">
        <v>47</v>
      </c>
      <c r="C4" t="s">
        <v>48</v>
      </c>
    </row>
  </sheetData>
  <hyperlinks>
    <hyperlink ref="B3" r:id="rId1"/>
    <hyperlink ref="B4" r:id="rId2"/>
  </hyperlinks>
  <pageMargins left="0.25" right="0.25" top="0.75" bottom="0.75" header="0.3" footer="0.3"/>
  <pageSetup scale="85" orientation="landscape" horizontalDpi="1200" verticalDpi="1200" r:id="rId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P9"/>
  <sheetViews>
    <sheetView zoomScale="200" zoomScaleNormal="200" zoomScalePageLayoutView="200" workbookViewId="0">
      <selection activeCell="C8" sqref="C8"/>
    </sheetView>
  </sheetViews>
  <sheetFormatPr defaultColWidth="8.796875" defaultRowHeight="14.25" x14ac:dyDescent="0.45"/>
  <cols>
    <col min="3" max="3" width="33.19921875" customWidth="1"/>
  </cols>
  <sheetData>
    <row r="1" spans="2:16" x14ac:dyDescent="0.45">
      <c r="J1" t="s">
        <v>29</v>
      </c>
    </row>
    <row r="2" spans="2:16" x14ac:dyDescent="0.45">
      <c r="B2" s="2" t="s">
        <v>11</v>
      </c>
      <c r="C2" s="3" t="s">
        <v>10</v>
      </c>
      <c r="D2" s="3" t="s">
        <v>9</v>
      </c>
      <c r="E2" s="2" t="s">
        <v>7</v>
      </c>
      <c r="F2" s="2" t="s">
        <v>8</v>
      </c>
      <c r="G2" s="3" t="s">
        <v>12</v>
      </c>
      <c r="H2" s="3" t="s">
        <v>13</v>
      </c>
      <c r="I2" s="3" t="s">
        <v>24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30</v>
      </c>
      <c r="O2" s="3" t="s">
        <v>31</v>
      </c>
      <c r="P2" s="3" t="s">
        <v>32</v>
      </c>
    </row>
    <row r="3" spans="2:16" ht="14" customHeight="1" x14ac:dyDescent="0.45">
      <c r="B3">
        <v>1</v>
      </c>
      <c r="C3" t="s">
        <v>0</v>
      </c>
      <c r="D3" t="s">
        <v>2</v>
      </c>
      <c r="E3">
        <v>4501</v>
      </c>
      <c r="H3">
        <v>75</v>
      </c>
      <c r="I3">
        <f t="shared" ref="I3:I8" si="0">H3*B3</f>
        <v>75</v>
      </c>
      <c r="J3" t="s">
        <v>19</v>
      </c>
      <c r="K3" t="s">
        <v>19</v>
      </c>
      <c r="L3" t="s">
        <v>19</v>
      </c>
      <c r="M3" t="s">
        <v>20</v>
      </c>
      <c r="N3" t="s">
        <v>20</v>
      </c>
      <c r="O3" t="s">
        <v>20</v>
      </c>
      <c r="P3" t="s">
        <v>19</v>
      </c>
    </row>
    <row r="4" spans="2:16" x14ac:dyDescent="0.45">
      <c r="B4">
        <v>1</v>
      </c>
      <c r="C4" t="s">
        <v>22</v>
      </c>
      <c r="D4" t="s">
        <v>1</v>
      </c>
      <c r="F4">
        <v>1298</v>
      </c>
      <c r="G4" s="4" t="s">
        <v>21</v>
      </c>
      <c r="H4">
        <v>49.95</v>
      </c>
      <c r="I4">
        <f t="shared" si="0"/>
        <v>49.95</v>
      </c>
      <c r="J4" t="s">
        <v>20</v>
      </c>
      <c r="K4" t="s">
        <v>20</v>
      </c>
      <c r="L4" t="s">
        <v>20</v>
      </c>
      <c r="M4" t="s">
        <v>19</v>
      </c>
      <c r="N4" t="s">
        <v>20</v>
      </c>
      <c r="O4" t="s">
        <v>20</v>
      </c>
      <c r="P4" t="s">
        <v>20</v>
      </c>
    </row>
    <row r="5" spans="2:16" x14ac:dyDescent="0.45">
      <c r="B5">
        <v>1</v>
      </c>
      <c r="C5" t="s">
        <v>52</v>
      </c>
      <c r="D5" t="s">
        <v>28</v>
      </c>
      <c r="G5" s="4"/>
      <c r="H5">
        <v>10</v>
      </c>
      <c r="I5">
        <f t="shared" si="0"/>
        <v>10</v>
      </c>
    </row>
    <row r="6" spans="2:16" x14ac:dyDescent="0.45">
      <c r="B6">
        <v>1</v>
      </c>
      <c r="C6" t="s">
        <v>53</v>
      </c>
      <c r="D6" t="s">
        <v>57</v>
      </c>
      <c r="G6" s="4"/>
      <c r="H6">
        <v>8</v>
      </c>
      <c r="I6">
        <f t="shared" si="0"/>
        <v>8</v>
      </c>
    </row>
    <row r="7" spans="2:16" x14ac:dyDescent="0.45">
      <c r="B7">
        <v>0</v>
      </c>
      <c r="C7" t="s">
        <v>50</v>
      </c>
      <c r="H7">
        <v>0</v>
      </c>
      <c r="I7">
        <f t="shared" si="0"/>
        <v>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</row>
    <row r="8" spans="2:16" x14ac:dyDescent="0.45">
      <c r="B8">
        <v>1</v>
      </c>
      <c r="C8" t="s">
        <v>55</v>
      </c>
      <c r="H8">
        <v>25</v>
      </c>
      <c r="I8">
        <f t="shared" si="0"/>
        <v>25</v>
      </c>
    </row>
    <row r="9" spans="2:16" x14ac:dyDescent="0.45">
      <c r="B9" t="s">
        <v>26</v>
      </c>
      <c r="I9">
        <f>SUM(I3:I8)</f>
        <v>167.95</v>
      </c>
    </row>
  </sheetData>
  <hyperlinks>
    <hyperlink ref="G4" r:id="rId1"/>
  </hyperlinks>
  <pageMargins left="0.25" right="0.25" top="0.75" bottom="0.75" header="0.3" footer="0.3"/>
  <pageSetup scale="82" orientation="landscape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2:P9"/>
  <sheetViews>
    <sheetView topLeftCell="B1" zoomScale="200" zoomScaleNormal="200" zoomScalePageLayoutView="200" workbookViewId="0">
      <selection activeCell="C5" sqref="C5"/>
    </sheetView>
  </sheetViews>
  <sheetFormatPr defaultColWidth="8.796875" defaultRowHeight="14.25" x14ac:dyDescent="0.45"/>
  <cols>
    <col min="2" max="2" width="8.796875" style="1"/>
    <col min="3" max="3" width="33.19921875" customWidth="1"/>
    <col min="5" max="5" width="8.796875" style="1"/>
    <col min="6" max="6" width="12.33203125" style="1" customWidth="1"/>
    <col min="7" max="7" width="35.46484375" customWidth="1"/>
    <col min="8" max="8" width="12.796875" customWidth="1"/>
  </cols>
  <sheetData>
    <row r="2" spans="2:16" x14ac:dyDescent="0.45">
      <c r="B2" s="2" t="s">
        <v>11</v>
      </c>
      <c r="C2" s="3" t="s">
        <v>10</v>
      </c>
      <c r="D2" s="3" t="s">
        <v>9</v>
      </c>
      <c r="E2" s="2" t="s">
        <v>7</v>
      </c>
      <c r="F2" s="2" t="s">
        <v>8</v>
      </c>
      <c r="G2" s="3" t="s">
        <v>12</v>
      </c>
      <c r="H2" s="3" t="s">
        <v>13</v>
      </c>
      <c r="I2" s="3" t="s">
        <v>24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30</v>
      </c>
      <c r="O2" s="3" t="s">
        <v>31</v>
      </c>
      <c r="P2" s="3" t="s">
        <v>32</v>
      </c>
    </row>
    <row r="3" spans="2:16" x14ac:dyDescent="0.45">
      <c r="B3" s="1">
        <v>1</v>
      </c>
      <c r="C3" t="s">
        <v>0</v>
      </c>
      <c r="D3" t="s">
        <v>2</v>
      </c>
      <c r="E3" s="1">
        <v>4501</v>
      </c>
      <c r="H3">
        <v>75</v>
      </c>
      <c r="I3">
        <f>H3*B3</f>
        <v>75</v>
      </c>
      <c r="J3" t="s">
        <v>19</v>
      </c>
      <c r="K3" t="s">
        <v>19</v>
      </c>
      <c r="L3" t="s">
        <v>19</v>
      </c>
      <c r="P3" t="s">
        <v>19</v>
      </c>
    </row>
    <row r="4" spans="2:16" x14ac:dyDescent="0.45">
      <c r="B4" s="1">
        <v>1</v>
      </c>
      <c r="C4" t="s">
        <v>14</v>
      </c>
      <c r="D4" t="s">
        <v>28</v>
      </c>
      <c r="G4" s="4"/>
      <c r="H4">
        <v>0</v>
      </c>
      <c r="I4" s="7">
        <f>H4*B4</f>
        <v>0</v>
      </c>
      <c r="O4" t="s">
        <v>19</v>
      </c>
    </row>
    <row r="5" spans="2:16" x14ac:dyDescent="0.45">
      <c r="B5" s="1">
        <v>1</v>
      </c>
      <c r="C5" t="s">
        <v>6</v>
      </c>
      <c r="D5" t="s">
        <v>1</v>
      </c>
      <c r="E5"/>
      <c r="F5">
        <v>381</v>
      </c>
      <c r="G5" s="4" t="s">
        <v>27</v>
      </c>
      <c r="H5">
        <v>9.9499999999999993</v>
      </c>
      <c r="I5">
        <f>H5*B5</f>
        <v>9.9499999999999993</v>
      </c>
      <c r="N5" t="s">
        <v>19</v>
      </c>
    </row>
    <row r="6" spans="2:16" x14ac:dyDescent="0.45">
      <c r="B6" s="1">
        <v>1</v>
      </c>
      <c r="C6" t="s">
        <v>25</v>
      </c>
      <c r="D6" t="s">
        <v>28</v>
      </c>
      <c r="H6">
        <v>25</v>
      </c>
      <c r="I6">
        <f>H6*B6</f>
        <v>25</v>
      </c>
    </row>
    <row r="7" spans="2:16" x14ac:dyDescent="0.45">
      <c r="B7" s="1" t="s">
        <v>26</v>
      </c>
      <c r="I7">
        <f>SUM(I3:I6)</f>
        <v>109.95</v>
      </c>
    </row>
    <row r="9" spans="2:16" x14ac:dyDescent="0.45">
      <c r="B9" s="1" t="s">
        <v>58</v>
      </c>
      <c r="C9" t="s">
        <v>59</v>
      </c>
    </row>
  </sheetData>
  <hyperlinks>
    <hyperlink ref="G5" r:id="rId1"/>
  </hyperlinks>
  <pageMargins left="0.25" right="0.25" top="0.75" bottom="0.75" header="0.3" footer="0.3"/>
  <pageSetup scale="68" orientation="landscape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2:P8"/>
  <sheetViews>
    <sheetView zoomScale="200" zoomScaleNormal="200" zoomScalePageLayoutView="200" workbookViewId="0">
      <selection activeCell="C4" sqref="C4"/>
    </sheetView>
  </sheetViews>
  <sheetFormatPr defaultColWidth="8.796875" defaultRowHeight="14.25" x14ac:dyDescent="0.45"/>
  <cols>
    <col min="2" max="2" width="8.796875" style="1"/>
    <col min="3" max="3" width="14.59765625" customWidth="1"/>
    <col min="10" max="16" width="8.796875" style="9"/>
  </cols>
  <sheetData>
    <row r="2" spans="2:16" ht="28.5" x14ac:dyDescent="0.45">
      <c r="B2" s="2" t="s">
        <v>11</v>
      </c>
      <c r="C2" s="3" t="s">
        <v>10</v>
      </c>
      <c r="D2" s="3" t="s">
        <v>9</v>
      </c>
      <c r="E2" s="2" t="s">
        <v>7</v>
      </c>
      <c r="F2" s="2" t="s">
        <v>8</v>
      </c>
      <c r="G2" s="3" t="s">
        <v>12</v>
      </c>
      <c r="H2" s="3" t="s">
        <v>13</v>
      </c>
      <c r="I2" s="3" t="s">
        <v>24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30</v>
      </c>
      <c r="O2" s="8" t="s">
        <v>31</v>
      </c>
      <c r="P2" s="8" t="s">
        <v>32</v>
      </c>
    </row>
    <row r="3" spans="2:16" ht="14" customHeight="1" x14ac:dyDescent="0.45">
      <c r="B3" s="1">
        <v>1</v>
      </c>
      <c r="C3" t="s">
        <v>0</v>
      </c>
      <c r="D3" t="s">
        <v>2</v>
      </c>
      <c r="E3">
        <v>4501</v>
      </c>
      <c r="H3">
        <v>75</v>
      </c>
      <c r="I3">
        <f>H3*B3</f>
        <v>75</v>
      </c>
      <c r="J3" s="9" t="s">
        <v>19</v>
      </c>
      <c r="K3" s="9" t="s">
        <v>19</v>
      </c>
      <c r="L3" s="9" t="s">
        <v>19</v>
      </c>
      <c r="M3" s="9" t="s">
        <v>20</v>
      </c>
      <c r="N3" s="9" t="s">
        <v>20</v>
      </c>
      <c r="O3" s="9" t="s">
        <v>20</v>
      </c>
      <c r="P3" s="9" t="s">
        <v>19</v>
      </c>
    </row>
    <row r="4" spans="2:16" x14ac:dyDescent="0.45">
      <c r="B4" s="1">
        <v>1</v>
      </c>
      <c r="C4" t="s">
        <v>22</v>
      </c>
      <c r="D4" t="s">
        <v>1</v>
      </c>
      <c r="F4">
        <v>1298</v>
      </c>
      <c r="G4" s="4" t="s">
        <v>21</v>
      </c>
      <c r="H4">
        <v>49.95</v>
      </c>
      <c r="I4">
        <f>H4*B4</f>
        <v>49.95</v>
      </c>
      <c r="J4" t="s">
        <v>20</v>
      </c>
      <c r="K4" t="s">
        <v>20</v>
      </c>
      <c r="L4" t="s">
        <v>20</v>
      </c>
      <c r="M4" t="s">
        <v>19</v>
      </c>
      <c r="N4" t="s">
        <v>20</v>
      </c>
      <c r="O4" t="s">
        <v>20</v>
      </c>
      <c r="P4" t="s">
        <v>20</v>
      </c>
    </row>
    <row r="5" spans="2:16" x14ac:dyDescent="0.45">
      <c r="B5" s="1">
        <v>1</v>
      </c>
      <c r="C5" t="s">
        <v>25</v>
      </c>
      <c r="H5">
        <v>25</v>
      </c>
      <c r="I5">
        <f>H5*B5</f>
        <v>25</v>
      </c>
      <c r="J5" s="9" t="s">
        <v>20</v>
      </c>
      <c r="K5" s="9" t="s">
        <v>20</v>
      </c>
      <c r="L5" s="9" t="s">
        <v>20</v>
      </c>
      <c r="M5" s="9" t="s">
        <v>20</v>
      </c>
      <c r="N5" s="9" t="s">
        <v>20</v>
      </c>
      <c r="O5" s="9" t="s">
        <v>20</v>
      </c>
      <c r="P5" s="9" t="s">
        <v>20</v>
      </c>
    </row>
    <row r="6" spans="2:16" x14ac:dyDescent="0.45">
      <c r="B6" s="1" t="s">
        <v>26</v>
      </c>
      <c r="I6">
        <f>SUM(I3:I5)</f>
        <v>149.94999999999999</v>
      </c>
    </row>
    <row r="8" spans="2:16" x14ac:dyDescent="0.45">
      <c r="B8" s="1" t="s">
        <v>60</v>
      </c>
      <c r="C8" t="s">
        <v>61</v>
      </c>
    </row>
  </sheetData>
  <hyperlinks>
    <hyperlink ref="G4" r:id="rId1"/>
  </hyperlinks>
  <pageMargins left="0.25" right="0.25" top="0.75" bottom="0.75" header="0.3" footer="0.3"/>
  <pageSetup scale="91" orientation="landscape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11" sqref="B11"/>
    </sheetView>
  </sheetViews>
  <sheetFormatPr defaultRowHeight="14.25" x14ac:dyDescent="0.45"/>
  <sheetData>
    <row r="2" spans="2:3" x14ac:dyDescent="0.45">
      <c r="B2" t="s">
        <v>62</v>
      </c>
    </row>
    <row r="4" spans="2:3" x14ac:dyDescent="0.45">
      <c r="B4" t="s">
        <v>63</v>
      </c>
    </row>
    <row r="5" spans="2:3" x14ac:dyDescent="0.45">
      <c r="B5" t="s">
        <v>64</v>
      </c>
    </row>
    <row r="6" spans="2:3" x14ac:dyDescent="0.45">
      <c r="B6" t="s">
        <v>65</v>
      </c>
      <c r="C6" t="s">
        <v>66</v>
      </c>
    </row>
    <row r="7" spans="2:3" x14ac:dyDescent="0.45">
      <c r="C7" t="s">
        <v>67</v>
      </c>
    </row>
    <row r="9" spans="2:3" x14ac:dyDescent="0.45">
      <c r="B9" t="s">
        <v>68</v>
      </c>
    </row>
    <row r="10" spans="2:3" x14ac:dyDescent="0.45">
      <c r="B10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"/>
  <sheetViews>
    <sheetView topLeftCell="A3" zoomScaleNormal="100" zoomScalePageLayoutView="200" workbookViewId="0">
      <selection activeCell="U21" sqref="U21"/>
    </sheetView>
  </sheetViews>
  <sheetFormatPr defaultColWidth="8.796875" defaultRowHeight="14.25" x14ac:dyDescent="0.45"/>
  <sheetData/>
  <pageMargins left="0.25" right="0.25" top="0.75" bottom="0.75" header="0.3" footer="0.3"/>
  <pageSetup scale="77" orientation="landscape" horizontalDpi="1200" verticalDpi="1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Site Map</vt:lpstr>
      <vt:lpstr>Cost Summary</vt:lpstr>
      <vt:lpstr>Sheet1</vt:lpstr>
      <vt:lpstr>Stephenson Screen</vt:lpstr>
      <vt:lpstr>Greenhouse Sensor</vt:lpstr>
      <vt:lpstr>Seaweed Sensor</vt:lpstr>
      <vt:lpstr>Mushroom Sensor</vt:lpstr>
      <vt:lpstr>Lux Transducer</vt:lpstr>
      <vt:lpstr>Network Diagram</vt:lpstr>
      <vt:lpstr>Pond Sensor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Moore</dc:creator>
  <cp:lastModifiedBy>Terry Moore</cp:lastModifiedBy>
  <cp:lastPrinted>2016-10-08T20:12:42Z</cp:lastPrinted>
  <dcterms:created xsi:type="dcterms:W3CDTF">2016-09-23T19:40:30Z</dcterms:created>
  <dcterms:modified xsi:type="dcterms:W3CDTF">2016-10-12T19:08:12Z</dcterms:modified>
</cp:coreProperties>
</file>