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0420" windowWidth="19420" xWindow="-110" yWindow="-110"/>
  </bookViews>
  <sheets>
    <sheet name="Summary" sheetId="1" state="visible" r:id="rId1"/>
    <sheet name="Patient list" sheetId="2" state="visible" r:id="rId2"/>
    <sheet name="Patient Detail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C8"/>
  <sheetViews>
    <sheetView workbookViewId="0">
      <selection activeCell="A1" sqref="A1"/>
    </sheetView>
  </sheetViews>
  <sheetFormatPr baseColWidth="8" defaultRowHeight="14.5"/>
  <sheetData>
    <row r="3">
      <c r="B3" t="inlineStr">
        <is>
          <t>Number of Patients</t>
        </is>
      </c>
      <c r="C3" t="n">
        <v>110</v>
      </c>
    </row>
    <row r="4">
      <c r="B4" t="inlineStr">
        <is>
          <t>Number of recorded days</t>
        </is>
      </c>
      <c r="C4" t="n">
        <v>151</v>
      </c>
    </row>
    <row r="5">
      <c r="B5" t="inlineStr">
        <is>
          <t>Number of missing days (PPG)</t>
        </is>
      </c>
      <c r="C5" t="n">
        <v>69</v>
      </c>
    </row>
    <row r="6">
      <c r="B6" t="inlineStr">
        <is>
          <t>Number of missing ECG</t>
        </is>
      </c>
      <c r="C6" t="inlineStr">
        <is>
          <t>TO DO</t>
        </is>
      </c>
    </row>
    <row r="7">
      <c r="B7" t="inlineStr">
        <is>
          <t>Number of day having splited PPG record</t>
        </is>
      </c>
      <c r="C7" t="n">
        <v>34</v>
      </c>
    </row>
    <row r="8">
      <c r="B8" t="inlineStr">
        <is>
          <t>Day having splited PPG record</t>
        </is>
      </c>
      <c r="C8" t="inlineStr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4:F245"/>
  <sheetViews>
    <sheetView workbookViewId="0">
      <selection activeCell="F19" sqref="F19"/>
    </sheetView>
  </sheetViews>
  <sheetFormatPr baseColWidth="8" defaultRowHeight="14.5"/>
  <sheetData>
    <row r="4">
      <c r="B4" t="inlineStr">
        <is>
          <t>Patient ID</t>
        </is>
      </c>
      <c r="D4" t="inlineStr">
        <is>
          <t>Day</t>
        </is>
      </c>
      <c r="F4" t="inlineStr">
        <is>
          <t>Link to PPG stats</t>
        </is>
      </c>
    </row>
    <row r="5">
      <c r="B5" t="inlineStr">
        <is>
          <t>24EI - 001</t>
        </is>
      </c>
      <c r="D5" t="inlineStr">
        <is>
          <t>DAY 1</t>
        </is>
      </c>
      <c r="F5" t="inlineStr">
        <is>
          <t>Missing File</t>
        </is>
      </c>
    </row>
    <row r="6">
      <c r="D6" t="inlineStr">
        <is>
          <t>DAY 5</t>
        </is>
      </c>
      <c r="F6" t="inlineStr">
        <is>
          <t>Missing File</t>
        </is>
      </c>
    </row>
    <row r="7">
      <c r="B7" t="inlineStr">
        <is>
          <t>24EI - 002</t>
        </is>
      </c>
      <c r="D7" t="inlineStr">
        <is>
          <t>DAY 1</t>
        </is>
      </c>
      <c r="F7" t="inlineStr">
        <is>
          <t>Missing File</t>
        </is>
      </c>
    </row>
    <row r="8">
      <c r="D8" t="inlineStr">
        <is>
          <t>DAY 5</t>
        </is>
      </c>
      <c r="F8" t="inlineStr">
        <is>
          <t>Missing File</t>
        </is>
      </c>
    </row>
    <row r="9">
      <c r="B9" t="inlineStr">
        <is>
          <t>24EI - 003</t>
        </is>
      </c>
      <c r="D9" t="inlineStr">
        <is>
          <t>DAY 1</t>
        </is>
      </c>
      <c r="F9" t="inlineStr">
        <is>
          <t>Missing File</t>
        </is>
      </c>
    </row>
    <row r="10">
      <c r="D10" t="inlineStr">
        <is>
          <t>DAY 5</t>
        </is>
      </c>
      <c r="F10" t="inlineStr">
        <is>
          <t>Missing File</t>
        </is>
      </c>
    </row>
    <row r="11">
      <c r="B11" t="inlineStr">
        <is>
          <t>24EI - 004</t>
        </is>
      </c>
      <c r="D11" t="inlineStr">
        <is>
          <t>DAY 1</t>
        </is>
      </c>
      <c r="F11" t="inlineStr">
        <is>
          <t>Missing File</t>
        </is>
      </c>
    </row>
    <row r="12">
      <c r="D12" t="inlineStr">
        <is>
          <t>DAY 5</t>
        </is>
      </c>
      <c r="F12" t="inlineStr">
        <is>
          <t>Missing File</t>
        </is>
      </c>
    </row>
    <row r="13">
      <c r="B13" t="inlineStr">
        <is>
          <t>24EI - 005</t>
        </is>
      </c>
      <c r="D13" t="inlineStr">
        <is>
          <t>DAY 1</t>
        </is>
      </c>
      <c r="F13" t="inlineStr">
        <is>
          <t>Missing File</t>
        </is>
      </c>
    </row>
    <row r="14">
      <c r="D14" t="inlineStr">
        <is>
          <t>DAY 5</t>
        </is>
      </c>
      <c r="F14" t="inlineStr">
        <is>
          <t>Missing File</t>
        </is>
      </c>
    </row>
    <row r="15">
      <c r="B15" t="inlineStr">
        <is>
          <t>24EI - 006</t>
        </is>
      </c>
      <c r="D15" t="inlineStr">
        <is>
          <t>DAY 1</t>
        </is>
      </c>
      <c r="F15" t="inlineStr">
        <is>
          <t>Missing File</t>
        </is>
      </c>
    </row>
    <row r="16">
      <c r="D16" t="inlineStr">
        <is>
          <t>DAY 5</t>
        </is>
      </c>
      <c r="F16" t="inlineStr">
        <is>
          <t>Missing File</t>
        </is>
      </c>
    </row>
    <row r="17">
      <c r="B17" t="inlineStr">
        <is>
          <t>24EI - 007</t>
        </is>
      </c>
      <c r="D17" t="inlineStr">
        <is>
          <t>DAY 1</t>
        </is>
      </c>
      <c r="F17" t="inlineStr">
        <is>
          <t>Missing File</t>
        </is>
      </c>
    </row>
    <row r="18">
      <c r="D18" t="inlineStr">
        <is>
          <t>Day 5 - 12-11-18</t>
        </is>
      </c>
      <c r="F18">
        <f>HYPERLINK("#'Patient Detail'!A1","PPG.csv")</f>
        <v/>
      </c>
    </row>
    <row r="19">
      <c r="B19" t="inlineStr">
        <is>
          <t>24EI - 008</t>
        </is>
      </c>
      <c r="D19" t="inlineStr">
        <is>
          <t>Day 1 - 17-12-2018</t>
        </is>
      </c>
      <c r="F19">
        <f>HYPERLINK("#'Patient Detail'!A19","24EI-008-PPG.csv")</f>
        <v/>
      </c>
    </row>
    <row r="20">
      <c r="D20" t="inlineStr">
        <is>
          <t>Day 5 - 21-12-2018</t>
        </is>
      </c>
      <c r="F20">
        <f>HYPERLINK("#'Patient Detail'!A37","24EI-008-PPG-DAY5.csv")</f>
        <v/>
      </c>
    </row>
    <row r="21">
      <c r="B21" t="inlineStr">
        <is>
          <t>24EI - 009</t>
        </is>
      </c>
      <c r="D21" t="inlineStr">
        <is>
          <t>Day 1 - 18-12-2018</t>
        </is>
      </c>
      <c r="F21">
        <f>HYPERLINK("#'Patient Detail'!A55","24EI-009-PPG.csv")</f>
        <v/>
      </c>
    </row>
    <row r="22">
      <c r="D22" t="inlineStr">
        <is>
          <t>DAY 5</t>
        </is>
      </c>
      <c r="F22" t="inlineStr">
        <is>
          <t>Missing File</t>
        </is>
      </c>
    </row>
    <row r="23">
      <c r="B23" t="inlineStr">
        <is>
          <t>24EI - 010</t>
        </is>
      </c>
      <c r="D23" t="inlineStr">
        <is>
          <t>Day 1 - 19-12-2018</t>
        </is>
      </c>
      <c r="F23">
        <f>HYPERLINK("#'Patient Detail'!A73","24EI-010-PPG.csv")</f>
        <v/>
      </c>
    </row>
    <row r="24">
      <c r="D24" t="inlineStr">
        <is>
          <t>DAY 5</t>
        </is>
      </c>
      <c r="F24" t="inlineStr">
        <is>
          <t>Missing File</t>
        </is>
      </c>
    </row>
    <row r="25">
      <c r="B25" t="inlineStr">
        <is>
          <t>24EI - 011</t>
        </is>
      </c>
      <c r="D25" t="inlineStr">
        <is>
          <t>Day 1 - 24-12-2018</t>
        </is>
      </c>
      <c r="F25">
        <f>HYPERLINK("#'Patient Detail'!A91","24EI-011-PPG-day1.csv")</f>
        <v/>
      </c>
    </row>
    <row r="26">
      <c r="D26" t="inlineStr">
        <is>
          <t>DAY 5</t>
        </is>
      </c>
      <c r="F26" t="inlineStr">
        <is>
          <t>Missing File</t>
        </is>
      </c>
    </row>
    <row r="27">
      <c r="B27" t="inlineStr">
        <is>
          <t>24EI - 012</t>
        </is>
      </c>
      <c r="D27" t="inlineStr">
        <is>
          <t>DAY 1</t>
        </is>
      </c>
      <c r="F27" t="inlineStr">
        <is>
          <t>Missing File</t>
        </is>
      </c>
    </row>
    <row r="28">
      <c r="D28" t="inlineStr">
        <is>
          <t>DAY 5</t>
        </is>
      </c>
      <c r="F28" t="inlineStr">
        <is>
          <t>Missing File</t>
        </is>
      </c>
    </row>
    <row r="29">
      <c r="B29" t="inlineStr">
        <is>
          <t>24EI - 013</t>
        </is>
      </c>
      <c r="D29" t="inlineStr">
        <is>
          <t>Day 1 - 04-01-2018</t>
        </is>
      </c>
      <c r="F29">
        <f>HYPERLINK("#'Patient Detail'!A109","24EI-013-PPG-DAY1.csv")</f>
        <v/>
      </c>
    </row>
    <row r="30">
      <c r="D30" t="inlineStr">
        <is>
          <t>Day 5 - 08-01-2018</t>
        </is>
      </c>
      <c r="F30">
        <f>HYPERLINK("#'Patient Detail'!A127","24EI-013-PPG-DAY5.csv")</f>
        <v/>
      </c>
    </row>
    <row r="31">
      <c r="B31" t="inlineStr">
        <is>
          <t>24EI - 014</t>
        </is>
      </c>
      <c r="D31" t="inlineStr">
        <is>
          <t>Day 1 - 09-01-2019</t>
        </is>
      </c>
      <c r="F31">
        <f>HYPERLINK("#'Patient Detail'!A145","20190109T151032.026+0700.csv")</f>
        <v/>
      </c>
    </row>
    <row r="32">
      <c r="D32" t="inlineStr">
        <is>
          <t>DAY 5</t>
        </is>
      </c>
      <c r="F32" t="inlineStr">
        <is>
          <t>Missing File</t>
        </is>
      </c>
    </row>
    <row r="33">
      <c r="B33" t="inlineStr">
        <is>
          <t>24EI - 015</t>
        </is>
      </c>
      <c r="D33" t="inlineStr">
        <is>
          <t>DAY 1</t>
        </is>
      </c>
      <c r="F33" t="inlineStr">
        <is>
          <t>Missing File</t>
        </is>
      </c>
    </row>
    <row r="34">
      <c r="D34" t="inlineStr">
        <is>
          <t>DAY 5</t>
        </is>
      </c>
      <c r="F34" t="inlineStr">
        <is>
          <t>Missing File</t>
        </is>
      </c>
    </row>
    <row r="35">
      <c r="D35" t="inlineStr">
        <is>
          <t>Day 2 - 14-01-2019</t>
        </is>
      </c>
      <c r="F35">
        <f>HYPERLINK("#'Patient Detail'!A163","20190114T162310.611+0700.csv")</f>
        <v/>
      </c>
    </row>
    <row r="36">
      <c r="B36" t="inlineStr">
        <is>
          <t>24EI - 016</t>
        </is>
      </c>
      <c r="D36" t="inlineStr">
        <is>
          <t>Day 1 - 16-01-2019</t>
        </is>
      </c>
      <c r="F36">
        <f>HYPERLINK("#'Patient Detail'!A181","24EI-016-PPG-DAY1.csv")</f>
        <v/>
      </c>
    </row>
    <row r="37">
      <c r="D37" t="inlineStr">
        <is>
          <t>DAY 5</t>
        </is>
      </c>
      <c r="F37" t="inlineStr">
        <is>
          <t>Missing File</t>
        </is>
      </c>
    </row>
    <row r="38">
      <c r="B38" t="inlineStr">
        <is>
          <t>24EI - 017</t>
        </is>
      </c>
      <c r="D38" t="inlineStr">
        <is>
          <t>DAY 1</t>
        </is>
      </c>
      <c r="F38" t="inlineStr">
        <is>
          <t>Missing File</t>
        </is>
      </c>
    </row>
    <row r="39">
      <c r="D39" t="inlineStr">
        <is>
          <t>DAY 5</t>
        </is>
      </c>
      <c r="F39" t="inlineStr">
        <is>
          <t>Missing File</t>
        </is>
      </c>
    </row>
    <row r="40">
      <c r="B40" t="inlineStr">
        <is>
          <t>24EI - 018</t>
        </is>
      </c>
      <c r="D40" t="inlineStr">
        <is>
          <t>DAY1 - 24-01-2019</t>
        </is>
      </c>
      <c r="F40">
        <f>HYPERLINK("#'Patient Detail'!A199","24EI - 018 - PPG - DAY1.csv")</f>
        <v/>
      </c>
    </row>
    <row r="41">
      <c r="D41" t="inlineStr">
        <is>
          <t>DAY5 - 28-01-2019</t>
        </is>
      </c>
      <c r="F41">
        <f>HYPERLINK("#'Patient Detail'!A217","24EI - 018 - PPG - DAY5.csv")</f>
        <v/>
      </c>
    </row>
    <row r="42">
      <c r="B42" t="inlineStr">
        <is>
          <t>24EI - 019</t>
        </is>
      </c>
      <c r="D42" t="inlineStr">
        <is>
          <t>DAY 1 - 12-02-2019</t>
        </is>
      </c>
      <c r="F42">
        <f>HYPERLINK("#'Patient Detail'!A235","24EI-019-PPG-DAY1.csv")</f>
        <v/>
      </c>
    </row>
    <row r="43">
      <c r="D43" t="inlineStr">
        <is>
          <t>DAY 5</t>
        </is>
      </c>
      <c r="F43" t="inlineStr">
        <is>
          <t>Missing File</t>
        </is>
      </c>
    </row>
    <row r="44">
      <c r="B44" t="inlineStr">
        <is>
          <t>24EI - 020</t>
        </is>
      </c>
      <c r="D44" t="inlineStr">
        <is>
          <t>DAY 1</t>
        </is>
      </c>
      <c r="F44" t="inlineStr">
        <is>
          <t>Missing File</t>
        </is>
      </c>
    </row>
    <row r="45">
      <c r="D45" t="inlineStr">
        <is>
          <t>DAY 5</t>
        </is>
      </c>
      <c r="F45" t="inlineStr">
        <is>
          <t>Missing File</t>
        </is>
      </c>
    </row>
    <row r="46">
      <c r="B46" t="inlineStr">
        <is>
          <t>24EI - 021</t>
        </is>
      </c>
      <c r="D46" t="inlineStr">
        <is>
          <t>DAY 1</t>
        </is>
      </c>
      <c r="F46" t="inlineStr">
        <is>
          <t>Missing File</t>
        </is>
      </c>
    </row>
    <row r="47">
      <c r="D47" t="inlineStr">
        <is>
          <t>DAY 5</t>
        </is>
      </c>
      <c r="F47" t="inlineStr">
        <is>
          <t>Missing File</t>
        </is>
      </c>
    </row>
    <row r="48">
      <c r="B48" t="inlineStr">
        <is>
          <t>24EI - 022</t>
        </is>
      </c>
      <c r="D48" t="inlineStr">
        <is>
          <t>DAY 1</t>
        </is>
      </c>
      <c r="F48" t="inlineStr">
        <is>
          <t>Missing File</t>
        </is>
      </c>
    </row>
    <row r="49">
      <c r="D49" t="inlineStr">
        <is>
          <t>DAY 5</t>
        </is>
      </c>
      <c r="F49" t="inlineStr">
        <is>
          <t>Missing File</t>
        </is>
      </c>
    </row>
    <row r="50">
      <c r="B50" t="inlineStr">
        <is>
          <t>24EI - 023</t>
        </is>
      </c>
      <c r="D50" t="inlineStr">
        <is>
          <t>DAY 1 -21-02-2019</t>
        </is>
      </c>
      <c r="F50">
        <f>HYPERLINK("#'Patient Detail'!A253","24EI-023-PPG-DAY1.csv")</f>
        <v/>
      </c>
    </row>
    <row r="51">
      <c r="D51" t="inlineStr">
        <is>
          <t>DAY 5 -25-02-2019</t>
        </is>
      </c>
      <c r="F51">
        <f>HYPERLINK("#'Patient Detail'!A271","24EI-023-PPG-DAY5.csv")</f>
        <v/>
      </c>
    </row>
    <row r="52">
      <c r="B52" t="inlineStr">
        <is>
          <t>24EI - 024</t>
        </is>
      </c>
      <c r="D52" t="inlineStr">
        <is>
          <t>DAY 1 - 26-02-2019</t>
        </is>
      </c>
      <c r="F52">
        <f>HYPERLINK("#'Patient Detail'!A289","24EI-024-PPG-DAY1.csv")</f>
        <v/>
      </c>
    </row>
    <row r="53">
      <c r="D53" t="inlineStr">
        <is>
          <t>DAY 5</t>
        </is>
      </c>
      <c r="F53" t="inlineStr">
        <is>
          <t>Missing File</t>
        </is>
      </c>
    </row>
    <row r="54">
      <c r="B54" t="inlineStr">
        <is>
          <t>24EI - 025</t>
        </is>
      </c>
      <c r="D54" t="inlineStr">
        <is>
          <t>DAY 1 - 03-06-19</t>
        </is>
      </c>
      <c r="F54">
        <f>HYPERLINK("#'Patient Detail'!A307","20190306T112926.638+0700.csv")</f>
        <v/>
      </c>
    </row>
    <row r="55">
      <c r="D55" t="inlineStr">
        <is>
          <t>DAY 5</t>
        </is>
      </c>
      <c r="F55" t="inlineStr">
        <is>
          <t>Missing File</t>
        </is>
      </c>
    </row>
    <row r="56">
      <c r="B56" t="inlineStr">
        <is>
          <t>24EI - 026</t>
        </is>
      </c>
      <c r="D56" t="inlineStr">
        <is>
          <t>DAY 1</t>
        </is>
      </c>
      <c r="F56" t="inlineStr">
        <is>
          <t>Missing File</t>
        </is>
      </c>
    </row>
    <row r="57">
      <c r="D57" t="inlineStr">
        <is>
          <t>DAY 5 - 03-12-19</t>
        </is>
      </c>
      <c r="F57">
        <f>HYPERLINK("#'Patient Detail'!A325","20190312T160909.661+0700.csv")</f>
        <v/>
      </c>
    </row>
    <row r="58">
      <c r="B58" t="inlineStr">
        <is>
          <t>24EI - 027</t>
        </is>
      </c>
      <c r="D58" t="inlineStr">
        <is>
          <t>DAY 1</t>
        </is>
      </c>
      <c r="F58" t="inlineStr">
        <is>
          <t>Missing File</t>
        </is>
      </c>
    </row>
    <row r="59">
      <c r="D59" t="inlineStr">
        <is>
          <t>DAY 5</t>
        </is>
      </c>
      <c r="F59" t="inlineStr">
        <is>
          <t>Missing File</t>
        </is>
      </c>
    </row>
    <row r="60">
      <c r="B60" t="inlineStr">
        <is>
          <t>24EI - 028</t>
        </is>
      </c>
      <c r="D60" t="inlineStr">
        <is>
          <t>DAY 1 - 14-3-2019</t>
        </is>
      </c>
      <c r="F60">
        <f>HYPERLINK("#'Patient Detail'!A343","20190314T150315.954+0700.csv")</f>
        <v/>
      </c>
    </row>
    <row r="61">
      <c r="D61" t="inlineStr">
        <is>
          <t>DAY 5</t>
        </is>
      </c>
      <c r="F61" t="inlineStr">
        <is>
          <t>Missing File</t>
        </is>
      </c>
    </row>
    <row r="62">
      <c r="B62" t="inlineStr">
        <is>
          <t>24EI - 029</t>
        </is>
      </c>
      <c r="D62" t="inlineStr">
        <is>
          <t>DAY 1 - 20-3-2019</t>
        </is>
      </c>
      <c r="F62">
        <f>HYPERLINK("#'Patient Detail'!A361","20190320T144922.056+0700.csv")</f>
        <v/>
      </c>
    </row>
    <row r="63">
      <c r="D63" t="inlineStr">
        <is>
          <t>DAY 5</t>
        </is>
      </c>
      <c r="F63" t="inlineStr">
        <is>
          <t>Missing File</t>
        </is>
      </c>
    </row>
    <row r="64">
      <c r="B64" t="inlineStr">
        <is>
          <t>24EI - 030</t>
        </is>
      </c>
      <c r="D64" t="inlineStr">
        <is>
          <t>DAY 1 - 21-3-2019</t>
        </is>
      </c>
      <c r="F64">
        <f>HYPERLINK("#'Patient Detail'!A379","20190320T144922.056+0700.csv")</f>
        <v/>
      </c>
    </row>
    <row r="65">
      <c r="D65" t="inlineStr">
        <is>
          <t>DAY 5 - 25-3-2019</t>
        </is>
      </c>
      <c r="F65">
        <f>HYPERLINK("#'Patient Detail'!A397","20190325T172959.992+0700.csv")</f>
        <v/>
      </c>
    </row>
    <row r="66">
      <c r="B66" t="inlineStr">
        <is>
          <t>24EI - 031</t>
        </is>
      </c>
      <c r="D66" t="inlineStr">
        <is>
          <t>DAY 1 - 26-3-19</t>
        </is>
      </c>
      <c r="F66">
        <f>HYPERLINK("#'Patient Detail'!A415","20190326T144918.878+0700.csv")</f>
        <v/>
      </c>
    </row>
    <row r="67">
      <c r="D67" t="inlineStr">
        <is>
          <t>DAY 5</t>
        </is>
      </c>
      <c r="F67" t="inlineStr">
        <is>
          <t>Missing File</t>
        </is>
      </c>
    </row>
    <row r="68">
      <c r="B68" t="inlineStr">
        <is>
          <t>24EI - 032</t>
        </is>
      </c>
      <c r="D68" t="inlineStr">
        <is>
          <t>DAY 1 - 28-3-19</t>
        </is>
      </c>
      <c r="F68">
        <f>HYPERLINK("#'Patient Detail'!A433","20190328T145912.401+0700.csv")</f>
        <v/>
      </c>
    </row>
    <row r="69">
      <c r="D69" t="inlineStr">
        <is>
          <t>DAY 5 - 01-04-19</t>
        </is>
      </c>
      <c r="F69">
        <f>HYPERLINK("#'Patient Detail'!A451","20190401T120849.611+0700.csv")</f>
        <v/>
      </c>
    </row>
    <row r="70">
      <c r="B70" t="inlineStr">
        <is>
          <t>24EI - 033</t>
        </is>
      </c>
      <c r="D70" t="inlineStr">
        <is>
          <t>DAY 1 - 03-04-19</t>
        </is>
      </c>
      <c r="F70">
        <f>HYPERLINK("#'Patient Detail'!A469","20190403T120212.002+0700.csv")</f>
        <v/>
      </c>
    </row>
    <row r="71">
      <c r="D71" t="inlineStr">
        <is>
          <t>DAY 5 - 07-04-19</t>
        </is>
      </c>
      <c r="F71">
        <f>HYPERLINK("#'Patient Detail'!A487","20190407T141840.732+0700.csv")</f>
        <v/>
      </c>
    </row>
    <row r="72">
      <c r="B72" t="inlineStr">
        <is>
          <t>24EI - 034</t>
        </is>
      </c>
      <c r="D72" t="inlineStr">
        <is>
          <t>DAY 1</t>
        </is>
      </c>
      <c r="F72" t="inlineStr">
        <is>
          <t>Missing File</t>
        </is>
      </c>
    </row>
    <row r="73">
      <c r="D73" t="inlineStr">
        <is>
          <t>DAY 5 - 09-04-19</t>
        </is>
      </c>
      <c r="F73">
        <f>HYPERLINK("#'Patient Detail'!A505","20190409T095631.532+0700.csv")</f>
        <v/>
      </c>
    </row>
    <row r="74">
      <c r="B74" t="inlineStr">
        <is>
          <t>24EI - 035</t>
        </is>
      </c>
      <c r="D74" t="inlineStr">
        <is>
          <t>DAY 1 - 16-04-19</t>
        </is>
      </c>
      <c r="F74">
        <f>HYPERLINK("#'Patient Detail'!A523","20190416T171615.085+0700.csv")</f>
        <v/>
      </c>
    </row>
    <row r="75">
      <c r="D75" t="inlineStr">
        <is>
          <t>DAY 5 - 20-04-19</t>
        </is>
      </c>
      <c r="F75">
        <f>HYPERLINK("#'Patient Detail'!A541","20190420T082250.326+0700.csv")</f>
        <v/>
      </c>
    </row>
    <row r="76">
      <c r="D76" t="inlineStr">
        <is>
          <t>DAY 5 - 20-04-19</t>
        </is>
      </c>
      <c r="F76">
        <f>HYPERLINK("#'Patient Detail'!A559","20190420T091652.903+0700.csv")</f>
        <v/>
      </c>
    </row>
    <row r="77">
      <c r="B77" t="inlineStr">
        <is>
          <t>24EI - 036</t>
        </is>
      </c>
      <c r="D77" t="inlineStr">
        <is>
          <t>DAY 1  - 19-04-19</t>
        </is>
      </c>
      <c r="F77">
        <f>HYPERLINK("#'Patient Detail'!A577","20190419T122600.198+0700.csv")</f>
        <v/>
      </c>
    </row>
    <row r="78">
      <c r="D78" t="inlineStr">
        <is>
          <t>DAY 5 - 23-04-19</t>
        </is>
      </c>
      <c r="F78">
        <f>HYPERLINK("#'Patient Detail'!A595","20190423T124116.790+0700.csv")</f>
        <v/>
      </c>
    </row>
    <row r="79">
      <c r="B79" t="inlineStr">
        <is>
          <t>24EI - 037</t>
        </is>
      </c>
      <c r="D79" t="inlineStr">
        <is>
          <t>DAY 1 - 22-04-19</t>
        </is>
      </c>
      <c r="F79">
        <f>HYPERLINK("#'Patient Detail'!A613","20190422T141902.509+0700.csv")</f>
        <v/>
      </c>
    </row>
    <row r="80">
      <c r="D80" t="inlineStr">
        <is>
          <t>DAY 5 - 26-04-19</t>
        </is>
      </c>
      <c r="F80">
        <f>HYPERLINK("#'Patient Detail'!A631","20190426T091827.490+0700.csv")</f>
        <v/>
      </c>
    </row>
    <row r="81">
      <c r="B81" t="inlineStr">
        <is>
          <t>24EI - 038</t>
        </is>
      </c>
      <c r="D81" t="inlineStr">
        <is>
          <t>DAY 1 - 02-05-19</t>
        </is>
      </c>
      <c r="F81">
        <f>HYPERLINK("#'Patient Detail'!A649","20190502T154431.382+0700.csv")</f>
        <v/>
      </c>
    </row>
    <row r="82">
      <c r="D82" t="inlineStr">
        <is>
          <t>DAY 5 - 06-05-19</t>
        </is>
      </c>
      <c r="F82">
        <f>HYPERLINK("#'Patient Detail'!A667","20190506T112903.647+0700.csv")</f>
        <v/>
      </c>
    </row>
    <row r="83">
      <c r="B83" t="inlineStr">
        <is>
          <t>24EI - 039</t>
        </is>
      </c>
      <c r="D83" t="inlineStr">
        <is>
          <t>DAY 1 - 03-05-19</t>
        </is>
      </c>
      <c r="F83">
        <f>HYPERLINK("#'Patient Detail'!A685","20190503T134248.225+0700.csv")</f>
        <v/>
      </c>
    </row>
    <row r="84">
      <c r="D84" t="inlineStr">
        <is>
          <t>DAY 5 - 07-05-19</t>
        </is>
      </c>
      <c r="F84">
        <f>HYPERLINK("#'Patient Detail'!A703","20190507T143332.584+0700.csv")</f>
        <v/>
      </c>
    </row>
    <row r="85">
      <c r="B85" t="inlineStr">
        <is>
          <t>24EI - 040</t>
        </is>
      </c>
      <c r="D85" t="inlineStr">
        <is>
          <t>DAY 1 - 08-05-19</t>
        </is>
      </c>
      <c r="F85">
        <f>HYPERLINK("#'Patient Detail'!A721","20190508T142150.120+0700.csv")</f>
        <v/>
      </c>
    </row>
    <row r="86">
      <c r="D86" t="inlineStr">
        <is>
          <t>DAY 5 - 12-05-19</t>
        </is>
      </c>
      <c r="F86">
        <f>HYPERLINK("#'Patient Detail'!A739","20190512T094825.600+0700.csv")</f>
        <v/>
      </c>
    </row>
    <row r="87">
      <c r="B87" t="inlineStr">
        <is>
          <t>24EI - 041</t>
        </is>
      </c>
      <c r="D87" t="inlineStr">
        <is>
          <t>DAY 1 - 10-05-19</t>
        </is>
      </c>
      <c r="F87">
        <f>HYPERLINK("#'Patient Detail'!A757","20190510T140148.713+0700.csv")</f>
        <v/>
      </c>
    </row>
    <row r="88">
      <c r="D88" t="inlineStr">
        <is>
          <t>DAY 5 - 14-05-19</t>
        </is>
      </c>
      <c r="F88">
        <f>HYPERLINK("#'Patient Detail'!A775","20190514T092311.214+0700.csv")</f>
        <v/>
      </c>
    </row>
    <row r="89">
      <c r="B89" t="inlineStr">
        <is>
          <t>24EI - 042</t>
        </is>
      </c>
      <c r="D89" t="inlineStr">
        <is>
          <t>DAY 1 - 20-05-19</t>
        </is>
      </c>
      <c r="F89">
        <f>HYPERLINK("#'Patient Detail'!A793","20190520T135145.459+0700.csv")</f>
        <v/>
      </c>
    </row>
    <row r="90">
      <c r="D90" t="inlineStr">
        <is>
          <t>DAY 5 - 24-05-19</t>
        </is>
      </c>
      <c r="F90">
        <f>HYPERLINK("#'Patient Detail'!A811","20190524T103835.709+0700.csv")</f>
        <v/>
      </c>
    </row>
    <row r="91">
      <c r="B91" t="inlineStr">
        <is>
          <t>24EI - 043</t>
        </is>
      </c>
      <c r="D91" t="inlineStr">
        <is>
          <t>DAY 1 - 21-05-19</t>
        </is>
      </c>
      <c r="F91">
        <f>HYPERLINK("#'Patient Detail'!A829","20190521T143657.442+0700.csv")</f>
        <v/>
      </c>
    </row>
    <row r="92">
      <c r="D92" t="inlineStr">
        <is>
          <t>DAY 5 - 25-05-19</t>
        </is>
      </c>
      <c r="F92">
        <f>HYPERLINK("#'Patient Detail'!A847","20190525T083136.767+0700.csv")</f>
        <v/>
      </c>
    </row>
    <row r="93">
      <c r="B93" t="inlineStr">
        <is>
          <t>24EI - 044</t>
        </is>
      </c>
      <c r="D93" t="inlineStr">
        <is>
          <t>DAY 1 - 23-05-19</t>
        </is>
      </c>
      <c r="F93">
        <f>HYPERLINK("#'Patient Detail'!A865","20190523T113521.810+0700.csv")</f>
        <v/>
      </c>
    </row>
    <row r="94">
      <c r="D94" t="inlineStr">
        <is>
          <t>DAY 5 - 27-05-19</t>
        </is>
      </c>
      <c r="F94">
        <f>HYPERLINK("#'Patient Detail'!A883","20190527T092925.616+0700.csv")</f>
        <v/>
      </c>
    </row>
    <row r="95">
      <c r="B95" t="inlineStr">
        <is>
          <t>24EI - 045</t>
        </is>
      </c>
      <c r="D95" t="inlineStr">
        <is>
          <t>DAY 1 - 29-05-19</t>
        </is>
      </c>
      <c r="F95">
        <f>HYPERLINK("#'Patient Detail'!A901","20190529T144202.443+0700.csv")</f>
        <v/>
      </c>
    </row>
    <row r="96">
      <c r="D96" t="inlineStr">
        <is>
          <t>DAY 5 - 02-06-19</t>
        </is>
      </c>
      <c r="F96">
        <f>HYPERLINK("#'Patient Detail'!A919","20190602T092228.137+0700.csv")</f>
        <v/>
      </c>
    </row>
    <row r="97">
      <c r="B97" t="inlineStr">
        <is>
          <t>24EI - 046</t>
        </is>
      </c>
      <c r="D97" t="inlineStr">
        <is>
          <t>DAY 1 - 31-05-19</t>
        </is>
      </c>
      <c r="F97">
        <f>HYPERLINK("#'Patient Detail'!A937","20190531T141637.623+0700.csv")</f>
        <v/>
      </c>
    </row>
    <row r="98">
      <c r="D98" t="inlineStr">
        <is>
          <t>DAY 5 - 04-06-19</t>
        </is>
      </c>
      <c r="F98">
        <f>HYPERLINK("#'Patient Detail'!A955","20190604T103523.467+0700.csv")</f>
        <v/>
      </c>
    </row>
    <row r="99">
      <c r="B99" t="inlineStr">
        <is>
          <t>24EI - 047</t>
        </is>
      </c>
      <c r="D99" t="inlineStr">
        <is>
          <t>DAY 1 - 05-06-19</t>
        </is>
      </c>
      <c r="F99">
        <f>HYPERLINK("#'Patient Detail'!A973","20190605T101741.581+0700.csv")</f>
        <v/>
      </c>
    </row>
    <row r="100">
      <c r="D100" t="inlineStr">
        <is>
          <t>DAY 5 - 09-06-19</t>
        </is>
      </c>
      <c r="F100">
        <f>HYPERLINK("#'Patient Detail'!A991","20190610T092607.302+0700.csv")</f>
        <v/>
      </c>
    </row>
    <row r="101">
      <c r="D101" t="inlineStr">
        <is>
          <t>DAY 5 - 09-06-19</t>
        </is>
      </c>
      <c r="F101">
        <f>HYPERLINK("#'Patient Detail'!A1009","20190610T093414.974+0700.csv")</f>
        <v/>
      </c>
    </row>
    <row r="102">
      <c r="D102" t="inlineStr">
        <is>
          <t>DAY 5 - 09-06-19</t>
        </is>
      </c>
      <c r="F102">
        <f>HYPERLINK("#'Patient Detail'!A1027","Patient turned off the PPG.csv")</f>
        <v/>
      </c>
    </row>
    <row r="103">
      <c r="B103" t="inlineStr">
        <is>
          <t>24EI - 048</t>
        </is>
      </c>
      <c r="D103" t="inlineStr">
        <is>
          <t>DAY 1 - 10-06-2019</t>
        </is>
      </c>
      <c r="F103">
        <f>HYPERLINK("#'Patient Detail'!A1045","20190610T134753.672+0700.csv")</f>
        <v/>
      </c>
    </row>
    <row r="104">
      <c r="D104" t="inlineStr">
        <is>
          <t>DAY 5 - 14-06-2019</t>
        </is>
      </c>
      <c r="F104">
        <f>HYPERLINK("#'Patient Detail'!A1063","20190614T092702.961+0700.csv")</f>
        <v/>
      </c>
    </row>
    <row r="105">
      <c r="B105" t="inlineStr">
        <is>
          <t>24EI - 049</t>
        </is>
      </c>
      <c r="D105" t="inlineStr">
        <is>
          <t>DAY 1 - 17-6-2019</t>
        </is>
      </c>
      <c r="F105">
        <f>HYPERLINK("#'Patient Detail'!A1081","20190617T155833.479+0700.csv")</f>
        <v/>
      </c>
    </row>
    <row r="106">
      <c r="D106" t="inlineStr">
        <is>
          <t>DAY 5 - 21-6-2019 - Patient took out the ePatch</t>
        </is>
      </c>
      <c r="F106">
        <f>HYPERLINK("#'Patient Detail'!A1099","20190621T102048.361+0700.csv")</f>
        <v/>
      </c>
    </row>
    <row r="107">
      <c r="D107" t="inlineStr">
        <is>
          <t>DAY 5 - 21-6-2019 - Patient took out the ePatch</t>
        </is>
      </c>
      <c r="F107">
        <f>HYPERLINK("#'Patient Detail'!A1117","20190621T102048.361+0700.csv")</f>
        <v/>
      </c>
    </row>
    <row r="108">
      <c r="B108" t="inlineStr">
        <is>
          <t>24EI - 050</t>
        </is>
      </c>
      <c r="D108" t="inlineStr">
        <is>
          <t>DAY 1 - 18-06-19</t>
        </is>
      </c>
      <c r="F108">
        <f>HYPERLINK("#'Patient Detail'!A1135","20190618T173016.021+0700.csv")</f>
        <v/>
      </c>
    </row>
    <row r="109">
      <c r="D109" t="inlineStr">
        <is>
          <t>DAY 5 - 22-06-19</t>
        </is>
      </c>
      <c r="F109">
        <f>HYPERLINK("#'Patient Detail'!A1153","20190622T092707.787+0700.csv")</f>
        <v/>
      </c>
    </row>
    <row r="110">
      <c r="B110" t="inlineStr">
        <is>
          <t>24EI - 051</t>
        </is>
      </c>
      <c r="D110" t="inlineStr">
        <is>
          <t>DAY 1 - 24-06-19</t>
        </is>
      </c>
      <c r="F110">
        <f>HYPERLINK("#'Patient Detail'!A1171","20190624T152718.446+0700.csv")</f>
        <v/>
      </c>
    </row>
    <row r="111">
      <c r="D111" t="inlineStr">
        <is>
          <t>DAY 5 - 28-06-19</t>
        </is>
      </c>
      <c r="F111">
        <f>HYPERLINK("#'Patient Detail'!A1189","20190628T082717.823+0700.csv")</f>
        <v/>
      </c>
    </row>
    <row r="112">
      <c r="B112" t="inlineStr">
        <is>
          <t>24EI - 052</t>
        </is>
      </c>
      <c r="D112" t="inlineStr">
        <is>
          <t>DAY 1 - 25-06-19</t>
        </is>
      </c>
      <c r="F112">
        <f>HYPERLINK("#'Patient Detail'!A1207","20190625T143738.833+0700.csv")</f>
        <v/>
      </c>
    </row>
    <row r="113">
      <c r="D113" t="inlineStr">
        <is>
          <t>DAY 5 - 29-06-19</t>
        </is>
      </c>
      <c r="F113">
        <f>HYPERLINK("#'Patient Detail'!A1225","20190629T120650.019+0700.csv")</f>
        <v/>
      </c>
    </row>
    <row r="114">
      <c r="B114" t="inlineStr">
        <is>
          <t>24EI - 053</t>
        </is>
      </c>
      <c r="D114" t="inlineStr">
        <is>
          <t>DAY 1 - 02-07-19</t>
        </is>
      </c>
      <c r="F114">
        <f>HYPERLINK("#'Patient Detail'!A1243","20190702T110502.542+0700.csv")</f>
        <v/>
      </c>
    </row>
    <row r="115">
      <c r="D115" t="inlineStr">
        <is>
          <t>DAY 5 - 06-07-19</t>
        </is>
      </c>
      <c r="F115">
        <f>HYPERLINK("#'Patient Detail'!A1261","20190706T142704.509+0700.csv")</f>
        <v/>
      </c>
    </row>
    <row r="116">
      <c r="B116" t="inlineStr">
        <is>
          <t>24EI - 054</t>
        </is>
      </c>
      <c r="D116" t="inlineStr">
        <is>
          <t>DAY 1 - 02-07-19 check chronic heart disease</t>
        </is>
      </c>
      <c r="F116">
        <f>HYPERLINK("#'Patient Detail'!A1279","20190702T110532.875+0700.csv")</f>
        <v/>
      </c>
    </row>
    <row r="117">
      <c r="D117" t="inlineStr">
        <is>
          <t>DAY 5 - 06-07-19</t>
        </is>
      </c>
      <c r="F117">
        <f>HYPERLINK("#'Patient Detail'!A1297","20190706T143838.210+0700.csv")</f>
        <v/>
      </c>
    </row>
    <row r="118">
      <c r="B118" t="inlineStr">
        <is>
          <t>24EI - 055</t>
        </is>
      </c>
      <c r="D118" t="inlineStr">
        <is>
          <t>DAY 1 - 04-07-19 - NOISE (electrode)</t>
        </is>
      </c>
      <c r="F118">
        <f>HYPERLINK("#'Patient Detail'!A1315","20190704T101854.041+0700.csv")</f>
        <v/>
      </c>
    </row>
    <row r="119">
      <c r="D119" t="inlineStr">
        <is>
          <t>DAY 5 - 04-08-19</t>
        </is>
      </c>
      <c r="F119">
        <f>HYPERLINK("#'Patient Detail'!A1333","20190708T152201.476+0700.csv")</f>
        <v/>
      </c>
    </row>
    <row r="120">
      <c r="B120" t="inlineStr">
        <is>
          <t>24EI - 056</t>
        </is>
      </c>
      <c r="D120" t="inlineStr">
        <is>
          <t>DAY 1 - 04-07-19</t>
        </is>
      </c>
      <c r="F120">
        <f>HYPERLINK("#'Patient Detail'!A1351","20190704T100535.905+0700.csv")</f>
        <v/>
      </c>
    </row>
    <row r="121">
      <c r="D121" t="inlineStr">
        <is>
          <t>DAY 5 - 08-07-19</t>
        </is>
      </c>
      <c r="F121">
        <f>HYPERLINK("#'Patient Detail'!A1369","20190708T153313.476+0700.csv")</f>
        <v/>
      </c>
    </row>
    <row r="122">
      <c r="B122" t="inlineStr">
        <is>
          <t>24EI - 057</t>
        </is>
      </c>
      <c r="D122" t="inlineStr">
        <is>
          <t>DAY 1 - 10-07-19</t>
        </is>
      </c>
      <c r="F122">
        <f>HYPERLINK("#'Patient Detail'!A1387","20190710T141140.224+0700.csv")</f>
        <v/>
      </c>
    </row>
    <row r="123">
      <c r="D123" t="inlineStr">
        <is>
          <t>DAY 5 - 14-07-19</t>
        </is>
      </c>
      <c r="F123">
        <f>HYPERLINK("#'Patient Detail'!A1405","20190714T091059.606+0700.csv")</f>
        <v/>
      </c>
    </row>
    <row r="124">
      <c r="B124" t="inlineStr">
        <is>
          <t>24EI - 058</t>
        </is>
      </c>
      <c r="D124" t="inlineStr">
        <is>
          <t>DAY 1 - 10-07-19</t>
        </is>
      </c>
      <c r="F124">
        <f>HYPERLINK("#'Patient Detail'!A1423","20190710T142346.421+0700.csv")</f>
        <v/>
      </c>
    </row>
    <row r="125">
      <c r="D125" t="inlineStr">
        <is>
          <t>DAY 5 - 14-07-19</t>
        </is>
      </c>
      <c r="F125">
        <f>HYPERLINK("#'Patient Detail'!A1441","20190714T091059.606+0700.csv")</f>
        <v/>
      </c>
    </row>
    <row r="126">
      <c r="B126" t="inlineStr">
        <is>
          <t>24EI - 059</t>
        </is>
      </c>
      <c r="D126" t="inlineStr">
        <is>
          <t>DAY 1 - 17-07-19</t>
        </is>
      </c>
      <c r="F126">
        <f>HYPERLINK("#'Patient Detail'!A1459","20190717T123657.373+0700.csv")</f>
        <v/>
      </c>
    </row>
    <row r="127">
      <c r="D127" t="inlineStr">
        <is>
          <t>DAY 5 - 21-07-19</t>
        </is>
      </c>
      <c r="F127">
        <f>HYPERLINK("#'Patient Detail'!A1477","20190721T161424.811+0700.csv")</f>
        <v/>
      </c>
    </row>
    <row r="128">
      <c r="B128" t="inlineStr">
        <is>
          <t>24EI - 060</t>
        </is>
      </c>
      <c r="D128" t="inlineStr">
        <is>
          <t>DAY 1 - 19-07-19</t>
        </is>
      </c>
      <c r="F128">
        <f>HYPERLINK("#'Patient Detail'!A1495","20190719T142843.363+0700.csv")</f>
        <v/>
      </c>
    </row>
    <row r="129">
      <c r="D129" t="inlineStr">
        <is>
          <t>DAY 5</t>
        </is>
      </c>
      <c r="F129" t="inlineStr">
        <is>
          <t>Missing File</t>
        </is>
      </c>
    </row>
    <row r="130">
      <c r="B130" t="inlineStr">
        <is>
          <t>24EI - 061</t>
        </is>
      </c>
      <c r="D130" t="inlineStr">
        <is>
          <t>DAY 1 - 22-07-19</t>
        </is>
      </c>
      <c r="F130">
        <f>HYPERLINK("#'Patient Detail'!A1513","20190722T150501.772+0700.csv")</f>
        <v/>
      </c>
    </row>
    <row r="131">
      <c r="D131" t="inlineStr">
        <is>
          <t>DAY 5 - 26-07-19</t>
        </is>
      </c>
      <c r="F131">
        <f>HYPERLINK("#'Patient Detail'!A1531","20190726T142451.782+0700.csv")</f>
        <v/>
      </c>
    </row>
    <row r="132">
      <c r="B132" t="inlineStr">
        <is>
          <t>24EI - 062</t>
        </is>
      </c>
      <c r="D132" t="inlineStr">
        <is>
          <t>DAY 1</t>
        </is>
      </c>
      <c r="F132" t="inlineStr">
        <is>
          <t>Missing File</t>
        </is>
      </c>
    </row>
    <row r="133">
      <c r="D133" t="inlineStr">
        <is>
          <t>DAY 5 - 26-07-19</t>
        </is>
      </c>
      <c r="F133">
        <f>HYPERLINK("#'Patient Detail'!A1549","20190726T143031.552+0700.csv")</f>
        <v/>
      </c>
    </row>
    <row r="134">
      <c r="B134" t="inlineStr">
        <is>
          <t>24EI - 063</t>
        </is>
      </c>
      <c r="D134" t="inlineStr">
        <is>
          <t>DAY 1 - 25-07-19</t>
        </is>
      </c>
      <c r="F134">
        <f>HYPERLINK("#'Patient Detail'!A1567","20190725T103006.229+0700.csv")</f>
        <v/>
      </c>
    </row>
    <row r="135">
      <c r="D135" t="inlineStr">
        <is>
          <t>DAY 1 - 25-07-19</t>
        </is>
      </c>
      <c r="F135">
        <f>HYPERLINK("#'Patient Detail'!A1585","20190725T114642.812+0700.csv")</f>
        <v/>
      </c>
    </row>
    <row r="136">
      <c r="D136" t="inlineStr">
        <is>
          <t>DAY 1 - 25-07-19</t>
        </is>
      </c>
      <c r="F136">
        <f>HYPERLINK("#'Patient Detail'!A1603","20190725T150507.935+0700.csv")</f>
        <v/>
      </c>
    </row>
    <row r="137">
      <c r="D137" t="inlineStr">
        <is>
          <t>DAY 5</t>
        </is>
      </c>
      <c r="F137" t="inlineStr">
        <is>
          <t>Missing File</t>
        </is>
      </c>
    </row>
    <row r="138">
      <c r="B138" t="inlineStr">
        <is>
          <t>24EI - 064</t>
        </is>
      </c>
      <c r="D138" t="inlineStr">
        <is>
          <t>DAY 1 - 25-07-19</t>
        </is>
      </c>
      <c r="F138">
        <f>HYPERLINK("#'Patient Detail'!A1621","20190725T145154.125+0700.csv")</f>
        <v/>
      </c>
    </row>
    <row r="139">
      <c r="D139" t="inlineStr">
        <is>
          <t>DAY 1 - 25-07-19</t>
        </is>
      </c>
      <c r="F139">
        <f>HYPERLINK("#'Patient Detail'!A1639","20190725T162310.855+0700.csv")</f>
        <v/>
      </c>
    </row>
    <row r="140">
      <c r="D140" t="inlineStr">
        <is>
          <t>DAY 5 - 29-07-19</t>
        </is>
      </c>
      <c r="F140">
        <f>HYPERLINK("#'Patient Detail'!A1657","20190729T094323.465+0700.csv")</f>
        <v/>
      </c>
    </row>
    <row r="141">
      <c r="B141" t="inlineStr">
        <is>
          <t>24EI - 065</t>
        </is>
      </c>
      <c r="D141" t="inlineStr">
        <is>
          <t>DAY 1 - 01-08-19 - ngoai tam thu that</t>
        </is>
      </c>
      <c r="F141">
        <f>HYPERLINK("#'Patient Detail'!A1675","20190801T111837.370+0700.csv")</f>
        <v/>
      </c>
    </row>
    <row r="142">
      <c r="D142" t="inlineStr">
        <is>
          <t>DAY 5 - 05-08-19</t>
        </is>
      </c>
      <c r="F142">
        <f>HYPERLINK("#'Patient Detail'!A1693","20190805T075420.928+0700.csv")</f>
        <v/>
      </c>
    </row>
    <row r="143">
      <c r="B143" t="inlineStr">
        <is>
          <t>24EI - 066</t>
        </is>
      </c>
      <c r="D143" t="inlineStr">
        <is>
          <t>DAY 1 - 01-08-19</t>
        </is>
      </c>
      <c r="F143">
        <f>HYPERLINK("#'Patient Detail'!A1711","20190801T132652.023+0700.csv")</f>
        <v/>
      </c>
    </row>
    <row r="144">
      <c r="D144" t="inlineStr">
        <is>
          <t>DAY 5</t>
        </is>
      </c>
      <c r="F144" t="inlineStr">
        <is>
          <t>Missing File</t>
        </is>
      </c>
    </row>
    <row r="145">
      <c r="B145" t="inlineStr">
        <is>
          <t>24EI - 067</t>
        </is>
      </c>
      <c r="D145" t="inlineStr">
        <is>
          <t>DAY 1 - 09-08-19</t>
        </is>
      </c>
      <c r="F145">
        <f>HYPERLINK("#'Patient Detail'!A1729","20190809T151953.309+0700.csv")</f>
        <v/>
      </c>
    </row>
    <row r="146">
      <c r="D146" t="inlineStr">
        <is>
          <t>DAY 5 - 13-08-19</t>
        </is>
      </c>
      <c r="F146">
        <f>HYPERLINK("#'Patient Detail'!A1747","20190813T170636.152+0700.csv")</f>
        <v/>
      </c>
    </row>
    <row r="147">
      <c r="B147" t="inlineStr">
        <is>
          <t>24EI - 068</t>
        </is>
      </c>
      <c r="D147" t="inlineStr">
        <is>
          <t>DAY 1 - 12-08-19</t>
        </is>
      </c>
      <c r="F147">
        <f>HYPERLINK("#'Patient Detail'!A1765","20190812T145401.293+0700.csv")</f>
        <v/>
      </c>
    </row>
    <row r="148">
      <c r="D148" t="inlineStr">
        <is>
          <t>DAY 5</t>
        </is>
      </c>
      <c r="F148" t="inlineStr">
        <is>
          <t>Missing File</t>
        </is>
      </c>
    </row>
    <row r="149">
      <c r="B149" t="inlineStr">
        <is>
          <t>24EI - 069</t>
        </is>
      </c>
      <c r="D149" t="inlineStr">
        <is>
          <t>DAY 1</t>
        </is>
      </c>
      <c r="F149" t="inlineStr">
        <is>
          <t>Missing File</t>
        </is>
      </c>
    </row>
    <row r="150">
      <c r="D150" t="inlineStr">
        <is>
          <t>DAY 5</t>
        </is>
      </c>
      <c r="F150" t="inlineStr">
        <is>
          <t>Missing File</t>
        </is>
      </c>
    </row>
    <row r="151">
      <c r="B151" t="inlineStr">
        <is>
          <t>24EI - 070</t>
        </is>
      </c>
      <c r="D151" t="inlineStr">
        <is>
          <t>DAY 1 - 27-09-19</t>
        </is>
      </c>
      <c r="F151">
        <f>HYPERLINK("#'Patient Detail'!A1783","20190926T142441.117+0700.csv")</f>
        <v/>
      </c>
    </row>
    <row r="152">
      <c r="D152" t="inlineStr">
        <is>
          <t>DAY 5 -01-10-19</t>
        </is>
      </c>
      <c r="F152">
        <f>HYPERLINK("#'Patient Detail'!A1801","20191001T031325.998+0100.csv")</f>
        <v/>
      </c>
    </row>
    <row r="153">
      <c r="B153" t="inlineStr">
        <is>
          <t>24EI - 071</t>
        </is>
      </c>
      <c r="D153" t="inlineStr">
        <is>
          <t>DAY 1 - 30-09-19</t>
        </is>
      </c>
      <c r="F153">
        <f>HYPERLINK("#'Patient Detail'!A1819","20190930T155529.052+0700.csv")</f>
        <v/>
      </c>
    </row>
    <row r="154">
      <c r="D154" t="inlineStr">
        <is>
          <t>DAY 5 - 04-10-19</t>
        </is>
      </c>
      <c r="F154">
        <f>HYPERLINK("#'Patient Detail'!A1837","20191004T092920.502+0700.csv")</f>
        <v/>
      </c>
    </row>
    <row r="155">
      <c r="B155" t="inlineStr">
        <is>
          <t>24EI - 072</t>
        </is>
      </c>
      <c r="D155" t="inlineStr">
        <is>
          <t>DAY 1 - 02-10-19</t>
        </is>
      </c>
      <c r="F155">
        <f>HYPERLINK("#'Patient Detail'!A1855","20191002T091818.946+0700.csv")</f>
        <v/>
      </c>
    </row>
    <row r="156">
      <c r="D156" t="inlineStr">
        <is>
          <t>DAY 5 - 06-10-19</t>
        </is>
      </c>
      <c r="F156">
        <f>HYPERLINK("#'Patient Detail'!A1873","20191006T092153.201+0700.csv")</f>
        <v/>
      </c>
    </row>
    <row r="157">
      <c r="B157" t="inlineStr">
        <is>
          <t>24EI - 073</t>
        </is>
      </c>
      <c r="D157" t="inlineStr">
        <is>
          <t>DAY 1 - 02-10-19</t>
        </is>
      </c>
      <c r="F157">
        <f>HYPERLINK("#'Patient Detail'!A1891","20191002T061205.208+0100.csv")</f>
        <v/>
      </c>
    </row>
    <row r="158">
      <c r="D158" t="inlineStr">
        <is>
          <t>DAY 5 - 06-10-19</t>
        </is>
      </c>
      <c r="F158">
        <f>HYPERLINK("#'Patient Detail'!A1909","20191006T031624.344+0100.csv")</f>
        <v/>
      </c>
    </row>
    <row r="159">
      <c r="B159" t="inlineStr">
        <is>
          <t>24EI - 074</t>
        </is>
      </c>
      <c r="D159" t="inlineStr">
        <is>
          <t>DAY 1 - 04-10-19</t>
        </is>
      </c>
      <c r="F159">
        <f>HYPERLINK("#'Patient Detail'!A1927","20191004T033353.282+0100.csv")</f>
        <v/>
      </c>
    </row>
    <row r="160">
      <c r="D160" t="inlineStr">
        <is>
          <t>DAY 5 - 08 -10-19</t>
        </is>
      </c>
      <c r="F160">
        <f>HYPERLINK("#'Patient Detail'!A1945","20191008T102246.111+0700.csv")</f>
        <v/>
      </c>
    </row>
    <row r="161">
      <c r="B161" t="inlineStr">
        <is>
          <t>24EI - 075</t>
        </is>
      </c>
      <c r="D161" t="inlineStr">
        <is>
          <t>DAY 1 - 07-10-19</t>
        </is>
      </c>
      <c r="F161">
        <f>HYPERLINK("#'Patient Detail'!A1963","20191007T081711.679+0100.csv")</f>
        <v/>
      </c>
    </row>
    <row r="162">
      <c r="D162" t="inlineStr">
        <is>
          <t>DAY 5 - 11-10-19 noise pls check</t>
        </is>
      </c>
      <c r="F162">
        <f>HYPERLINK("#'Patient Detail'!A1981","20191011T031507.682+0100.csv")</f>
        <v/>
      </c>
    </row>
    <row r="163">
      <c r="B163" t="inlineStr">
        <is>
          <t>24EI - 076</t>
        </is>
      </c>
      <c r="D163" t="inlineStr">
        <is>
          <t>DAY 1 - 08-10-19</t>
        </is>
      </c>
      <c r="F163">
        <f>HYPERLINK("#'Patient Detail'!A1999","20191008T092425.884+0100.csv")</f>
        <v/>
      </c>
    </row>
    <row r="164">
      <c r="D164" t="inlineStr">
        <is>
          <t>DAY 1 - 08-10-19</t>
        </is>
      </c>
      <c r="F164">
        <f>HYPERLINK("#'Patient Detail'!A2017","20191009T032006.001+0100.csv")</f>
        <v/>
      </c>
    </row>
    <row r="165">
      <c r="D165" t="inlineStr">
        <is>
          <t>DAY 5</t>
        </is>
      </c>
      <c r="F165" t="inlineStr">
        <is>
          <t>Missing File</t>
        </is>
      </c>
    </row>
    <row r="166">
      <c r="B166" t="inlineStr">
        <is>
          <t>24EI - 077</t>
        </is>
      </c>
      <c r="D166" t="inlineStr">
        <is>
          <t>DAY 1 - 09-10-19</t>
        </is>
      </c>
      <c r="F166">
        <f>HYPERLINK("#'Patient Detail'!A2035","20191009T163613.320+0700.csv")</f>
        <v/>
      </c>
    </row>
    <row r="167">
      <c r="D167" t="inlineStr">
        <is>
          <t>DAY 5 - 13-10-19</t>
        </is>
      </c>
      <c r="F167">
        <f>HYPERLINK("#'Patient Detail'!A2053","20191013T081518.237+0700.csv")</f>
        <v/>
      </c>
    </row>
    <row r="168">
      <c r="B168" t="inlineStr">
        <is>
          <t>24EI - 078</t>
        </is>
      </c>
      <c r="D168" t="inlineStr">
        <is>
          <t>DAY 1 - 15-10-19</t>
        </is>
      </c>
      <c r="F168">
        <f>HYPERLINK("#'Patient Detail'!A2071","20191015T105851.161+0700.csv")</f>
        <v/>
      </c>
    </row>
    <row r="169">
      <c r="D169" t="inlineStr">
        <is>
          <t>DAY 5 - 19-10-19</t>
        </is>
      </c>
      <c r="F169">
        <f>HYPERLINK("#'Patient Detail'!A2089","20191018T134254.811+0100.csv")</f>
        <v/>
      </c>
    </row>
    <row r="170">
      <c r="B170" t="inlineStr">
        <is>
          <t>24EI - 079</t>
        </is>
      </c>
      <c r="D170" t="inlineStr">
        <is>
          <t>DAY 1 - 18-10-19 Bi nhieu nhieu pls check</t>
        </is>
      </c>
      <c r="F170">
        <f>HYPERLINK("#'Patient Detail'!A2107","20191018T193913.874+0700.csv")</f>
        <v/>
      </c>
    </row>
    <row r="171">
      <c r="D171" t="inlineStr">
        <is>
          <t>DAY 5 - 22-10-19</t>
        </is>
      </c>
      <c r="F171">
        <f>HYPERLINK("#'Patient Detail'!A2125","20191022T101238.311+0700.csv")</f>
        <v/>
      </c>
    </row>
    <row r="172">
      <c r="B172" t="inlineStr">
        <is>
          <t>24EI - 080</t>
        </is>
      </c>
      <c r="D172" t="inlineStr">
        <is>
          <t>DAY 1 - 18-10-19 Bi nhieu nhieu pls check</t>
        </is>
      </c>
      <c r="F172">
        <f>HYPERLINK("#'Patient Detail'!A2143","20191018T134254.811+0100.csv")</f>
        <v/>
      </c>
    </row>
    <row r="173">
      <c r="D173" t="inlineStr">
        <is>
          <t>DAY 5 - 22-10-19</t>
        </is>
      </c>
      <c r="F173">
        <f>HYPERLINK("#'Patient Detail'!A2161","20191022T034734.260+0100.csv")</f>
        <v/>
      </c>
    </row>
    <row r="174">
      <c r="B174" t="inlineStr">
        <is>
          <t>24EI - 081</t>
        </is>
      </c>
      <c r="D174" t="inlineStr">
        <is>
          <t>DAY 1 - 23-10-2019</t>
        </is>
      </c>
      <c r="F174">
        <f>HYPERLINK("#'Patient Detail'!A2179","20191023T075150.549+0100.csv")</f>
        <v/>
      </c>
    </row>
    <row r="175">
      <c r="D175" t="inlineStr">
        <is>
          <t>DAY 5 - 27-10-2019</t>
        </is>
      </c>
      <c r="F175">
        <f>HYPERLINK("#'Patient Detail'!A2197","20191027T013818.385+0000.csv")</f>
        <v/>
      </c>
    </row>
    <row r="176">
      <c r="B176" t="inlineStr">
        <is>
          <t>24EI - 082</t>
        </is>
      </c>
      <c r="D176" t="inlineStr">
        <is>
          <t>DAY 1 - 23-10-2019</t>
        </is>
      </c>
      <c r="F176">
        <f>HYPERLINK("#'Patient Detail'!A2215","20191023T142638.708+0700.csv")</f>
        <v/>
      </c>
    </row>
    <row r="177">
      <c r="D177" t="inlineStr">
        <is>
          <t>DAY 5 - 27-10-2019</t>
        </is>
      </c>
      <c r="F177">
        <f>HYPERLINK("#'Patient Detail'!A2233","20191027T084248.993+0700.csv")</f>
        <v/>
      </c>
    </row>
    <row r="178">
      <c r="B178" t="inlineStr">
        <is>
          <t>24EI - 083</t>
        </is>
      </c>
      <c r="D178" t="inlineStr">
        <is>
          <t>DAY 1 - 28-10-2019</t>
        </is>
      </c>
      <c r="F178">
        <f>HYPERLINK("#'Patient Detail'!A2251","20191028T060740.287+0000.csv")</f>
        <v/>
      </c>
    </row>
    <row r="179">
      <c r="D179" t="inlineStr">
        <is>
          <t>DAY 1 - 28-10-2019</t>
        </is>
      </c>
      <c r="F179">
        <f>HYPERLINK("#'Patient Detail'!A2269","20191028T060740.287+0000.csv")</f>
        <v/>
      </c>
    </row>
    <row r="180">
      <c r="B180" t="inlineStr">
        <is>
          <t>24EI - 084</t>
        </is>
      </c>
      <c r="D180" t="inlineStr">
        <is>
          <t>DAY 1 - 29-10-2019</t>
        </is>
      </c>
      <c r="F180">
        <f>HYPERLINK("#'Patient Detail'!A2287","20191029T102448.598+0700.csv")</f>
        <v/>
      </c>
    </row>
    <row r="181">
      <c r="D181" t="inlineStr">
        <is>
          <t>DAY 5 - 02-11-2019</t>
        </is>
      </c>
      <c r="F181">
        <f>HYPERLINK("#'Patient Detail'!A2305","20191102T013340.821+0000.csv")</f>
        <v/>
      </c>
    </row>
    <row r="182">
      <c r="B182" t="inlineStr">
        <is>
          <t>24EI - 085</t>
        </is>
      </c>
      <c r="D182" t="inlineStr">
        <is>
          <t>DAY 1 - 29-10-2019</t>
        </is>
      </c>
      <c r="F182">
        <f>HYPERLINK("#'Patient Detail'!A2323","20191029T104833.976+0000.csv")</f>
        <v/>
      </c>
    </row>
    <row r="183">
      <c r="D183" t="inlineStr">
        <is>
          <t>DAY 5 - 02-11-2019</t>
        </is>
      </c>
      <c r="F183">
        <f>HYPERLINK("#'Patient Detail'!A2341","20191102T085258.482+0700.csv")</f>
        <v/>
      </c>
    </row>
    <row r="184">
      <c r="B184" t="inlineStr">
        <is>
          <t>24EI - 086</t>
        </is>
      </c>
      <c r="D184" t="inlineStr">
        <is>
          <t>DAY 1 - 30-10-2019</t>
        </is>
      </c>
      <c r="F184">
        <f>HYPERLINK("#'Patient Detail'!A2359","20191030T123723.664+0700.csv")</f>
        <v/>
      </c>
    </row>
    <row r="185">
      <c r="D185" t="inlineStr">
        <is>
          <t>DAY 5 - 03-11-2019</t>
        </is>
      </c>
      <c r="F185">
        <f>HYPERLINK("#'Patient Detail'!A2377","20191103T043658.052+0000.csv")</f>
        <v/>
      </c>
    </row>
    <row r="186">
      <c r="B186" t="inlineStr">
        <is>
          <t>24EI - 087</t>
        </is>
      </c>
      <c r="D186" t="inlineStr">
        <is>
          <t>DAY 1 - 04-11-2019</t>
        </is>
      </c>
      <c r="F186">
        <f>HYPERLINK("#'Patient Detail'!A2395","20191104T150439.169+0700.csv")</f>
        <v/>
      </c>
    </row>
    <row r="187">
      <c r="D187" t="inlineStr">
        <is>
          <t>DAY 5 - 08-11-2019</t>
        </is>
      </c>
      <c r="F187">
        <f>HYPERLINK("#'Patient Detail'!A2413","20191108T091926.770+0700.csv")</f>
        <v/>
      </c>
    </row>
    <row r="188">
      <c r="B188" t="inlineStr">
        <is>
          <t>24EI - 088</t>
        </is>
      </c>
      <c r="D188" t="inlineStr">
        <is>
          <t>DAY 1 - 08-11-2019</t>
        </is>
      </c>
      <c r="F188">
        <f>HYPERLINK("#'Patient Detail'!A2431","20191108T113924.889+0000.csv")</f>
        <v/>
      </c>
    </row>
    <row r="189">
      <c r="D189" t="inlineStr">
        <is>
          <t>DAY 5 - 12-11-2019</t>
        </is>
      </c>
      <c r="F189">
        <f>HYPERLINK("#'Patient Detail'!A2449","20191112T080929.253+0000.csv")</f>
        <v/>
      </c>
    </row>
    <row r="190">
      <c r="B190" t="inlineStr">
        <is>
          <t>24EI - 089</t>
        </is>
      </c>
      <c r="D190" t="inlineStr">
        <is>
          <t>DAY 1 - 15-11-2019</t>
        </is>
      </c>
      <c r="F190">
        <f>HYPERLINK("#'Patient Detail'!A2467","20191115T032606.219+0000.csv")</f>
        <v/>
      </c>
    </row>
    <row r="191">
      <c r="D191" t="inlineStr">
        <is>
          <t>DAY 5 - 19-11-2019</t>
        </is>
      </c>
      <c r="F191">
        <f>HYPERLINK("#'Patient Detail'!A2485","20191119T031712.454+0000.csv")</f>
        <v/>
      </c>
    </row>
    <row r="192">
      <c r="B192" t="inlineStr">
        <is>
          <t>24EI - 090</t>
        </is>
      </c>
      <c r="D192" t="inlineStr">
        <is>
          <t>DAY 1 - 15-11-2019</t>
        </is>
      </c>
      <c r="F192">
        <f>HYPERLINK("#'Patient Detail'!A2503","20191102T085258.482+0700.csv")</f>
        <v/>
      </c>
    </row>
    <row r="193">
      <c r="D193" t="inlineStr">
        <is>
          <t>DAY 1 - 15-11-2019</t>
        </is>
      </c>
      <c r="F193">
        <f>HYPERLINK("#'Patient Detail'!A2521","20191102T085258.482+0700.csv")</f>
        <v/>
      </c>
    </row>
    <row r="194">
      <c r="B194" t="inlineStr">
        <is>
          <t>24EI - 091</t>
        </is>
      </c>
      <c r="D194" t="inlineStr">
        <is>
          <t>DAY 1 - 27-11-2019</t>
        </is>
      </c>
      <c r="F194">
        <f>HYPERLINK("#'Patient Detail'!A2539","20191127T014140.682+0000.csv")</f>
        <v/>
      </c>
    </row>
    <row r="195">
      <c r="D195" t="inlineStr">
        <is>
          <t>DAY 5 - 01-12-2019</t>
        </is>
      </c>
      <c r="F195">
        <f>HYPERLINK("#'Patient Detail'!A2557","20191201T085258.482+0700.csv")</f>
        <v/>
      </c>
    </row>
    <row r="196">
      <c r="B196" t="inlineStr">
        <is>
          <t>24EI - 092</t>
        </is>
      </c>
      <c r="D196" t="inlineStr">
        <is>
          <t>DAY 1 - 29-11-2019</t>
        </is>
      </c>
      <c r="F196">
        <f>HYPERLINK("#'Patient Detail'!A2575","20191129T065707.862+0000.csv")</f>
        <v/>
      </c>
    </row>
    <row r="197">
      <c r="D197" t="inlineStr">
        <is>
          <t>DAY 5 - 03-12-2019</t>
        </is>
      </c>
      <c r="F197">
        <f>HYPERLINK("#'Patient Detail'!A2593","20191203T071018.118+0000.csv")</f>
        <v/>
      </c>
    </row>
    <row r="198">
      <c r="B198" t="inlineStr">
        <is>
          <t>24EI - 093</t>
        </is>
      </c>
      <c r="D198" t="inlineStr">
        <is>
          <t>DAY 1 - 03-12-2019</t>
        </is>
      </c>
      <c r="F198">
        <f>HYPERLINK("#'Patient Detail'!A2611","20191203T141859.802+0800.csv")</f>
        <v/>
      </c>
    </row>
    <row r="199">
      <c r="D199" t="inlineStr">
        <is>
          <t>DAY 5 - 07-12-2019</t>
        </is>
      </c>
      <c r="F199">
        <f>HYPERLINK("#'Patient Detail'!A2629","20191207T090639.900+0800.csv")</f>
        <v/>
      </c>
    </row>
    <row r="200">
      <c r="B200" t="inlineStr">
        <is>
          <t>24EI - 094</t>
        </is>
      </c>
      <c r="D200" t="inlineStr">
        <is>
          <t>DAY 1 - 04-12-2019</t>
        </is>
      </c>
      <c r="F200">
        <f>HYPERLINK("#'Patient Detail'!A2647","20191204T064258.868+0000.csv")</f>
        <v/>
      </c>
    </row>
    <row r="201">
      <c r="D201" t="inlineStr">
        <is>
          <t>DAY 5 - 08-12-2019</t>
        </is>
      </c>
      <c r="F201">
        <f>HYPERLINK("#'Patient Detail'!A2665","20191208T091113.840+0000.csv")</f>
        <v/>
      </c>
    </row>
    <row r="202">
      <c r="B202" t="inlineStr">
        <is>
          <t>24EI - 095</t>
        </is>
      </c>
      <c r="D202" t="inlineStr">
        <is>
          <t>DAY 1 - 06-12-2019</t>
        </is>
      </c>
      <c r="F202">
        <f>HYPERLINK("#'Patient Detail'!A2683","20191206T025454.703+0000.csv")</f>
        <v/>
      </c>
    </row>
    <row r="203">
      <c r="D203" t="inlineStr">
        <is>
          <t>DAY 5 - 10-12-2019</t>
        </is>
      </c>
      <c r="F203">
        <f>HYPERLINK("#'Patient Detail'!A2701","20191210T162059.653+0000.csv")</f>
        <v/>
      </c>
    </row>
    <row r="204">
      <c r="B204" t="inlineStr">
        <is>
          <t>24EI - 096</t>
        </is>
      </c>
      <c r="D204" t="inlineStr">
        <is>
          <t>DAY 1 - 09-12-2019</t>
        </is>
      </c>
      <c r="F204">
        <f>HYPERLINK("#'Patient Detail'!A2719","20191209T113316.746+0800.csv")</f>
        <v/>
      </c>
    </row>
    <row r="205">
      <c r="D205" t="inlineStr">
        <is>
          <t>DAY 1 - 09-12-2019</t>
        </is>
      </c>
      <c r="F205">
        <f>HYPERLINK("#'Patient Detail'!A2737","20191209T161718.934+0800.csv")</f>
        <v/>
      </c>
    </row>
    <row r="206">
      <c r="D206" t="inlineStr">
        <is>
          <t>DAY 5 - 13-12-2019</t>
        </is>
      </c>
      <c r="F206">
        <f>HYPERLINK("#'Patient Detail'!A2755","20191213T102522.677+0000.csv")</f>
        <v/>
      </c>
    </row>
    <row r="207">
      <c r="B207" t="inlineStr">
        <is>
          <t>24EI - 097</t>
        </is>
      </c>
      <c r="D207" t="inlineStr">
        <is>
          <t>DAY 1 - 10-12-2019</t>
        </is>
      </c>
      <c r="F207">
        <f>HYPERLINK("#'Patient Detail'!A2773","20191210T162830.874+0800.csv")</f>
        <v/>
      </c>
    </row>
    <row r="208">
      <c r="D208" t="inlineStr">
        <is>
          <t>DAY 1 - 10-12-2019</t>
        </is>
      </c>
      <c r="F208">
        <f>HYPERLINK("#'Patient Detail'!A2791","20191211T115937.466+0800.csv")</f>
        <v/>
      </c>
    </row>
    <row r="209">
      <c r="D209" t="inlineStr">
        <is>
          <t>DAY 1 - 10-12-2019</t>
        </is>
      </c>
      <c r="F209">
        <f>HYPERLINK("#'Patient Detail'!A2809","20191211T164042.352+0800.csv")</f>
        <v/>
      </c>
    </row>
    <row r="210">
      <c r="D210" t="inlineStr">
        <is>
          <t>DAY 5 - 14-12-2019</t>
        </is>
      </c>
      <c r="F210">
        <f>HYPERLINK("#'Patient Detail'!A2827","20191214T101852.295+0000.csv")</f>
        <v/>
      </c>
    </row>
    <row r="211">
      <c r="B211" t="inlineStr">
        <is>
          <t>24EI - 098</t>
        </is>
      </c>
      <c r="D211" t="inlineStr">
        <is>
          <t>DAY 1 - 11-12-2019</t>
        </is>
      </c>
      <c r="F211">
        <f>HYPERLINK("#'Patient Detail'!A2845","20191211T165528.998+0800.csv")</f>
        <v/>
      </c>
    </row>
    <row r="212">
      <c r="D212" t="inlineStr">
        <is>
          <t>DAY 1 - 11-12-2019</t>
        </is>
      </c>
      <c r="F212">
        <f>HYPERLINK("#'Patient Detail'!A2863","20191212T091455.863+0800.csv")</f>
        <v/>
      </c>
    </row>
    <row r="213">
      <c r="D213" t="inlineStr">
        <is>
          <t>DAY 5 - 15-12-2019 (NOISE)</t>
        </is>
      </c>
      <c r="F213">
        <f>HYPERLINK("#'Patient Detail'!A2881","20191215T090053.026+0800.csv")</f>
        <v/>
      </c>
    </row>
    <row r="214">
      <c r="B214" t="inlineStr">
        <is>
          <t>24EI - 099</t>
        </is>
      </c>
      <c r="D214" t="inlineStr">
        <is>
          <t>DAY 1 - 13-12-2019</t>
        </is>
      </c>
      <c r="F214">
        <f>HYPERLINK("#'Patient Detail'!A2899","20191213T142354.878+0800.csv")</f>
        <v/>
      </c>
    </row>
    <row r="215">
      <c r="D215" t="inlineStr">
        <is>
          <t>DAY 5 - 17-12-2019</t>
        </is>
      </c>
      <c r="F215">
        <f>HYPERLINK("#'Patient Detail'!A2917","20191217T112650.490+0000.csv")</f>
        <v/>
      </c>
    </row>
    <row r="216">
      <c r="B216" t="inlineStr">
        <is>
          <t>24EI - 100</t>
        </is>
      </c>
      <c r="D216" t="inlineStr">
        <is>
          <t>DAY 1</t>
        </is>
      </c>
      <c r="F216" t="inlineStr">
        <is>
          <t>Missing File</t>
        </is>
      </c>
    </row>
    <row r="217">
      <c r="D217" t="inlineStr">
        <is>
          <t>DAY 5 -17-12-2019</t>
        </is>
      </c>
      <c r="F217">
        <f>HYPERLINK("#'Patient Detail'!A2935","20191217T114854.678+0800.csv")</f>
        <v/>
      </c>
    </row>
    <row r="218">
      <c r="B218" t="inlineStr">
        <is>
          <t>24EI - 101</t>
        </is>
      </c>
      <c r="D218" t="inlineStr">
        <is>
          <t>DAY1 - 16122019</t>
        </is>
      </c>
      <c r="F218">
        <f>HYPERLINK("#'Patient Detail'!A2953","20191216T112804.737+0000.csv")</f>
        <v/>
      </c>
    </row>
    <row r="219">
      <c r="D219" t="inlineStr">
        <is>
          <t>DAY5-20-12-2019</t>
        </is>
      </c>
      <c r="F219">
        <f>HYPERLINK("#'Patient Detail'!A2971","20191220T115508.893+0800.csv")</f>
        <v/>
      </c>
    </row>
    <row r="220">
      <c r="B220" t="inlineStr">
        <is>
          <t>24EI - 102</t>
        </is>
      </c>
      <c r="D220" t="inlineStr">
        <is>
          <t>DAY1 - 18-12-2019</t>
        </is>
      </c>
      <c r="F220">
        <f>HYPERLINK("#'Patient Detail'!A2989","20191218T133158.241+0800.csv")</f>
        <v/>
      </c>
    </row>
    <row r="221">
      <c r="D221" t="inlineStr">
        <is>
          <t>DAY 5</t>
        </is>
      </c>
      <c r="F221" t="inlineStr">
        <is>
          <t>Missing File</t>
        </is>
      </c>
    </row>
    <row r="222">
      <c r="B222" t="inlineStr">
        <is>
          <t>24EI - 103</t>
        </is>
      </c>
      <c r="D222" t="inlineStr">
        <is>
          <t>DAY1 - 18-12-2019</t>
        </is>
      </c>
      <c r="F222">
        <f>HYPERLINK("#'Patient Detail'!A3007","20191218T162740.013+0000.csv")</f>
        <v/>
      </c>
    </row>
    <row r="223">
      <c r="D223" t="inlineStr">
        <is>
          <t>DAY5 - 22-12-2019</t>
        </is>
      </c>
      <c r="F223">
        <f>HYPERLINK("#'Patient Detail'!A3025","20191222T115913.070+0000.csv")</f>
        <v/>
      </c>
    </row>
    <row r="224">
      <c r="B224" t="inlineStr">
        <is>
          <t>24EI - 104</t>
        </is>
      </c>
      <c r="D224" t="inlineStr">
        <is>
          <t>DAY1-23122019</t>
        </is>
      </c>
      <c r="F224">
        <f>HYPERLINK("#'Patient Detail'!A3043","20191223T144259.765+0000.csv")</f>
        <v/>
      </c>
    </row>
    <row r="225">
      <c r="D225" t="inlineStr">
        <is>
          <t>DAY1-23122019</t>
        </is>
      </c>
      <c r="F225">
        <f>HYPERLINK("#'Patient Detail'!A3061","20191223T144421.623+0000.csv")</f>
        <v/>
      </c>
    </row>
    <row r="226">
      <c r="D226" t="inlineStr">
        <is>
          <t>DAY1-23122019</t>
        </is>
      </c>
      <c r="F226">
        <f>HYPERLINK("#'Patient Detail'!A3079","20191223T155513.650+0000.csv")</f>
        <v/>
      </c>
    </row>
    <row r="227">
      <c r="D227" t="inlineStr">
        <is>
          <t>DAY1-23122019</t>
        </is>
      </c>
      <c r="F227">
        <f>HYPERLINK("#'Patient Detail'!A3097","20191223T161221.298+0000.csv")</f>
        <v/>
      </c>
    </row>
    <row r="228">
      <c r="D228" t="inlineStr">
        <is>
          <t>DAY1-23122019</t>
        </is>
      </c>
      <c r="F228">
        <f>HYPERLINK("#'Patient Detail'!A3115","20191224T091402.573+0000.csv")</f>
        <v/>
      </c>
    </row>
    <row r="229">
      <c r="D229" t="inlineStr">
        <is>
          <t>DAY1-23122019</t>
        </is>
      </c>
      <c r="F229">
        <f>HYPERLINK("#'Patient Detail'!A3133","20191224T091914.506+0000.csv")</f>
        <v/>
      </c>
    </row>
    <row r="230">
      <c r="D230" t="inlineStr">
        <is>
          <t>DAY5-27122019</t>
        </is>
      </c>
      <c r="F230">
        <f>HYPERLINK("#'Patient Detail'!A3151","20191227T095902.421+0800.csv")</f>
        <v/>
      </c>
    </row>
    <row r="231">
      <c r="B231" t="inlineStr">
        <is>
          <t>24EI - 105</t>
        </is>
      </c>
      <c r="D231" t="inlineStr">
        <is>
          <t>DAY1-26122019</t>
        </is>
      </c>
      <c r="F231">
        <f>HYPERLINK("#'Patient Detail'!A3169","20191226T113759.574+0000.csv")</f>
        <v/>
      </c>
    </row>
    <row r="232">
      <c r="D232" t="inlineStr">
        <is>
          <t>DAY1-26122019</t>
        </is>
      </c>
      <c r="F232">
        <f>HYPERLINK("#'Patient Detail'!A3187","20191226T141305.394+0000.csv")</f>
        <v/>
      </c>
    </row>
    <row r="233">
      <c r="D233" t="inlineStr">
        <is>
          <t>DAY 5</t>
        </is>
      </c>
      <c r="F233" t="inlineStr">
        <is>
          <t>Missing File</t>
        </is>
      </c>
    </row>
    <row r="234">
      <c r="B234" t="inlineStr">
        <is>
          <t>24EI - 106</t>
        </is>
      </c>
      <c r="D234" t="inlineStr">
        <is>
          <t>DAY 1</t>
        </is>
      </c>
      <c r="F234" t="inlineStr">
        <is>
          <t>Missing File</t>
        </is>
      </c>
    </row>
    <row r="235">
      <c r="D235" t="inlineStr">
        <is>
          <t>DAY5 - 31-12-2019</t>
        </is>
      </c>
      <c r="F235">
        <f>HYPERLINK("#'Patient Detail'!A3205","20191231T161811.008+0000.csv")</f>
        <v/>
      </c>
    </row>
    <row r="236">
      <c r="B236" t="inlineStr">
        <is>
          <t>24EI - 107</t>
        </is>
      </c>
      <c r="D236" t="inlineStr">
        <is>
          <t>DAY1-30122019</t>
        </is>
      </c>
      <c r="F236">
        <f>HYPERLINK("#'Patient Detail'!A3223","20191230T111948.658+0000.csv")</f>
        <v/>
      </c>
    </row>
    <row r="237">
      <c r="D237" t="inlineStr">
        <is>
          <t>DAY5-03012020</t>
        </is>
      </c>
      <c r="F237">
        <f>HYPERLINK("#'Patient Detail'!A3241","20200103T152939.940+0000.csv")</f>
        <v/>
      </c>
    </row>
    <row r="238">
      <c r="B238" t="inlineStr">
        <is>
          <t>24EI - 108</t>
        </is>
      </c>
      <c r="D238" t="inlineStr">
        <is>
          <t>DAY1 - 02-01-2020</t>
        </is>
      </c>
      <c r="F238">
        <f>HYPERLINK("#'Patient Detail'!A3259","20200102T140402.370+0000.csv")</f>
        <v/>
      </c>
    </row>
    <row r="239">
      <c r="D239" t="inlineStr">
        <is>
          <t>DAY1 - 02-01-2020</t>
        </is>
      </c>
      <c r="F239">
        <f>HYPERLINK("#'Patient Detail'!A3277","20200103T091409.775+0000.csv")</f>
        <v/>
      </c>
    </row>
    <row r="240">
      <c r="D240" t="inlineStr">
        <is>
          <t>DAY5 - 06-01-2020</t>
        </is>
      </c>
      <c r="F240">
        <f>HYPERLINK("#'Patient Detail'!A3295","20200106T111852.447+0000.csv")</f>
        <v/>
      </c>
    </row>
    <row r="241">
      <c r="B241" t="inlineStr">
        <is>
          <t>24EI - 109</t>
        </is>
      </c>
      <c r="D241" t="inlineStr">
        <is>
          <t>DAY 1</t>
        </is>
      </c>
      <c r="F241" t="inlineStr">
        <is>
          <t>Missing File</t>
        </is>
      </c>
    </row>
    <row r="242">
      <c r="D242" t="inlineStr">
        <is>
          <t>DAY5 - 10-01-2020</t>
        </is>
      </c>
      <c r="F242">
        <f>HYPERLINK("#'Patient Detail'!A3313","20200110T080155.589+0800.csv")</f>
        <v/>
      </c>
    </row>
    <row r="243">
      <c r="D243" t="inlineStr">
        <is>
          <t>DAY5 - 10-01-2020</t>
        </is>
      </c>
      <c r="F243">
        <f>HYPERLINK("#'Patient Detail'!A3331","20200110T163100.268+0800.csv")</f>
        <v/>
      </c>
    </row>
    <row r="244">
      <c r="B244" t="inlineStr">
        <is>
          <t>24EI - 110</t>
        </is>
      </c>
      <c r="D244" t="inlineStr">
        <is>
          <t>DAY1 - 07-01-2019</t>
        </is>
      </c>
      <c r="F244">
        <f>HYPERLINK("#'Patient Detail'!A3349","20200107T084250.608+0800.csv")</f>
        <v/>
      </c>
    </row>
    <row r="245">
      <c r="D245" t="inlineStr">
        <is>
          <t>DAY5 - 11-01-2019</t>
        </is>
      </c>
      <c r="F245">
        <f>HYPERLINK("#'Patient Detail'!A3367","20200111T111904.701+0800.csv")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655"/>
  <sheetViews>
    <sheetView tabSelected="1" workbookViewId="0">
      <selection activeCell="O6" sqref="A1:XFD1048576"/>
    </sheetView>
  </sheetViews>
  <sheetFormatPr baseColWidth="8" defaultRowHeight="14.5"/>
  <sheetData>
    <row r="1">
      <c r="A1" t="inlineStr">
        <is>
          <t>File name</t>
        </is>
      </c>
      <c r="B1" t="inlineStr">
        <is>
          <t>PPG.csv</t>
        </is>
      </c>
    </row>
    <row r="2">
      <c r="A2" t="inlineStr">
        <is>
          <t>Path</t>
        </is>
      </c>
      <c r="B2" t="inlineStr">
        <is>
          <t>24EI/RAW_DATA/24EI - 007/Day 5 - 12-11-18</t>
        </is>
      </c>
    </row>
    <row r="4">
      <c r="A4" t="inlineStr">
        <is>
          <t>Patient</t>
        </is>
      </c>
      <c r="B4" t="inlineStr">
        <is>
          <t>24EI - 007</t>
        </is>
      </c>
      <c r="C4" t="inlineStr">
        <is>
          <t>Day</t>
        </is>
      </c>
      <c r="D4" t="inlineStr">
        <is>
          <t>Day 5 - 12-11-18</t>
        </is>
      </c>
    </row>
    <row r="6">
      <c r="C6" t="inlineStr">
        <is>
          <t>count</t>
        </is>
      </c>
      <c r="D6" t="n">
        <v>3412894</v>
      </c>
    </row>
    <row r="7">
      <c r="C7" t="inlineStr">
        <is>
          <t>mean</t>
        </is>
      </c>
      <c r="D7" t="n">
        <v>33154.19845093343</v>
      </c>
    </row>
    <row r="8">
      <c r="C8" t="inlineStr">
        <is>
          <t>std</t>
        </is>
      </c>
    </row>
    <row r="9">
      <c r="C9" t="inlineStr">
        <is>
          <t>min</t>
        </is>
      </c>
      <c r="D9" t="n">
        <v>1</v>
      </c>
    </row>
    <row r="10">
      <c r="C10" t="inlineStr">
        <is>
          <t>25%</t>
        </is>
      </c>
      <c r="D10" t="n">
        <v>19802</v>
      </c>
    </row>
    <row r="11">
      <c r="C11" t="inlineStr">
        <is>
          <t>50%</t>
        </is>
      </c>
      <c r="D11" t="n">
        <v>33504</v>
      </c>
    </row>
    <row r="12">
      <c r="C12" t="inlineStr">
        <is>
          <t>75%</t>
        </is>
      </c>
      <c r="D12" t="n">
        <v>46377</v>
      </c>
    </row>
    <row r="13">
      <c r="C13" t="inlineStr">
        <is>
          <t>max</t>
        </is>
      </c>
      <c r="D13" t="n">
        <v>70441</v>
      </c>
    </row>
    <row r="14">
      <c r="C14" t="inlineStr">
        <is>
          <t>Invalid SpO2 ratio</t>
        </is>
      </c>
    </row>
    <row r="15">
      <c r="C15" t="inlineStr">
        <is>
          <t>Invalid Pulse ratio</t>
        </is>
      </c>
    </row>
    <row r="16">
      <c r="C16" t="inlineStr">
        <is>
          <t>Poor Pleth ratio</t>
        </is>
      </c>
    </row>
    <row r="19">
      <c r="A19" t="inlineStr">
        <is>
          <t>File name</t>
        </is>
      </c>
      <c r="B19" t="inlineStr">
        <is>
          <t>24EI-008-PPG.csv</t>
        </is>
      </c>
    </row>
    <row r="20">
      <c r="A20" t="inlineStr">
        <is>
          <t>Path</t>
        </is>
      </c>
      <c r="B20" t="inlineStr">
        <is>
          <t>24EI/RAW_DATA/24EI - 008/Day 1 - 17-12-2018</t>
        </is>
      </c>
    </row>
    <row r="22">
      <c r="A22" t="inlineStr">
        <is>
          <t>Patient</t>
        </is>
      </c>
      <c r="B22" t="inlineStr">
        <is>
          <t>24EI - 008</t>
        </is>
      </c>
      <c r="C22" t="inlineStr">
        <is>
          <t>Day</t>
        </is>
      </c>
      <c r="D22" t="inlineStr">
        <is>
          <t>Day 1 - 17-12-2018</t>
        </is>
      </c>
    </row>
    <row r="24">
      <c r="C24" t="inlineStr">
        <is>
          <t>count</t>
        </is>
      </c>
      <c r="D24" t="n">
        <v>5250778</v>
      </c>
    </row>
    <row r="25">
      <c r="C25" t="inlineStr">
        <is>
          <t>mean</t>
        </is>
      </c>
      <c r="D25" t="n">
        <v>26486.97389758241</v>
      </c>
    </row>
    <row r="26">
      <c r="C26" t="inlineStr">
        <is>
          <t>std</t>
        </is>
      </c>
    </row>
    <row r="27">
      <c r="C27" t="inlineStr">
        <is>
          <t>min</t>
        </is>
      </c>
      <c r="D27" t="n">
        <v>0</v>
      </c>
    </row>
    <row r="28">
      <c r="C28" t="inlineStr">
        <is>
          <t>25%</t>
        </is>
      </c>
      <c r="D28" t="n">
        <v>8545</v>
      </c>
    </row>
    <row r="29">
      <c r="C29" t="inlineStr">
        <is>
          <t>50%</t>
        </is>
      </c>
      <c r="D29" t="n">
        <v>27136</v>
      </c>
    </row>
    <row r="30">
      <c r="C30" t="inlineStr">
        <is>
          <t>75%</t>
        </is>
      </c>
      <c r="D30" t="n">
        <v>41449</v>
      </c>
    </row>
    <row r="31">
      <c r="C31" t="inlineStr">
        <is>
          <t>max</t>
        </is>
      </c>
      <c r="D31" t="n">
        <v>65535</v>
      </c>
    </row>
    <row r="32">
      <c r="C32" t="inlineStr">
        <is>
          <t>Invalid SpO2 ratio</t>
        </is>
      </c>
    </row>
    <row r="33">
      <c r="C33" t="inlineStr">
        <is>
          <t>Invalid Pulse ratio</t>
        </is>
      </c>
    </row>
    <row r="34">
      <c r="C34" t="inlineStr">
        <is>
          <t>Poor Pleth ratio</t>
        </is>
      </c>
    </row>
    <row r="37">
      <c r="A37" t="inlineStr">
        <is>
          <t>File name</t>
        </is>
      </c>
      <c r="B37" t="inlineStr">
        <is>
          <t>24EI-008-PPG-DAY5.csv</t>
        </is>
      </c>
    </row>
    <row r="38">
      <c r="A38" t="inlineStr">
        <is>
          <t>Path</t>
        </is>
      </c>
      <c r="B38" t="inlineStr">
        <is>
          <t>24EI/RAW_DATA/24EI - 008/Day 5 - 21-12-2018</t>
        </is>
      </c>
    </row>
    <row r="40">
      <c r="A40" t="inlineStr">
        <is>
          <t>Patient</t>
        </is>
      </c>
      <c r="B40" t="inlineStr">
        <is>
          <t>24EI - 008</t>
        </is>
      </c>
      <c r="C40" t="inlineStr">
        <is>
          <t>Day</t>
        </is>
      </c>
      <c r="D40" t="inlineStr">
        <is>
          <t>Day 5 - 21-12-2018</t>
        </is>
      </c>
    </row>
    <row r="42">
      <c r="C42" t="inlineStr">
        <is>
          <t>count</t>
        </is>
      </c>
      <c r="D42" t="n">
        <v>5710259</v>
      </c>
    </row>
    <row r="43">
      <c r="C43" t="inlineStr">
        <is>
          <t>mean</t>
        </is>
      </c>
      <c r="D43" t="n">
        <v>22701.64548648319</v>
      </c>
    </row>
    <row r="44">
      <c r="C44" t="inlineStr">
        <is>
          <t>std</t>
        </is>
      </c>
    </row>
    <row r="45">
      <c r="C45" t="inlineStr">
        <is>
          <t>min</t>
        </is>
      </c>
      <c r="D45" t="n">
        <v>0</v>
      </c>
    </row>
    <row r="46">
      <c r="C46" t="inlineStr">
        <is>
          <t>25%</t>
        </is>
      </c>
      <c r="D46" t="n">
        <v>0</v>
      </c>
    </row>
    <row r="47">
      <c r="C47" t="inlineStr">
        <is>
          <t>50%</t>
        </is>
      </c>
      <c r="D47" t="n">
        <v>21805</v>
      </c>
    </row>
    <row r="48">
      <c r="C48" t="inlineStr">
        <is>
          <t>75%</t>
        </is>
      </c>
      <c r="D48" t="n">
        <v>39058</v>
      </c>
    </row>
    <row r="49">
      <c r="C49" t="inlineStr">
        <is>
          <t>max</t>
        </is>
      </c>
      <c r="D49" t="n">
        <v>65535</v>
      </c>
    </row>
    <row r="50">
      <c r="C50" t="inlineStr">
        <is>
          <t>Invalid SpO2 ratio</t>
        </is>
      </c>
    </row>
    <row r="51">
      <c r="C51" t="inlineStr">
        <is>
          <t>Invalid Pulse ratio</t>
        </is>
      </c>
    </row>
    <row r="52">
      <c r="C52" t="inlineStr">
        <is>
          <t>Poor Pleth ratio</t>
        </is>
      </c>
    </row>
    <row r="55">
      <c r="A55" t="inlineStr">
        <is>
          <t>File name</t>
        </is>
      </c>
      <c r="B55" t="inlineStr">
        <is>
          <t>24EI-009-PPG.csv</t>
        </is>
      </c>
    </row>
    <row r="56">
      <c r="A56" t="inlineStr">
        <is>
          <t>Path</t>
        </is>
      </c>
      <c r="B56" t="inlineStr">
        <is>
          <t>24EI/RAW_DATA/24EI - 009/Day 1 - 18-12-2018</t>
        </is>
      </c>
    </row>
    <row r="58">
      <c r="A58" t="inlineStr">
        <is>
          <t>Patient</t>
        </is>
      </c>
      <c r="B58" t="inlineStr">
        <is>
          <t>24EI - 009</t>
        </is>
      </c>
      <c r="C58" t="inlineStr">
        <is>
          <t>Day</t>
        </is>
      </c>
      <c r="D58" t="inlineStr">
        <is>
          <t>Day 1 - 18-12-2018</t>
        </is>
      </c>
    </row>
    <row r="60">
      <c r="C60" t="inlineStr">
        <is>
          <t>count</t>
        </is>
      </c>
      <c r="D60" t="n">
        <v>5351155</v>
      </c>
    </row>
    <row r="61">
      <c r="C61" t="inlineStr">
        <is>
          <t>mean</t>
        </is>
      </c>
      <c r="D61" t="n">
        <v>15809.34721569456</v>
      </c>
    </row>
    <row r="62">
      <c r="C62" t="inlineStr">
        <is>
          <t>std</t>
        </is>
      </c>
    </row>
    <row r="63">
      <c r="C63" t="inlineStr">
        <is>
          <t>min</t>
        </is>
      </c>
      <c r="D63" t="n">
        <v>0</v>
      </c>
    </row>
    <row r="64">
      <c r="C64" t="inlineStr">
        <is>
          <t>25%</t>
        </is>
      </c>
      <c r="D64" t="n">
        <v>0</v>
      </c>
    </row>
    <row r="65">
      <c r="C65" t="inlineStr">
        <is>
          <t>50%</t>
        </is>
      </c>
      <c r="D65" t="n">
        <v>0</v>
      </c>
    </row>
    <row r="66">
      <c r="C66" t="inlineStr">
        <is>
          <t>75%</t>
        </is>
      </c>
      <c r="D66" t="n">
        <v>30924</v>
      </c>
    </row>
    <row r="67">
      <c r="C67" t="inlineStr">
        <is>
          <t>max</t>
        </is>
      </c>
      <c r="D67" t="n">
        <v>65535</v>
      </c>
    </row>
    <row r="68">
      <c r="C68" t="inlineStr">
        <is>
          <t>Invalid SpO2 ratio</t>
        </is>
      </c>
    </row>
    <row r="69">
      <c r="C69" t="inlineStr">
        <is>
          <t>Invalid Pulse ratio</t>
        </is>
      </c>
    </row>
    <row r="70">
      <c r="C70" t="inlineStr">
        <is>
          <t>Poor Pleth ratio</t>
        </is>
      </c>
    </row>
    <row r="73">
      <c r="A73" t="inlineStr">
        <is>
          <t>File name</t>
        </is>
      </c>
      <c r="B73" t="inlineStr">
        <is>
          <t>24EI-010-PPG.csv</t>
        </is>
      </c>
    </row>
    <row r="74">
      <c r="A74" t="inlineStr">
        <is>
          <t>Path</t>
        </is>
      </c>
      <c r="B74" t="inlineStr">
        <is>
          <t>24EI/RAW_DATA/24EI - 010/Day 1 - 19-12-2018</t>
        </is>
      </c>
    </row>
    <row r="76">
      <c r="A76" t="inlineStr">
        <is>
          <t>Patient</t>
        </is>
      </c>
      <c r="B76" t="inlineStr">
        <is>
          <t>24EI - 010</t>
        </is>
      </c>
      <c r="C76" t="inlineStr">
        <is>
          <t>Day</t>
        </is>
      </c>
      <c r="D76" t="inlineStr">
        <is>
          <t>Day 1 - 19-12-2018</t>
        </is>
      </c>
    </row>
    <row r="78">
      <c r="C78" t="inlineStr">
        <is>
          <t>count</t>
        </is>
      </c>
      <c r="D78" t="n">
        <v>4860403</v>
      </c>
    </row>
    <row r="79">
      <c r="C79" t="inlineStr">
        <is>
          <t>mean</t>
        </is>
      </c>
      <c r="D79" t="n">
        <v>19336.76468103571</v>
      </c>
    </row>
    <row r="80">
      <c r="C80" t="inlineStr">
        <is>
          <t>std</t>
        </is>
      </c>
    </row>
    <row r="81">
      <c r="C81" t="inlineStr">
        <is>
          <t>min</t>
        </is>
      </c>
      <c r="D81" t="n">
        <v>0</v>
      </c>
    </row>
    <row r="82">
      <c r="C82" t="inlineStr">
        <is>
          <t>25%</t>
        </is>
      </c>
      <c r="D82" t="n">
        <v>0</v>
      </c>
    </row>
    <row r="83">
      <c r="C83" t="inlineStr">
        <is>
          <t>50%</t>
        </is>
      </c>
      <c r="D83" t="n">
        <v>13117</v>
      </c>
    </row>
    <row r="84">
      <c r="C84" t="inlineStr">
        <is>
          <t>75%</t>
        </is>
      </c>
      <c r="D84" t="n">
        <v>36820</v>
      </c>
    </row>
    <row r="85">
      <c r="C85" t="inlineStr">
        <is>
          <t>max</t>
        </is>
      </c>
      <c r="D85" t="n">
        <v>65535</v>
      </c>
    </row>
    <row r="86">
      <c r="C86" t="inlineStr">
        <is>
          <t>Invalid SpO2 ratio</t>
        </is>
      </c>
    </row>
    <row r="87">
      <c r="C87" t="inlineStr">
        <is>
          <t>Invalid Pulse ratio</t>
        </is>
      </c>
    </row>
    <row r="88">
      <c r="C88" t="inlineStr">
        <is>
          <t>Poor Pleth ratio</t>
        </is>
      </c>
    </row>
    <row r="91">
      <c r="A91" t="inlineStr">
        <is>
          <t>File name</t>
        </is>
      </c>
      <c r="B91" t="inlineStr">
        <is>
          <t>24EI-011-PPG-day1.csv</t>
        </is>
      </c>
    </row>
    <row r="92">
      <c r="A92" t="inlineStr">
        <is>
          <t>Path</t>
        </is>
      </c>
      <c r="B92" t="inlineStr">
        <is>
          <t>24EI/RAW_DATA/24EI - 011/Day 1 - 24-12-2018</t>
        </is>
      </c>
    </row>
    <row r="94">
      <c r="A94" t="inlineStr">
        <is>
          <t>Patient</t>
        </is>
      </c>
      <c r="B94" t="inlineStr">
        <is>
          <t>24EI - 011</t>
        </is>
      </c>
      <c r="C94" t="inlineStr">
        <is>
          <t>Day</t>
        </is>
      </c>
      <c r="D94" t="inlineStr">
        <is>
          <t>Day 1 - 24-12-2018</t>
        </is>
      </c>
    </row>
    <row r="96">
      <c r="C96" t="inlineStr">
        <is>
          <t>count</t>
        </is>
      </c>
      <c r="D96" t="n">
        <v>5616047</v>
      </c>
    </row>
    <row r="97">
      <c r="C97" t="inlineStr">
        <is>
          <t>mean</t>
        </is>
      </c>
      <c r="D97" t="n">
        <v>32228.15458488862</v>
      </c>
    </row>
    <row r="98">
      <c r="C98" t="inlineStr">
        <is>
          <t>std</t>
        </is>
      </c>
    </row>
    <row r="99">
      <c r="C99" t="inlineStr">
        <is>
          <t>min</t>
        </is>
      </c>
      <c r="D99" t="n">
        <v>0</v>
      </c>
    </row>
    <row r="100">
      <c r="C100" t="inlineStr">
        <is>
          <t>25%</t>
        </is>
      </c>
      <c r="D100" t="n">
        <v>18379</v>
      </c>
    </row>
    <row r="101">
      <c r="C101" t="inlineStr">
        <is>
          <t>50%</t>
        </is>
      </c>
      <c r="D101" t="n">
        <v>31087</v>
      </c>
    </row>
    <row r="102">
      <c r="C102" t="inlineStr">
        <is>
          <t>75%</t>
        </is>
      </c>
      <c r="D102" t="n">
        <v>46494</v>
      </c>
    </row>
    <row r="103">
      <c r="C103" t="inlineStr">
        <is>
          <t>max</t>
        </is>
      </c>
      <c r="D103" t="n">
        <v>65535</v>
      </c>
    </row>
    <row r="104">
      <c r="C104" t="inlineStr">
        <is>
          <t>Invalid SpO2 ratio</t>
        </is>
      </c>
    </row>
    <row r="105">
      <c r="C105" t="inlineStr">
        <is>
          <t>Invalid Pulse ratio</t>
        </is>
      </c>
    </row>
    <row r="106">
      <c r="C106" t="inlineStr">
        <is>
          <t>Poor Pleth ratio</t>
        </is>
      </c>
    </row>
    <row r="109">
      <c r="A109" t="inlineStr">
        <is>
          <t>File name</t>
        </is>
      </c>
      <c r="B109" t="inlineStr">
        <is>
          <t>24EI-013-PPG-DAY1.csv</t>
        </is>
      </c>
    </row>
    <row r="110">
      <c r="A110" t="inlineStr">
        <is>
          <t>Path</t>
        </is>
      </c>
      <c r="B110" t="inlineStr">
        <is>
          <t>24EI/RAW_DATA/24EI - 013/Day 1 - 04-01-2018</t>
        </is>
      </c>
    </row>
    <row r="112">
      <c r="A112" t="inlineStr">
        <is>
          <t>Patient</t>
        </is>
      </c>
      <c r="B112" t="inlineStr">
        <is>
          <t>24EI - 013</t>
        </is>
      </c>
      <c r="C112" t="inlineStr">
        <is>
          <t>Day</t>
        </is>
      </c>
      <c r="D112" t="inlineStr">
        <is>
          <t>Day 1 - 04-01-2018</t>
        </is>
      </c>
    </row>
    <row r="114">
      <c r="C114" t="inlineStr">
        <is>
          <t>count</t>
        </is>
      </c>
      <c r="D114" t="n">
        <v>5595392</v>
      </c>
    </row>
    <row r="115">
      <c r="C115" t="inlineStr">
        <is>
          <t>mean</t>
        </is>
      </c>
      <c r="D115" t="n">
        <v>26140.75923849482</v>
      </c>
    </row>
    <row r="116">
      <c r="C116" t="inlineStr">
        <is>
          <t>std</t>
        </is>
      </c>
    </row>
    <row r="117">
      <c r="C117" t="inlineStr">
        <is>
          <t>min</t>
        </is>
      </c>
      <c r="D117" t="n">
        <v>0</v>
      </c>
    </row>
    <row r="118">
      <c r="C118" t="inlineStr">
        <is>
          <t>25%</t>
        </is>
      </c>
      <c r="D118" t="n">
        <v>9876</v>
      </c>
    </row>
    <row r="119">
      <c r="C119" t="inlineStr">
        <is>
          <t>50%</t>
        </is>
      </c>
      <c r="D119" t="n">
        <v>25708</v>
      </c>
    </row>
    <row r="120">
      <c r="C120" t="inlineStr">
        <is>
          <t>75%</t>
        </is>
      </c>
      <c r="D120" t="n">
        <v>40164</v>
      </c>
    </row>
    <row r="121">
      <c r="C121" t="inlineStr">
        <is>
          <t>max</t>
        </is>
      </c>
      <c r="D121" t="n">
        <v>65535</v>
      </c>
    </row>
    <row r="122">
      <c r="C122" t="inlineStr">
        <is>
          <t>Invalid SpO2 ratio</t>
        </is>
      </c>
    </row>
    <row r="123">
      <c r="C123" t="inlineStr">
        <is>
          <t>Invalid Pulse ratio</t>
        </is>
      </c>
    </row>
    <row r="124">
      <c r="C124" t="inlineStr">
        <is>
          <t>Poor Pleth ratio</t>
        </is>
      </c>
    </row>
    <row r="127">
      <c r="A127" t="inlineStr">
        <is>
          <t>File name</t>
        </is>
      </c>
      <c r="B127" t="inlineStr">
        <is>
          <t>24EI-013-PPG-DAY5.csv</t>
        </is>
      </c>
    </row>
    <row r="128">
      <c r="A128" t="inlineStr">
        <is>
          <t>Path</t>
        </is>
      </c>
      <c r="B128" t="inlineStr">
        <is>
          <t>24EI/RAW_DATA/24EI - 013/Day 5 - 08-01-2018</t>
        </is>
      </c>
    </row>
    <row r="130">
      <c r="A130" t="inlineStr">
        <is>
          <t>Patient</t>
        </is>
      </c>
      <c r="B130" t="inlineStr">
        <is>
          <t>24EI - 013</t>
        </is>
      </c>
      <c r="C130" t="inlineStr">
        <is>
          <t>Day</t>
        </is>
      </c>
      <c r="D130" t="inlineStr">
        <is>
          <t>Day 5 - 08-01-2018</t>
        </is>
      </c>
    </row>
    <row r="132">
      <c r="C132" t="inlineStr">
        <is>
          <t>count</t>
        </is>
      </c>
      <c r="D132" t="n">
        <v>5947056</v>
      </c>
    </row>
    <row r="133">
      <c r="C133" t="inlineStr">
        <is>
          <t>mean</t>
        </is>
      </c>
      <c r="D133" t="n">
        <v>14873.09902546739</v>
      </c>
    </row>
    <row r="134">
      <c r="C134" t="inlineStr">
        <is>
          <t>std</t>
        </is>
      </c>
    </row>
    <row r="135">
      <c r="C135" t="inlineStr">
        <is>
          <t>min</t>
        </is>
      </c>
      <c r="D135" t="n">
        <v>0</v>
      </c>
    </row>
    <row r="136">
      <c r="C136" t="inlineStr">
        <is>
          <t>25%</t>
        </is>
      </c>
      <c r="D136" t="n">
        <v>0</v>
      </c>
    </row>
    <row r="137">
      <c r="C137" t="inlineStr">
        <is>
          <t>50%</t>
        </is>
      </c>
      <c r="D137" t="n">
        <v>0</v>
      </c>
    </row>
    <row r="138">
      <c r="C138" t="inlineStr">
        <is>
          <t>75%</t>
        </is>
      </c>
      <c r="D138" t="n">
        <v>28226</v>
      </c>
    </row>
    <row r="139">
      <c r="C139" t="inlineStr">
        <is>
          <t>max</t>
        </is>
      </c>
      <c r="D139" t="n">
        <v>65535</v>
      </c>
    </row>
    <row r="140">
      <c r="C140" t="inlineStr">
        <is>
          <t>Invalid SpO2 ratio</t>
        </is>
      </c>
    </row>
    <row r="141">
      <c r="C141" t="inlineStr">
        <is>
          <t>Invalid Pulse ratio</t>
        </is>
      </c>
    </row>
    <row r="142">
      <c r="C142" t="inlineStr">
        <is>
          <t>Poor Pleth ratio</t>
        </is>
      </c>
    </row>
    <row r="145">
      <c r="A145" t="inlineStr">
        <is>
          <t>File name</t>
        </is>
      </c>
      <c r="B145" t="inlineStr">
        <is>
          <t>20190109T151032.026+0700.csv</t>
        </is>
      </c>
    </row>
    <row r="146">
      <c r="A146" t="inlineStr">
        <is>
          <t>Path</t>
        </is>
      </c>
      <c r="B146" t="inlineStr">
        <is>
          <t>24EI/RAW_DATA/24EI - 014/Day 1 - 09-01-2019</t>
        </is>
      </c>
    </row>
    <row r="148">
      <c r="A148" t="inlineStr">
        <is>
          <t>Patient</t>
        </is>
      </c>
      <c r="B148" t="inlineStr">
        <is>
          <t>24EI - 014</t>
        </is>
      </c>
      <c r="C148" t="inlineStr">
        <is>
          <t>Day</t>
        </is>
      </c>
      <c r="D148" t="inlineStr">
        <is>
          <t>Day 1 - 09-01-2019</t>
        </is>
      </c>
    </row>
    <row r="150">
      <c r="C150" t="inlineStr">
        <is>
          <t>count</t>
        </is>
      </c>
      <c r="D150" t="n">
        <v>5612732</v>
      </c>
    </row>
    <row r="151">
      <c r="C151" t="inlineStr">
        <is>
          <t>mean</t>
        </is>
      </c>
      <c r="D151" t="n">
        <v>26893.09878914582</v>
      </c>
    </row>
    <row r="152">
      <c r="C152" t="inlineStr">
        <is>
          <t>std</t>
        </is>
      </c>
    </row>
    <row r="153">
      <c r="C153" t="inlineStr">
        <is>
          <t>min</t>
        </is>
      </c>
      <c r="D153" t="n">
        <v>0</v>
      </c>
    </row>
    <row r="154">
      <c r="C154" t="inlineStr">
        <is>
          <t>25%</t>
        </is>
      </c>
      <c r="D154" t="n">
        <v>10507</v>
      </c>
    </row>
    <row r="155">
      <c r="C155" t="inlineStr">
        <is>
          <t>50%</t>
        </is>
      </c>
      <c r="D155" t="n">
        <v>26117</v>
      </c>
    </row>
    <row r="156">
      <c r="C156" t="inlineStr">
        <is>
          <t>75%</t>
        </is>
      </c>
      <c r="D156" t="n">
        <v>42519</v>
      </c>
    </row>
    <row r="157">
      <c r="C157" t="inlineStr">
        <is>
          <t>max</t>
        </is>
      </c>
      <c r="D157" t="n">
        <v>65535</v>
      </c>
    </row>
    <row r="158">
      <c r="C158" t="inlineStr">
        <is>
          <t>Invalid SpO2 ratio</t>
        </is>
      </c>
    </row>
    <row r="159">
      <c r="C159" t="inlineStr">
        <is>
          <t>Invalid Pulse ratio</t>
        </is>
      </c>
    </row>
    <row r="160">
      <c r="C160" t="inlineStr">
        <is>
          <t>Poor Pleth ratio</t>
        </is>
      </c>
    </row>
    <row r="163">
      <c r="A163" t="inlineStr">
        <is>
          <t>File name</t>
        </is>
      </c>
      <c r="B163" t="inlineStr">
        <is>
          <t>20190114T162310.611+0700.csv</t>
        </is>
      </c>
    </row>
    <row r="164">
      <c r="A164" t="inlineStr">
        <is>
          <t>Path</t>
        </is>
      </c>
      <c r="B164" t="inlineStr">
        <is>
          <t>24EI/RAW_DATA/24EI - 015/Day 2 - 14-01-2019</t>
        </is>
      </c>
    </row>
    <row r="166">
      <c r="A166" t="inlineStr">
        <is>
          <t>Patient</t>
        </is>
      </c>
      <c r="B166" t="inlineStr">
        <is>
          <t>24EI - 015</t>
        </is>
      </c>
      <c r="C166" t="inlineStr">
        <is>
          <t>Day</t>
        </is>
      </c>
      <c r="D166" t="inlineStr">
        <is>
          <t>Day 2 - 14-01-2019</t>
        </is>
      </c>
    </row>
    <row r="168">
      <c r="C168" t="inlineStr">
        <is>
          <t>count</t>
        </is>
      </c>
      <c r="D168" t="n">
        <v>5633972</v>
      </c>
    </row>
    <row r="169">
      <c r="C169" t="inlineStr">
        <is>
          <t>mean</t>
        </is>
      </c>
      <c r="D169" t="n">
        <v>11095.61052415596</v>
      </c>
    </row>
    <row r="170">
      <c r="C170" t="inlineStr">
        <is>
          <t>std</t>
        </is>
      </c>
    </row>
    <row r="171">
      <c r="C171" t="inlineStr">
        <is>
          <t>min</t>
        </is>
      </c>
      <c r="D171" t="n">
        <v>0</v>
      </c>
    </row>
    <row r="172">
      <c r="C172" t="inlineStr">
        <is>
          <t>25%</t>
        </is>
      </c>
      <c r="D172" t="n">
        <v>0</v>
      </c>
    </row>
    <row r="173">
      <c r="C173" t="inlineStr">
        <is>
          <t>50%</t>
        </is>
      </c>
      <c r="D173" t="n">
        <v>0</v>
      </c>
    </row>
    <row r="174">
      <c r="C174" t="inlineStr">
        <is>
          <t>75%</t>
        </is>
      </c>
      <c r="D174" t="n">
        <v>18084</v>
      </c>
    </row>
    <row r="175">
      <c r="C175" t="inlineStr">
        <is>
          <t>max</t>
        </is>
      </c>
      <c r="D175" t="n">
        <v>65535</v>
      </c>
    </row>
    <row r="176">
      <c r="C176" t="inlineStr">
        <is>
          <t>Invalid SpO2 ratio</t>
        </is>
      </c>
    </row>
    <row r="177">
      <c r="C177" t="inlineStr">
        <is>
          <t>Invalid Pulse ratio</t>
        </is>
      </c>
    </row>
    <row r="178">
      <c r="C178" t="inlineStr">
        <is>
          <t>Poor Pleth ratio</t>
        </is>
      </c>
    </row>
    <row r="181">
      <c r="A181" t="inlineStr">
        <is>
          <t>File name</t>
        </is>
      </c>
      <c r="B181" t="inlineStr">
        <is>
          <t>24EI-016-PPG-DAY1.csv</t>
        </is>
      </c>
    </row>
    <row r="182">
      <c r="A182" t="inlineStr">
        <is>
          <t>Path</t>
        </is>
      </c>
      <c r="B182" t="inlineStr">
        <is>
          <t>24EI/RAW_DATA/24EI - 016/Day 1 - 16-01-2019</t>
        </is>
      </c>
    </row>
    <row r="184">
      <c r="A184" t="inlineStr">
        <is>
          <t>Patient</t>
        </is>
      </c>
      <c r="B184" t="inlineStr">
        <is>
          <t>24EI - 016</t>
        </is>
      </c>
      <c r="C184" t="inlineStr">
        <is>
          <t>Day</t>
        </is>
      </c>
      <c r="D184" t="inlineStr">
        <is>
          <t>Day 1 - 16-01-2019</t>
        </is>
      </c>
    </row>
    <row r="186">
      <c r="C186" t="inlineStr">
        <is>
          <t>count</t>
        </is>
      </c>
      <c r="D186" t="n">
        <v>5662099</v>
      </c>
    </row>
    <row r="187">
      <c r="C187" t="inlineStr">
        <is>
          <t>mean</t>
        </is>
      </c>
      <c r="D187" t="n">
        <v>7268.39371423919</v>
      </c>
    </row>
    <row r="188">
      <c r="C188" t="inlineStr">
        <is>
          <t>std</t>
        </is>
      </c>
    </row>
    <row r="189">
      <c r="C189" t="inlineStr">
        <is>
          <t>min</t>
        </is>
      </c>
      <c r="D189" t="n">
        <v>0</v>
      </c>
    </row>
    <row r="190">
      <c r="C190" t="inlineStr">
        <is>
          <t>25%</t>
        </is>
      </c>
      <c r="D190" t="n">
        <v>0</v>
      </c>
    </row>
    <row r="191">
      <c r="C191" t="inlineStr">
        <is>
          <t>50%</t>
        </is>
      </c>
      <c r="D191" t="n">
        <v>0</v>
      </c>
    </row>
    <row r="192">
      <c r="C192" t="inlineStr">
        <is>
          <t>75%</t>
        </is>
      </c>
      <c r="D192" t="n">
        <v>0</v>
      </c>
    </row>
    <row r="193">
      <c r="C193" t="inlineStr">
        <is>
          <t>max</t>
        </is>
      </c>
      <c r="D193" t="n">
        <v>65535</v>
      </c>
    </row>
    <row r="194">
      <c r="C194" t="inlineStr">
        <is>
          <t>Invalid SpO2 ratio</t>
        </is>
      </c>
    </row>
    <row r="195">
      <c r="C195" t="inlineStr">
        <is>
          <t>Invalid Pulse ratio</t>
        </is>
      </c>
    </row>
    <row r="196">
      <c r="C196" t="inlineStr">
        <is>
          <t>Poor Pleth ratio</t>
        </is>
      </c>
    </row>
    <row r="199">
      <c r="A199" t="inlineStr">
        <is>
          <t>File name</t>
        </is>
      </c>
      <c r="B199" t="inlineStr">
        <is>
          <t>24EI - 018 - PPG - DAY1.csv</t>
        </is>
      </c>
    </row>
    <row r="200">
      <c r="A200" t="inlineStr">
        <is>
          <t>Path</t>
        </is>
      </c>
      <c r="B200" t="inlineStr">
        <is>
          <t>24EI/RAW_DATA/24EI - 018/DAY1 - 24-01-2019</t>
        </is>
      </c>
    </row>
    <row r="202">
      <c r="A202" t="inlineStr">
        <is>
          <t>Patient</t>
        </is>
      </c>
      <c r="B202" t="inlineStr">
        <is>
          <t>24EI - 018</t>
        </is>
      </c>
      <c r="C202" t="inlineStr">
        <is>
          <t>Day</t>
        </is>
      </c>
      <c r="D202" t="inlineStr">
        <is>
          <t>DAY1 - 24-01-2019</t>
        </is>
      </c>
    </row>
    <row r="204">
      <c r="C204" t="inlineStr">
        <is>
          <t>count</t>
        </is>
      </c>
      <c r="D204" t="n">
        <v>5712199</v>
      </c>
    </row>
    <row r="205">
      <c r="C205" t="inlineStr">
        <is>
          <t>mean</t>
        </is>
      </c>
      <c r="D205" t="n">
        <v>13753.3104177568</v>
      </c>
    </row>
    <row r="206">
      <c r="C206" t="inlineStr">
        <is>
          <t>std</t>
        </is>
      </c>
    </row>
    <row r="207">
      <c r="C207" t="inlineStr">
        <is>
          <t>min</t>
        </is>
      </c>
      <c r="D207" t="n">
        <v>0</v>
      </c>
    </row>
    <row r="208">
      <c r="C208" t="inlineStr">
        <is>
          <t>25%</t>
        </is>
      </c>
      <c r="D208" t="n">
        <v>0</v>
      </c>
    </row>
    <row r="209">
      <c r="C209" t="inlineStr">
        <is>
          <t>50%</t>
        </is>
      </c>
      <c r="D209" t="n">
        <v>0</v>
      </c>
    </row>
    <row r="210">
      <c r="C210" t="inlineStr">
        <is>
          <t>75%</t>
        </is>
      </c>
      <c r="D210" t="n">
        <v>27737.5</v>
      </c>
    </row>
    <row r="211">
      <c r="C211" t="inlineStr">
        <is>
          <t>max</t>
        </is>
      </c>
      <c r="D211" t="n">
        <v>65535</v>
      </c>
    </row>
    <row r="212">
      <c r="C212" t="inlineStr">
        <is>
          <t>Invalid SpO2 ratio</t>
        </is>
      </c>
    </row>
    <row r="213">
      <c r="C213" t="inlineStr">
        <is>
          <t>Invalid Pulse ratio</t>
        </is>
      </c>
    </row>
    <row r="214">
      <c r="C214" t="inlineStr">
        <is>
          <t>Poor Pleth ratio</t>
        </is>
      </c>
    </row>
    <row r="217">
      <c r="A217" t="inlineStr">
        <is>
          <t>File name</t>
        </is>
      </c>
      <c r="B217" t="inlineStr">
        <is>
          <t>24EI - 018 - PPG - DAY5.csv</t>
        </is>
      </c>
    </row>
    <row r="218">
      <c r="A218" t="inlineStr">
        <is>
          <t>Path</t>
        </is>
      </c>
      <c r="B218" t="inlineStr">
        <is>
          <t>24EI/RAW_DATA/24EI - 018/DAY5 - 28-01-2019</t>
        </is>
      </c>
    </row>
    <row r="220">
      <c r="A220" t="inlineStr">
        <is>
          <t>Patient</t>
        </is>
      </c>
      <c r="B220" t="inlineStr">
        <is>
          <t>24EI - 018</t>
        </is>
      </c>
      <c r="C220" t="inlineStr">
        <is>
          <t>Day</t>
        </is>
      </c>
      <c r="D220" t="inlineStr">
        <is>
          <t>DAY5 - 28-01-2019</t>
        </is>
      </c>
    </row>
    <row r="222">
      <c r="C222" t="inlineStr">
        <is>
          <t>count</t>
        </is>
      </c>
      <c r="D222" t="n">
        <v>5637603</v>
      </c>
    </row>
    <row r="223">
      <c r="C223" t="inlineStr">
        <is>
          <t>mean</t>
        </is>
      </c>
      <c r="D223" t="n">
        <v>28485.00913012144</v>
      </c>
    </row>
    <row r="224">
      <c r="C224" t="inlineStr">
        <is>
          <t>std</t>
        </is>
      </c>
    </row>
    <row r="225">
      <c r="C225" t="inlineStr">
        <is>
          <t>min</t>
        </is>
      </c>
      <c r="D225" t="n">
        <v>0</v>
      </c>
    </row>
    <row r="226">
      <c r="C226" t="inlineStr">
        <is>
          <t>25%</t>
        </is>
      </c>
      <c r="D226" t="n">
        <v>15726</v>
      </c>
    </row>
    <row r="227">
      <c r="C227" t="inlineStr">
        <is>
          <t>50%</t>
        </is>
      </c>
      <c r="D227" t="n">
        <v>27884</v>
      </c>
    </row>
    <row r="228">
      <c r="C228" t="inlineStr">
        <is>
          <t>75%</t>
        </is>
      </c>
      <c r="D228" t="n">
        <v>41393</v>
      </c>
    </row>
    <row r="229">
      <c r="C229" t="inlineStr">
        <is>
          <t>max</t>
        </is>
      </c>
      <c r="D229" t="n">
        <v>65535</v>
      </c>
    </row>
    <row r="230">
      <c r="C230" t="inlineStr">
        <is>
          <t>Invalid SpO2 ratio</t>
        </is>
      </c>
    </row>
    <row r="231">
      <c r="C231" t="inlineStr">
        <is>
          <t>Invalid Pulse ratio</t>
        </is>
      </c>
    </row>
    <row r="232">
      <c r="C232" t="inlineStr">
        <is>
          <t>Poor Pleth ratio</t>
        </is>
      </c>
    </row>
    <row r="235">
      <c r="A235" t="inlineStr">
        <is>
          <t>File name</t>
        </is>
      </c>
      <c r="B235" t="inlineStr">
        <is>
          <t>24EI-019-PPG-DAY1.csv</t>
        </is>
      </c>
    </row>
    <row r="236">
      <c r="A236" t="inlineStr">
        <is>
          <t>Path</t>
        </is>
      </c>
      <c r="B236" t="inlineStr">
        <is>
          <t>24EI/RAW_DATA/24EI - 019/DAY 1 - 12-02-2019</t>
        </is>
      </c>
    </row>
    <row r="238">
      <c r="A238" t="inlineStr">
        <is>
          <t>Patient</t>
        </is>
      </c>
      <c r="B238" t="inlineStr">
        <is>
          <t>24EI - 019</t>
        </is>
      </c>
      <c r="C238" t="inlineStr">
        <is>
          <t>Day</t>
        </is>
      </c>
      <c r="D238" t="inlineStr">
        <is>
          <t>DAY 1 - 12-02-2019</t>
        </is>
      </c>
    </row>
    <row r="240">
      <c r="C240" t="inlineStr">
        <is>
          <t>count</t>
        </is>
      </c>
      <c r="D240" t="n">
        <v>5830815</v>
      </c>
    </row>
    <row r="241">
      <c r="C241" t="inlineStr">
        <is>
          <t>mean</t>
        </is>
      </c>
      <c r="D241" t="n">
        <v>21839.40865402178</v>
      </c>
    </row>
    <row r="242">
      <c r="C242" t="inlineStr">
        <is>
          <t>std</t>
        </is>
      </c>
    </row>
    <row r="243">
      <c r="C243" t="inlineStr">
        <is>
          <t>min</t>
        </is>
      </c>
      <c r="D243" t="n">
        <v>0</v>
      </c>
    </row>
    <row r="244">
      <c r="C244" t="inlineStr">
        <is>
          <t>25%</t>
        </is>
      </c>
      <c r="D244" t="n">
        <v>0</v>
      </c>
    </row>
    <row r="245">
      <c r="C245" t="inlineStr">
        <is>
          <t>50%</t>
        </is>
      </c>
      <c r="D245" t="n">
        <v>20312</v>
      </c>
    </row>
    <row r="246">
      <c r="C246" t="inlineStr">
        <is>
          <t>75%</t>
        </is>
      </c>
      <c r="D246" t="n">
        <v>37733</v>
      </c>
    </row>
    <row r="247">
      <c r="C247" t="inlineStr">
        <is>
          <t>max</t>
        </is>
      </c>
      <c r="D247" t="n">
        <v>65535</v>
      </c>
    </row>
    <row r="248">
      <c r="C248" t="inlineStr">
        <is>
          <t>Invalid SpO2 ratio</t>
        </is>
      </c>
    </row>
    <row r="249">
      <c r="C249" t="inlineStr">
        <is>
          <t>Invalid Pulse ratio</t>
        </is>
      </c>
    </row>
    <row r="250">
      <c r="C250" t="inlineStr">
        <is>
          <t>Poor Pleth ratio</t>
        </is>
      </c>
    </row>
    <row r="253">
      <c r="A253" t="inlineStr">
        <is>
          <t>File name</t>
        </is>
      </c>
      <c r="B253" t="inlineStr">
        <is>
          <t>24EI-023-PPG-DAY1.csv</t>
        </is>
      </c>
    </row>
    <row r="254">
      <c r="A254" t="inlineStr">
        <is>
          <t>Path</t>
        </is>
      </c>
      <c r="B254" t="inlineStr">
        <is>
          <t>24EI/RAW_DATA/24EI - 023/DAY 1 -21-02-2019</t>
        </is>
      </c>
    </row>
    <row r="256">
      <c r="A256" t="inlineStr">
        <is>
          <t>Patient</t>
        </is>
      </c>
      <c r="B256" t="inlineStr">
        <is>
          <t>24EI - 023</t>
        </is>
      </c>
      <c r="C256" t="inlineStr">
        <is>
          <t>Day</t>
        </is>
      </c>
      <c r="D256" t="inlineStr">
        <is>
          <t>DAY 1 -21-02-2019</t>
        </is>
      </c>
    </row>
    <row r="258">
      <c r="C258" t="inlineStr">
        <is>
          <t>count</t>
        </is>
      </c>
      <c r="D258" t="n">
        <v>5381025</v>
      </c>
    </row>
    <row r="259">
      <c r="C259" t="inlineStr">
        <is>
          <t>mean</t>
        </is>
      </c>
      <c r="D259" t="n">
        <v>29012.18196087177</v>
      </c>
    </row>
    <row r="260">
      <c r="C260" t="inlineStr">
        <is>
          <t>std</t>
        </is>
      </c>
    </row>
    <row r="261">
      <c r="C261" t="inlineStr">
        <is>
          <t>min</t>
        </is>
      </c>
      <c r="D261" t="n">
        <v>0</v>
      </c>
    </row>
    <row r="262">
      <c r="C262" t="inlineStr">
        <is>
          <t>25%</t>
        </is>
      </c>
      <c r="D262" t="n">
        <v>14923</v>
      </c>
    </row>
    <row r="263">
      <c r="C263" t="inlineStr">
        <is>
          <t>50%</t>
        </is>
      </c>
      <c r="D263" t="n">
        <v>28199</v>
      </c>
    </row>
    <row r="264">
      <c r="C264" t="inlineStr">
        <is>
          <t>75%</t>
        </is>
      </c>
      <c r="D264" t="n">
        <v>42844</v>
      </c>
    </row>
    <row r="265">
      <c r="C265" t="inlineStr">
        <is>
          <t>max</t>
        </is>
      </c>
      <c r="D265" t="n">
        <v>65535</v>
      </c>
    </row>
    <row r="266">
      <c r="C266" t="inlineStr">
        <is>
          <t>Invalid SpO2 ratio</t>
        </is>
      </c>
    </row>
    <row r="267">
      <c r="C267" t="inlineStr">
        <is>
          <t>Invalid Pulse ratio</t>
        </is>
      </c>
    </row>
    <row r="268">
      <c r="C268" t="inlineStr">
        <is>
          <t>Poor Pleth ratio</t>
        </is>
      </c>
    </row>
    <row r="271">
      <c r="A271" t="inlineStr">
        <is>
          <t>File name</t>
        </is>
      </c>
      <c r="B271" t="inlineStr">
        <is>
          <t>24EI-023-PPG-DAY5.csv</t>
        </is>
      </c>
    </row>
    <row r="272">
      <c r="A272" t="inlineStr">
        <is>
          <t>Path</t>
        </is>
      </c>
      <c r="B272" t="inlineStr">
        <is>
          <t>24EI/RAW_DATA/24EI - 023/DAY 5 -25-02-2019</t>
        </is>
      </c>
    </row>
    <row r="274">
      <c r="A274" t="inlineStr">
        <is>
          <t>Patient</t>
        </is>
      </c>
      <c r="B274" t="inlineStr">
        <is>
          <t>24EI - 023</t>
        </is>
      </c>
      <c r="C274" t="inlineStr">
        <is>
          <t>Day</t>
        </is>
      </c>
      <c r="D274" t="inlineStr">
        <is>
          <t>DAY 5 -25-02-2019</t>
        </is>
      </c>
    </row>
    <row r="276">
      <c r="C276" t="inlineStr">
        <is>
          <t>count</t>
        </is>
      </c>
      <c r="D276" t="n">
        <v>5848836</v>
      </c>
    </row>
    <row r="277">
      <c r="C277" t="inlineStr">
        <is>
          <t>mean</t>
        </is>
      </c>
      <c r="D277" t="n">
        <v>13227.65224687442</v>
      </c>
    </row>
    <row r="278">
      <c r="C278" t="inlineStr">
        <is>
          <t>std</t>
        </is>
      </c>
    </row>
    <row r="279">
      <c r="C279" t="inlineStr">
        <is>
          <t>min</t>
        </is>
      </c>
      <c r="D279" t="n">
        <v>0</v>
      </c>
    </row>
    <row r="280">
      <c r="C280" t="inlineStr">
        <is>
          <t>25%</t>
        </is>
      </c>
      <c r="D280" t="n">
        <v>0</v>
      </c>
    </row>
    <row r="281">
      <c r="C281" t="inlineStr">
        <is>
          <t>50%</t>
        </is>
      </c>
      <c r="D281" t="n">
        <v>0</v>
      </c>
    </row>
    <row r="282">
      <c r="C282" t="inlineStr">
        <is>
          <t>75%</t>
        </is>
      </c>
      <c r="D282" t="n">
        <v>25484</v>
      </c>
    </row>
    <row r="283">
      <c r="C283" t="inlineStr">
        <is>
          <t>max</t>
        </is>
      </c>
      <c r="D283" t="n">
        <v>65535</v>
      </c>
    </row>
    <row r="284">
      <c r="C284" t="inlineStr">
        <is>
          <t>Invalid SpO2 ratio</t>
        </is>
      </c>
    </row>
    <row r="285">
      <c r="C285" t="inlineStr">
        <is>
          <t>Invalid Pulse ratio</t>
        </is>
      </c>
    </row>
    <row r="286">
      <c r="C286" t="inlineStr">
        <is>
          <t>Poor Pleth ratio</t>
        </is>
      </c>
    </row>
    <row r="289">
      <c r="A289" t="inlineStr">
        <is>
          <t>File name</t>
        </is>
      </c>
      <c r="B289" t="inlineStr">
        <is>
          <t>24EI-024-PPG-DAY1.csv</t>
        </is>
      </c>
    </row>
    <row r="290">
      <c r="A290" t="inlineStr">
        <is>
          <t>Path</t>
        </is>
      </c>
      <c r="B290" t="inlineStr">
        <is>
          <t>24EI/RAW_DATA/24EI - 024/DAY 1 - 26-02-2019</t>
        </is>
      </c>
    </row>
    <row r="292">
      <c r="A292" t="inlineStr">
        <is>
          <t>Patient</t>
        </is>
      </c>
      <c r="B292" t="inlineStr">
        <is>
          <t>24EI - 024</t>
        </is>
      </c>
      <c r="C292" t="inlineStr">
        <is>
          <t>Day</t>
        </is>
      </c>
      <c r="D292" t="inlineStr">
        <is>
          <t>DAY 1 - 26-02-2019</t>
        </is>
      </c>
    </row>
    <row r="294">
      <c r="C294" t="inlineStr">
        <is>
          <t>count</t>
        </is>
      </c>
      <c r="D294" t="n">
        <v>5494861</v>
      </c>
    </row>
    <row r="295">
      <c r="C295" t="inlineStr">
        <is>
          <t>mean</t>
        </is>
      </c>
      <c r="D295" t="n">
        <v>23542.28735376564</v>
      </c>
    </row>
    <row r="296">
      <c r="C296" t="inlineStr">
        <is>
          <t>std</t>
        </is>
      </c>
    </row>
    <row r="297">
      <c r="C297" t="inlineStr">
        <is>
          <t>min</t>
        </is>
      </c>
      <c r="D297" t="n">
        <v>0</v>
      </c>
    </row>
    <row r="298">
      <c r="C298" t="inlineStr">
        <is>
          <t>25%</t>
        </is>
      </c>
      <c r="D298" t="n">
        <v>0</v>
      </c>
    </row>
    <row r="299">
      <c r="C299" t="inlineStr">
        <is>
          <t>50%</t>
        </is>
      </c>
      <c r="D299" t="n">
        <v>20623</v>
      </c>
    </row>
    <row r="300">
      <c r="C300" t="inlineStr">
        <is>
          <t>75%</t>
        </is>
      </c>
      <c r="D300" t="n">
        <v>40745</v>
      </c>
    </row>
    <row r="301">
      <c r="C301" t="inlineStr">
        <is>
          <t>max</t>
        </is>
      </c>
      <c r="D301" t="n">
        <v>65535</v>
      </c>
    </row>
    <row r="302">
      <c r="C302" t="inlineStr">
        <is>
          <t>Invalid SpO2 ratio</t>
        </is>
      </c>
    </row>
    <row r="303">
      <c r="C303" t="inlineStr">
        <is>
          <t>Invalid Pulse ratio</t>
        </is>
      </c>
    </row>
    <row r="304">
      <c r="C304" t="inlineStr">
        <is>
          <t>Poor Pleth ratio</t>
        </is>
      </c>
    </row>
    <row r="307">
      <c r="A307" t="inlineStr">
        <is>
          <t>File name</t>
        </is>
      </c>
      <c r="B307" t="inlineStr">
        <is>
          <t>20190306T112926.638+0700.csv</t>
        </is>
      </c>
    </row>
    <row r="308">
      <c r="A308" t="inlineStr">
        <is>
          <t>Path</t>
        </is>
      </c>
      <c r="B308" t="inlineStr">
        <is>
          <t>24EI/RAW_DATA/24EI - 025/DAY 1 - 03-06-19</t>
        </is>
      </c>
    </row>
    <row r="310">
      <c r="A310" t="inlineStr">
        <is>
          <t>Patient</t>
        </is>
      </c>
      <c r="B310" t="inlineStr">
        <is>
          <t>24EI - 025</t>
        </is>
      </c>
      <c r="C310" t="inlineStr">
        <is>
          <t>Day</t>
        </is>
      </c>
      <c r="D310" t="inlineStr">
        <is>
          <t>DAY 1 - 03-06-19</t>
        </is>
      </c>
    </row>
    <row r="312">
      <c r="C312" t="inlineStr">
        <is>
          <t>count</t>
        </is>
      </c>
      <c r="D312" t="n">
        <v>5197575</v>
      </c>
    </row>
    <row r="313">
      <c r="C313" t="inlineStr">
        <is>
          <t>mean</t>
        </is>
      </c>
      <c r="D313" t="n">
        <v>28371.11649971381</v>
      </c>
    </row>
    <row r="314">
      <c r="C314" t="inlineStr">
        <is>
          <t>std</t>
        </is>
      </c>
    </row>
    <row r="315">
      <c r="C315" t="inlineStr">
        <is>
          <t>min</t>
        </is>
      </c>
      <c r="D315" t="n">
        <v>0</v>
      </c>
    </row>
    <row r="316">
      <c r="C316" t="inlineStr">
        <is>
          <t>25%</t>
        </is>
      </c>
      <c r="D316" t="n">
        <v>13116</v>
      </c>
    </row>
    <row r="317">
      <c r="C317" t="inlineStr">
        <is>
          <t>50%</t>
        </is>
      </c>
      <c r="D317" t="n">
        <v>28201</v>
      </c>
    </row>
    <row r="318">
      <c r="C318" t="inlineStr">
        <is>
          <t>75%</t>
        </is>
      </c>
      <c r="D318" t="n">
        <v>43194</v>
      </c>
    </row>
    <row r="319">
      <c r="C319" t="inlineStr">
        <is>
          <t>max</t>
        </is>
      </c>
      <c r="D319" t="n">
        <v>65535</v>
      </c>
    </row>
    <row r="320">
      <c r="C320" t="inlineStr">
        <is>
          <t>Invalid SpO2 ratio</t>
        </is>
      </c>
    </row>
    <row r="321">
      <c r="C321" t="inlineStr">
        <is>
          <t>Invalid Pulse ratio</t>
        </is>
      </c>
    </row>
    <row r="322">
      <c r="C322" t="inlineStr">
        <is>
          <t>Poor Pleth ratio</t>
        </is>
      </c>
    </row>
    <row r="325">
      <c r="A325" t="inlineStr">
        <is>
          <t>File name</t>
        </is>
      </c>
      <c r="B325" t="inlineStr">
        <is>
          <t>20190312T160909.661+0700.csv</t>
        </is>
      </c>
    </row>
    <row r="326">
      <c r="A326" t="inlineStr">
        <is>
          <t>Path</t>
        </is>
      </c>
      <c r="B326" t="inlineStr">
        <is>
          <t>24EI/RAW_DATA/24EI - 026/DAY 5 - 03-12-19</t>
        </is>
      </c>
    </row>
    <row r="328">
      <c r="A328" t="inlineStr">
        <is>
          <t>Patient</t>
        </is>
      </c>
      <c r="B328" t="inlineStr">
        <is>
          <t>24EI - 026</t>
        </is>
      </c>
      <c r="C328" t="inlineStr">
        <is>
          <t>Day</t>
        </is>
      </c>
      <c r="D328" t="inlineStr">
        <is>
          <t>DAY 5 - 03-12-19</t>
        </is>
      </c>
    </row>
    <row r="330">
      <c r="C330" t="inlineStr">
        <is>
          <t>count</t>
        </is>
      </c>
      <c r="D330" t="n">
        <v>5346874</v>
      </c>
    </row>
    <row r="331">
      <c r="C331" t="inlineStr">
        <is>
          <t>mean</t>
        </is>
      </c>
      <c r="D331" t="n">
        <v>32335.76574742551</v>
      </c>
    </row>
    <row r="332">
      <c r="C332" t="inlineStr">
        <is>
          <t>std</t>
        </is>
      </c>
    </row>
    <row r="333">
      <c r="C333" t="inlineStr">
        <is>
          <t>min</t>
        </is>
      </c>
      <c r="D333" t="n">
        <v>1</v>
      </c>
    </row>
    <row r="334">
      <c r="C334" t="inlineStr">
        <is>
          <t>25%</t>
        </is>
      </c>
      <c r="D334" t="n">
        <v>16376</v>
      </c>
    </row>
    <row r="335">
      <c r="C335" t="inlineStr">
        <is>
          <t>50%</t>
        </is>
      </c>
      <c r="D335" t="n">
        <v>32369</v>
      </c>
    </row>
    <row r="336">
      <c r="C336" t="inlineStr">
        <is>
          <t>75%</t>
        </is>
      </c>
      <c r="D336" t="n">
        <v>47413</v>
      </c>
    </row>
    <row r="337">
      <c r="C337" t="inlineStr">
        <is>
          <t>max</t>
        </is>
      </c>
      <c r="D337" t="n">
        <v>65535</v>
      </c>
    </row>
    <row r="338">
      <c r="C338" t="inlineStr">
        <is>
          <t>Invalid SpO2 ratio</t>
        </is>
      </c>
    </row>
    <row r="339">
      <c r="C339" t="inlineStr">
        <is>
          <t>Invalid Pulse ratio</t>
        </is>
      </c>
    </row>
    <row r="340">
      <c r="C340" t="inlineStr">
        <is>
          <t>Poor Pleth ratio</t>
        </is>
      </c>
    </row>
    <row r="343">
      <c r="A343" t="inlineStr">
        <is>
          <t>File name</t>
        </is>
      </c>
      <c r="B343" t="inlineStr">
        <is>
          <t>20190314T150315.954+0700.csv</t>
        </is>
      </c>
    </row>
    <row r="344">
      <c r="A344" t="inlineStr">
        <is>
          <t>Path</t>
        </is>
      </c>
      <c r="B344" t="inlineStr">
        <is>
          <t>24EI/RAW_DATA/24EI - 028/DAY 1 - 14-3-2019</t>
        </is>
      </c>
    </row>
    <row r="346">
      <c r="A346" t="inlineStr">
        <is>
          <t>Patient</t>
        </is>
      </c>
      <c r="B346" t="inlineStr">
        <is>
          <t>24EI - 028</t>
        </is>
      </c>
      <c r="C346" t="inlineStr">
        <is>
          <t>Day</t>
        </is>
      </c>
      <c r="D346" t="inlineStr">
        <is>
          <t>DAY 1 - 14-3-2019</t>
        </is>
      </c>
    </row>
    <row r="348">
      <c r="C348" t="inlineStr">
        <is>
          <t>count</t>
        </is>
      </c>
      <c r="D348" t="n">
        <v>4965255</v>
      </c>
    </row>
    <row r="349">
      <c r="C349" t="inlineStr">
        <is>
          <t>mean</t>
        </is>
      </c>
      <c r="D349" t="n">
        <v>32609.57537185905</v>
      </c>
    </row>
    <row r="350">
      <c r="C350" t="inlineStr">
        <is>
          <t>std</t>
        </is>
      </c>
    </row>
    <row r="351">
      <c r="C351" t="inlineStr">
        <is>
          <t>min</t>
        </is>
      </c>
      <c r="D351" t="n">
        <v>3276</v>
      </c>
    </row>
    <row r="352">
      <c r="C352" t="inlineStr">
        <is>
          <t>25%</t>
        </is>
      </c>
      <c r="D352" t="n">
        <v>18456</v>
      </c>
    </row>
    <row r="353">
      <c r="C353" t="inlineStr">
        <is>
          <t>50%</t>
        </is>
      </c>
      <c r="D353" t="n">
        <v>32340</v>
      </c>
    </row>
    <row r="354">
      <c r="C354" t="inlineStr">
        <is>
          <t>75%</t>
        </is>
      </c>
      <c r="D354" t="n">
        <v>46741</v>
      </c>
    </row>
    <row r="355">
      <c r="C355" t="inlineStr">
        <is>
          <t>max</t>
        </is>
      </c>
      <c r="D355" t="n">
        <v>62258</v>
      </c>
    </row>
    <row r="356">
      <c r="C356" t="inlineStr">
        <is>
          <t>Invalid SpO2 ratio</t>
        </is>
      </c>
    </row>
    <row r="357">
      <c r="C357" t="inlineStr">
        <is>
          <t>Invalid Pulse ratio</t>
        </is>
      </c>
    </row>
    <row r="358">
      <c r="C358" t="inlineStr">
        <is>
          <t>Poor Pleth ratio</t>
        </is>
      </c>
    </row>
    <row r="361">
      <c r="A361" t="inlineStr">
        <is>
          <t>File name</t>
        </is>
      </c>
      <c r="B361" t="inlineStr">
        <is>
          <t>20190320T144922.056+0700.csv</t>
        </is>
      </c>
    </row>
    <row r="362">
      <c r="A362" t="inlineStr">
        <is>
          <t>Path</t>
        </is>
      </c>
      <c r="B362" t="inlineStr">
        <is>
          <t>24EI/RAW_DATA/24EI - 029/DAY 1 - 20-3-2019</t>
        </is>
      </c>
    </row>
    <row r="364">
      <c r="A364" t="inlineStr">
        <is>
          <t>Patient</t>
        </is>
      </c>
      <c r="B364" t="inlineStr">
        <is>
          <t>24EI - 029</t>
        </is>
      </c>
      <c r="C364" t="inlineStr">
        <is>
          <t>Day</t>
        </is>
      </c>
      <c r="D364" t="inlineStr">
        <is>
          <t>DAY 1 - 20-3-2019</t>
        </is>
      </c>
    </row>
    <row r="366">
      <c r="C366" t="inlineStr">
        <is>
          <t>count</t>
        </is>
      </c>
      <c r="D366" t="n">
        <v>5307909</v>
      </c>
    </row>
    <row r="367">
      <c r="C367" t="inlineStr">
        <is>
          <t>mean</t>
        </is>
      </c>
      <c r="D367" t="n">
        <v>6988.782717450506</v>
      </c>
    </row>
    <row r="368">
      <c r="C368" t="inlineStr">
        <is>
          <t>std</t>
        </is>
      </c>
    </row>
    <row r="369">
      <c r="C369" t="inlineStr">
        <is>
          <t>min</t>
        </is>
      </c>
      <c r="D369" t="n">
        <v>0</v>
      </c>
    </row>
    <row r="370">
      <c r="C370" t="inlineStr">
        <is>
          <t>25%</t>
        </is>
      </c>
      <c r="D370" t="n">
        <v>0</v>
      </c>
    </row>
    <row r="371">
      <c r="C371" t="inlineStr">
        <is>
          <t>50%</t>
        </is>
      </c>
      <c r="D371" t="n">
        <v>0</v>
      </c>
    </row>
    <row r="372">
      <c r="C372" t="inlineStr">
        <is>
          <t>75%</t>
        </is>
      </c>
      <c r="D372" t="n">
        <v>0</v>
      </c>
    </row>
    <row r="373">
      <c r="C373" t="inlineStr">
        <is>
          <t>max</t>
        </is>
      </c>
      <c r="D373" t="n">
        <v>65535</v>
      </c>
    </row>
    <row r="374">
      <c r="C374" t="inlineStr">
        <is>
          <t>Invalid SpO2 ratio</t>
        </is>
      </c>
    </row>
    <row r="375">
      <c r="C375" t="inlineStr">
        <is>
          <t>Invalid Pulse ratio</t>
        </is>
      </c>
    </row>
    <row r="376">
      <c r="C376" t="inlineStr">
        <is>
          <t>Poor Pleth ratio</t>
        </is>
      </c>
    </row>
    <row r="379">
      <c r="A379" t="inlineStr">
        <is>
          <t>File name</t>
        </is>
      </c>
      <c r="B379" t="inlineStr">
        <is>
          <t>20190320T144922.056+0700.csv</t>
        </is>
      </c>
    </row>
    <row r="380">
      <c r="A380" t="inlineStr">
        <is>
          <t>Path</t>
        </is>
      </c>
      <c r="B380" t="inlineStr">
        <is>
          <t>24EI/RAW_DATA/24EI - 030/DAY 1 - 21-3-2019</t>
        </is>
      </c>
    </row>
    <row r="382">
      <c r="A382" t="inlineStr">
        <is>
          <t>Patient</t>
        </is>
      </c>
      <c r="B382" t="inlineStr">
        <is>
          <t>24EI - 030</t>
        </is>
      </c>
      <c r="C382" t="inlineStr">
        <is>
          <t>Day</t>
        </is>
      </c>
      <c r="D382" t="inlineStr">
        <is>
          <t>DAY 1 - 21-3-2019</t>
        </is>
      </c>
    </row>
    <row r="384">
      <c r="C384" t="inlineStr">
        <is>
          <t>count</t>
        </is>
      </c>
      <c r="D384" t="n">
        <v>5307909</v>
      </c>
    </row>
    <row r="385">
      <c r="C385" t="inlineStr">
        <is>
          <t>mean</t>
        </is>
      </c>
      <c r="D385" t="n">
        <v>6988.782717450506</v>
      </c>
    </row>
    <row r="386">
      <c r="C386" t="inlineStr">
        <is>
          <t>std</t>
        </is>
      </c>
    </row>
    <row r="387">
      <c r="C387" t="inlineStr">
        <is>
          <t>min</t>
        </is>
      </c>
      <c r="D387" t="n">
        <v>0</v>
      </c>
    </row>
    <row r="388">
      <c r="C388" t="inlineStr">
        <is>
          <t>25%</t>
        </is>
      </c>
      <c r="D388" t="n">
        <v>0</v>
      </c>
    </row>
    <row r="389">
      <c r="C389" t="inlineStr">
        <is>
          <t>50%</t>
        </is>
      </c>
      <c r="D389" t="n">
        <v>0</v>
      </c>
    </row>
    <row r="390">
      <c r="C390" t="inlineStr">
        <is>
          <t>75%</t>
        </is>
      </c>
      <c r="D390" t="n">
        <v>0</v>
      </c>
    </row>
    <row r="391">
      <c r="C391" t="inlineStr">
        <is>
          <t>max</t>
        </is>
      </c>
      <c r="D391" t="n">
        <v>65535</v>
      </c>
    </row>
    <row r="392">
      <c r="C392" t="inlineStr">
        <is>
          <t>Invalid SpO2 ratio</t>
        </is>
      </c>
    </row>
    <row r="393">
      <c r="C393" t="inlineStr">
        <is>
          <t>Invalid Pulse ratio</t>
        </is>
      </c>
    </row>
    <row r="394">
      <c r="C394" t="inlineStr">
        <is>
          <t>Poor Pleth ratio</t>
        </is>
      </c>
    </row>
    <row r="397">
      <c r="A397" t="inlineStr">
        <is>
          <t>File name</t>
        </is>
      </c>
      <c r="B397" t="inlineStr">
        <is>
          <t>20190325T172959.992+0700.csv</t>
        </is>
      </c>
    </row>
    <row r="398">
      <c r="A398" t="inlineStr">
        <is>
          <t>Path</t>
        </is>
      </c>
      <c r="B398" t="inlineStr">
        <is>
          <t>24EI/RAW_DATA/24EI - 030/DAY 5 - 25-3-2019</t>
        </is>
      </c>
    </row>
    <row r="400">
      <c r="A400" t="inlineStr">
        <is>
          <t>Patient</t>
        </is>
      </c>
      <c r="B400" t="inlineStr">
        <is>
          <t>24EI - 030</t>
        </is>
      </c>
      <c r="C400" t="inlineStr">
        <is>
          <t>Day</t>
        </is>
      </c>
      <c r="D400" t="inlineStr">
        <is>
          <t>DAY 5 - 25-3-2019</t>
        </is>
      </c>
    </row>
    <row r="402">
      <c r="C402" t="inlineStr">
        <is>
          <t>count</t>
        </is>
      </c>
      <c r="D402" t="n">
        <v>5039528</v>
      </c>
    </row>
    <row r="403">
      <c r="C403" t="inlineStr">
        <is>
          <t>mean</t>
        </is>
      </c>
      <c r="D403" t="n">
        <v>32424.83447676052</v>
      </c>
    </row>
    <row r="404">
      <c r="C404" t="inlineStr">
        <is>
          <t>std</t>
        </is>
      </c>
    </row>
    <row r="405">
      <c r="C405" t="inlineStr">
        <is>
          <t>min</t>
        </is>
      </c>
      <c r="D405" t="n">
        <v>0</v>
      </c>
    </row>
    <row r="406">
      <c r="C406" t="inlineStr">
        <is>
          <t>25%</t>
        </is>
      </c>
      <c r="D406" t="n">
        <v>19399</v>
      </c>
    </row>
    <row r="407">
      <c r="C407" t="inlineStr">
        <is>
          <t>50%</t>
        </is>
      </c>
      <c r="D407" t="n">
        <v>30125</v>
      </c>
    </row>
    <row r="408">
      <c r="C408" t="inlineStr">
        <is>
          <t>75%</t>
        </is>
      </c>
      <c r="D408" t="n">
        <v>45862</v>
      </c>
    </row>
    <row r="409">
      <c r="C409" t="inlineStr">
        <is>
          <t>max</t>
        </is>
      </c>
      <c r="D409" t="n">
        <v>65535</v>
      </c>
    </row>
    <row r="410">
      <c r="C410" t="inlineStr">
        <is>
          <t>Invalid SpO2 ratio</t>
        </is>
      </c>
    </row>
    <row r="411">
      <c r="C411" t="inlineStr">
        <is>
          <t>Invalid Pulse ratio</t>
        </is>
      </c>
    </row>
    <row r="412">
      <c r="C412" t="inlineStr">
        <is>
          <t>Poor Pleth ratio</t>
        </is>
      </c>
    </row>
    <row r="415">
      <c r="A415" t="inlineStr">
        <is>
          <t>File name</t>
        </is>
      </c>
      <c r="B415" t="inlineStr">
        <is>
          <t>20190326T144918.878+0700.csv</t>
        </is>
      </c>
    </row>
    <row r="416">
      <c r="A416" t="inlineStr">
        <is>
          <t>Path</t>
        </is>
      </c>
      <c r="B416" t="inlineStr">
        <is>
          <t>24EI/RAW_DATA/24EI - 031/DAY 1 - 26-3-19</t>
        </is>
      </c>
    </row>
    <row r="418">
      <c r="A418" t="inlineStr">
        <is>
          <t>Patient</t>
        </is>
      </c>
      <c r="B418" t="inlineStr">
        <is>
          <t>24EI - 031</t>
        </is>
      </c>
      <c r="C418" t="inlineStr">
        <is>
          <t>Day</t>
        </is>
      </c>
      <c r="D418" t="inlineStr">
        <is>
          <t>DAY 1 - 26-3-19</t>
        </is>
      </c>
    </row>
    <row r="420">
      <c r="C420" t="inlineStr">
        <is>
          <t>count</t>
        </is>
      </c>
      <c r="D420" t="n">
        <v>1178761</v>
      </c>
    </row>
    <row r="421">
      <c r="C421" t="inlineStr">
        <is>
          <t>mean</t>
        </is>
      </c>
      <c r="D421" t="n">
        <v>32358.2774311332</v>
      </c>
    </row>
    <row r="422">
      <c r="C422" t="inlineStr">
        <is>
          <t>std</t>
        </is>
      </c>
    </row>
    <row r="423">
      <c r="C423" t="inlineStr">
        <is>
          <t>min</t>
        </is>
      </c>
      <c r="D423" t="n">
        <v>1</v>
      </c>
    </row>
    <row r="424">
      <c r="C424" t="inlineStr">
        <is>
          <t>25%</t>
        </is>
      </c>
      <c r="D424" t="n">
        <v>17965</v>
      </c>
    </row>
    <row r="425">
      <c r="C425" t="inlineStr">
        <is>
          <t>50%</t>
        </is>
      </c>
      <c r="D425" t="n">
        <v>31998</v>
      </c>
    </row>
    <row r="426">
      <c r="C426" t="inlineStr">
        <is>
          <t>75%</t>
        </is>
      </c>
      <c r="D426" t="n">
        <v>45774</v>
      </c>
    </row>
    <row r="427">
      <c r="C427" t="inlineStr">
        <is>
          <t>max</t>
        </is>
      </c>
      <c r="D427" t="n">
        <v>65535</v>
      </c>
    </row>
    <row r="428">
      <c r="C428" t="inlineStr">
        <is>
          <t>Invalid SpO2 ratio</t>
        </is>
      </c>
    </row>
    <row r="429">
      <c r="C429" t="inlineStr">
        <is>
          <t>Invalid Pulse ratio</t>
        </is>
      </c>
    </row>
    <row r="430">
      <c r="C430" t="inlineStr">
        <is>
          <t>Poor Pleth ratio</t>
        </is>
      </c>
    </row>
    <row r="433">
      <c r="A433" t="inlineStr">
        <is>
          <t>File name</t>
        </is>
      </c>
      <c r="B433" t="inlineStr">
        <is>
          <t>20190328T145912.401+0700.csv</t>
        </is>
      </c>
    </row>
    <row r="434">
      <c r="A434" t="inlineStr">
        <is>
          <t>Path</t>
        </is>
      </c>
      <c r="B434" t="inlineStr">
        <is>
          <t>24EI/RAW_DATA/24EI - 032/DAY 1 - 28-3-19</t>
        </is>
      </c>
    </row>
    <row r="436">
      <c r="A436" t="inlineStr">
        <is>
          <t>Patient</t>
        </is>
      </c>
      <c r="B436" t="inlineStr">
        <is>
          <t>24EI - 032</t>
        </is>
      </c>
      <c r="C436" t="inlineStr">
        <is>
          <t>Day</t>
        </is>
      </c>
      <c r="D436" t="inlineStr">
        <is>
          <t>DAY 1 - 28-3-19</t>
        </is>
      </c>
    </row>
    <row r="438">
      <c r="C438" t="inlineStr">
        <is>
          <t>count</t>
        </is>
      </c>
      <c r="D438" t="n">
        <v>5762087</v>
      </c>
    </row>
    <row r="439">
      <c r="C439" t="inlineStr">
        <is>
          <t>mean</t>
        </is>
      </c>
      <c r="D439" t="n">
        <v>14427.92997710725</v>
      </c>
    </row>
    <row r="440">
      <c r="C440" t="inlineStr">
        <is>
          <t>std</t>
        </is>
      </c>
    </row>
    <row r="441">
      <c r="C441" t="inlineStr">
        <is>
          <t>min</t>
        </is>
      </c>
      <c r="D441" t="n">
        <v>0</v>
      </c>
    </row>
    <row r="442">
      <c r="C442" t="inlineStr">
        <is>
          <t>25%</t>
        </is>
      </c>
      <c r="D442" t="n">
        <v>0</v>
      </c>
    </row>
    <row r="443">
      <c r="C443" t="inlineStr">
        <is>
          <t>50%</t>
        </is>
      </c>
      <c r="D443" t="n">
        <v>0</v>
      </c>
    </row>
    <row r="444">
      <c r="C444" t="inlineStr">
        <is>
          <t>75%</t>
        </is>
      </c>
      <c r="D444" t="n">
        <v>28358</v>
      </c>
    </row>
    <row r="445">
      <c r="C445" t="inlineStr">
        <is>
          <t>max</t>
        </is>
      </c>
      <c r="D445" t="n">
        <v>65535</v>
      </c>
    </row>
    <row r="446">
      <c r="C446" t="inlineStr">
        <is>
          <t>Invalid SpO2 ratio</t>
        </is>
      </c>
    </row>
    <row r="447">
      <c r="C447" t="inlineStr">
        <is>
          <t>Invalid Pulse ratio</t>
        </is>
      </c>
    </row>
    <row r="448">
      <c r="C448" t="inlineStr">
        <is>
          <t>Poor Pleth ratio</t>
        </is>
      </c>
    </row>
    <row r="451">
      <c r="A451" t="inlineStr">
        <is>
          <t>File name</t>
        </is>
      </c>
      <c r="B451" t="inlineStr">
        <is>
          <t>20190401T120849.611+0700.csv</t>
        </is>
      </c>
    </row>
    <row r="452">
      <c r="A452" t="inlineStr">
        <is>
          <t>Path</t>
        </is>
      </c>
      <c r="B452" t="inlineStr">
        <is>
          <t>24EI/RAW_DATA/24EI - 032/DAY 5 - 01-04-19</t>
        </is>
      </c>
    </row>
    <row r="454">
      <c r="A454" t="inlineStr">
        <is>
          <t>Patient</t>
        </is>
      </c>
      <c r="B454" t="inlineStr">
        <is>
          <t>24EI - 032</t>
        </is>
      </c>
      <c r="C454" t="inlineStr">
        <is>
          <t>Day</t>
        </is>
      </c>
      <c r="D454" t="inlineStr">
        <is>
          <t>DAY 5 - 01-04-19</t>
        </is>
      </c>
    </row>
    <row r="456">
      <c r="C456" t="inlineStr">
        <is>
          <t>count</t>
        </is>
      </c>
      <c r="D456" t="n">
        <v>5202236</v>
      </c>
    </row>
    <row r="457">
      <c r="C457" t="inlineStr">
        <is>
          <t>mean</t>
        </is>
      </c>
      <c r="D457" t="n">
        <v>32314.74083182693</v>
      </c>
    </row>
    <row r="458">
      <c r="C458" t="inlineStr">
        <is>
          <t>std</t>
        </is>
      </c>
    </row>
    <row r="459">
      <c r="C459" t="inlineStr">
        <is>
          <t>min</t>
        </is>
      </c>
      <c r="D459" t="n">
        <v>388</v>
      </c>
    </row>
    <row r="460">
      <c r="C460" t="inlineStr">
        <is>
          <t>25%</t>
        </is>
      </c>
      <c r="D460" t="n">
        <v>19902</v>
      </c>
    </row>
    <row r="461">
      <c r="C461" t="inlineStr">
        <is>
          <t>50%</t>
        </is>
      </c>
      <c r="D461" t="n">
        <v>31521</v>
      </c>
    </row>
    <row r="462">
      <c r="C462" t="inlineStr">
        <is>
          <t>75%</t>
        </is>
      </c>
      <c r="D462" t="n">
        <v>44618</v>
      </c>
    </row>
    <row r="463">
      <c r="C463" t="inlineStr">
        <is>
          <t>max</t>
        </is>
      </c>
      <c r="D463" t="n">
        <v>65535</v>
      </c>
    </row>
    <row r="464">
      <c r="C464" t="inlineStr">
        <is>
          <t>Invalid SpO2 ratio</t>
        </is>
      </c>
    </row>
    <row r="465">
      <c r="C465" t="inlineStr">
        <is>
          <t>Invalid Pulse ratio</t>
        </is>
      </c>
    </row>
    <row r="466">
      <c r="C466" t="inlineStr">
        <is>
          <t>Poor Pleth ratio</t>
        </is>
      </c>
    </row>
    <row r="469">
      <c r="A469" t="inlineStr">
        <is>
          <t>File name</t>
        </is>
      </c>
      <c r="B469" t="inlineStr">
        <is>
          <t>20190403T120212.002+0700.csv</t>
        </is>
      </c>
    </row>
    <row r="470">
      <c r="A470" t="inlineStr">
        <is>
          <t>Path</t>
        </is>
      </c>
      <c r="B470" t="inlineStr">
        <is>
          <t>24EI/RAW_DATA/24EI - 033/DAY 1 - 03-04-19</t>
        </is>
      </c>
    </row>
    <row r="472">
      <c r="A472" t="inlineStr">
        <is>
          <t>Patient</t>
        </is>
      </c>
      <c r="B472" t="inlineStr">
        <is>
          <t>24EI - 033</t>
        </is>
      </c>
      <c r="C472" t="inlineStr">
        <is>
          <t>Day</t>
        </is>
      </c>
      <c r="D472" t="inlineStr">
        <is>
          <t>DAY 1 - 03-04-19</t>
        </is>
      </c>
    </row>
    <row r="474">
      <c r="C474" t="inlineStr">
        <is>
          <t>count</t>
        </is>
      </c>
      <c r="D474" t="n">
        <v>4529043</v>
      </c>
    </row>
    <row r="475">
      <c r="C475" t="inlineStr">
        <is>
          <t>mean</t>
        </is>
      </c>
      <c r="D475" t="n">
        <v>27106.97432548112</v>
      </c>
    </row>
    <row r="476">
      <c r="C476" t="inlineStr">
        <is>
          <t>std</t>
        </is>
      </c>
    </row>
    <row r="477">
      <c r="C477" t="inlineStr">
        <is>
          <t>min</t>
        </is>
      </c>
      <c r="D477" t="n">
        <v>0</v>
      </c>
    </row>
    <row r="478">
      <c r="C478" t="inlineStr">
        <is>
          <t>25%</t>
        </is>
      </c>
      <c r="D478" t="n">
        <v>10452</v>
      </c>
    </row>
    <row r="479">
      <c r="C479" t="inlineStr">
        <is>
          <t>50%</t>
        </is>
      </c>
      <c r="D479" t="n">
        <v>26806</v>
      </c>
    </row>
    <row r="480">
      <c r="C480" t="inlineStr">
        <is>
          <t>75%</t>
        </is>
      </c>
      <c r="D480" t="n">
        <v>43545</v>
      </c>
    </row>
    <row r="481">
      <c r="C481" t="inlineStr">
        <is>
          <t>max</t>
        </is>
      </c>
      <c r="D481" t="n">
        <v>65535</v>
      </c>
    </row>
    <row r="482">
      <c r="C482" t="inlineStr">
        <is>
          <t>Invalid SpO2 ratio</t>
        </is>
      </c>
    </row>
    <row r="483">
      <c r="C483" t="inlineStr">
        <is>
          <t>Invalid Pulse ratio</t>
        </is>
      </c>
    </row>
    <row r="484">
      <c r="C484" t="inlineStr">
        <is>
          <t>Poor Pleth ratio</t>
        </is>
      </c>
    </row>
    <row r="487">
      <c r="A487" t="inlineStr">
        <is>
          <t>File name</t>
        </is>
      </c>
      <c r="B487" t="inlineStr">
        <is>
          <t>20190407T141840.732+0700.csv</t>
        </is>
      </c>
    </row>
    <row r="488">
      <c r="A488" t="inlineStr">
        <is>
          <t>Path</t>
        </is>
      </c>
      <c r="B488" t="inlineStr">
        <is>
          <t>24EI/RAW_DATA/24EI - 033/DAY 5 - 07-04-19</t>
        </is>
      </c>
    </row>
    <row r="490">
      <c r="A490" t="inlineStr">
        <is>
          <t>Patient</t>
        </is>
      </c>
      <c r="B490" t="inlineStr">
        <is>
          <t>24EI - 033</t>
        </is>
      </c>
      <c r="C490" t="inlineStr">
        <is>
          <t>Day</t>
        </is>
      </c>
      <c r="D490" t="inlineStr">
        <is>
          <t>DAY 5 - 07-04-19</t>
        </is>
      </c>
    </row>
    <row r="492">
      <c r="C492" t="inlineStr">
        <is>
          <t>count</t>
        </is>
      </c>
      <c r="D492" t="n">
        <v>5260956</v>
      </c>
    </row>
    <row r="493">
      <c r="C493" t="inlineStr">
        <is>
          <t>mean</t>
        </is>
      </c>
      <c r="D493" t="n">
        <v>27542.77480480734</v>
      </c>
    </row>
    <row r="494">
      <c r="C494" t="inlineStr">
        <is>
          <t>std</t>
        </is>
      </c>
    </row>
    <row r="495">
      <c r="C495" t="inlineStr">
        <is>
          <t>min</t>
        </is>
      </c>
      <c r="D495" t="n">
        <v>0</v>
      </c>
    </row>
    <row r="496">
      <c r="C496" t="inlineStr">
        <is>
          <t>25%</t>
        </is>
      </c>
      <c r="D496" t="n">
        <v>10288</v>
      </c>
    </row>
    <row r="497">
      <c r="C497" t="inlineStr">
        <is>
          <t>50%</t>
        </is>
      </c>
      <c r="D497" t="n">
        <v>27254</v>
      </c>
    </row>
    <row r="498">
      <c r="C498" t="inlineStr">
        <is>
          <t>75%</t>
        </is>
      </c>
      <c r="D498" t="n">
        <v>44141</v>
      </c>
    </row>
    <row r="499">
      <c r="C499" t="inlineStr">
        <is>
          <t>max</t>
        </is>
      </c>
      <c r="D499" t="n">
        <v>65535</v>
      </c>
    </row>
    <row r="500">
      <c r="C500" t="inlineStr">
        <is>
          <t>Invalid SpO2 ratio</t>
        </is>
      </c>
    </row>
    <row r="501">
      <c r="C501" t="inlineStr">
        <is>
          <t>Invalid Pulse ratio</t>
        </is>
      </c>
    </row>
    <row r="502">
      <c r="C502" t="inlineStr">
        <is>
          <t>Poor Pleth ratio</t>
        </is>
      </c>
    </row>
    <row r="505">
      <c r="A505" t="inlineStr">
        <is>
          <t>File name</t>
        </is>
      </c>
      <c r="B505" t="inlineStr">
        <is>
          <t>20190409T095631.532+0700.csv</t>
        </is>
      </c>
    </row>
    <row r="506">
      <c r="A506" t="inlineStr">
        <is>
          <t>Path</t>
        </is>
      </c>
      <c r="B506" t="inlineStr">
        <is>
          <t>24EI/RAW_DATA/24EI - 034/DAY 5 - 09-04-19</t>
        </is>
      </c>
    </row>
    <row r="508">
      <c r="A508" t="inlineStr">
        <is>
          <t>Patient</t>
        </is>
      </c>
      <c r="B508" t="inlineStr">
        <is>
          <t>24EI - 034</t>
        </is>
      </c>
      <c r="C508" t="inlineStr">
        <is>
          <t>Day</t>
        </is>
      </c>
      <c r="D508" t="inlineStr">
        <is>
          <t>DAY 5 - 09-04-19</t>
        </is>
      </c>
    </row>
    <row r="510">
      <c r="C510" t="inlineStr">
        <is>
          <t>count</t>
        </is>
      </c>
      <c r="D510" t="n">
        <v>5601041</v>
      </c>
    </row>
    <row r="511">
      <c r="C511" t="inlineStr">
        <is>
          <t>mean</t>
        </is>
      </c>
      <c r="D511" t="n">
        <v>27967.19716477705</v>
      </c>
    </row>
    <row r="512">
      <c r="C512" t="inlineStr">
        <is>
          <t>std</t>
        </is>
      </c>
    </row>
    <row r="513">
      <c r="C513" t="inlineStr">
        <is>
          <t>min</t>
        </is>
      </c>
      <c r="D513" t="n">
        <v>0</v>
      </c>
    </row>
    <row r="514">
      <c r="C514" t="inlineStr">
        <is>
          <t>25%</t>
        </is>
      </c>
      <c r="D514" t="n">
        <v>12654</v>
      </c>
    </row>
    <row r="515">
      <c r="C515" t="inlineStr">
        <is>
          <t>50%</t>
        </is>
      </c>
      <c r="D515" t="n">
        <v>28238</v>
      </c>
    </row>
    <row r="516">
      <c r="C516" t="inlineStr">
        <is>
          <t>75%</t>
        </is>
      </c>
      <c r="D516" t="n">
        <v>42536</v>
      </c>
    </row>
    <row r="517">
      <c r="C517" t="inlineStr">
        <is>
          <t>max</t>
        </is>
      </c>
      <c r="D517" t="n">
        <v>65535</v>
      </c>
    </row>
    <row r="518">
      <c r="C518" t="inlineStr">
        <is>
          <t>Invalid SpO2 ratio</t>
        </is>
      </c>
    </row>
    <row r="519">
      <c r="C519" t="inlineStr">
        <is>
          <t>Invalid Pulse ratio</t>
        </is>
      </c>
    </row>
    <row r="520">
      <c r="C520" t="inlineStr">
        <is>
          <t>Poor Pleth ratio</t>
        </is>
      </c>
    </row>
    <row r="523">
      <c r="A523" t="inlineStr">
        <is>
          <t>File name</t>
        </is>
      </c>
      <c r="B523" t="inlineStr">
        <is>
          <t>20190416T171615.085+0700.csv</t>
        </is>
      </c>
    </row>
    <row r="524">
      <c r="A524" t="inlineStr">
        <is>
          <t>Path</t>
        </is>
      </c>
      <c r="B524" t="inlineStr">
        <is>
          <t>24EI/RAW_DATA/24EI - 035/DAY 1 - 16-04-19</t>
        </is>
      </c>
    </row>
    <row r="526">
      <c r="A526" t="inlineStr">
        <is>
          <t>Patient</t>
        </is>
      </c>
      <c r="B526" t="inlineStr">
        <is>
          <t>24EI - 035</t>
        </is>
      </c>
      <c r="C526" t="inlineStr">
        <is>
          <t>Day</t>
        </is>
      </c>
      <c r="D526" t="inlineStr">
        <is>
          <t>DAY 1 - 16-04-19</t>
        </is>
      </c>
    </row>
    <row r="528">
      <c r="C528" t="inlineStr">
        <is>
          <t>count</t>
        </is>
      </c>
      <c r="D528" t="n">
        <v>5764840</v>
      </c>
    </row>
    <row r="529">
      <c r="C529" t="inlineStr">
        <is>
          <t>mean</t>
        </is>
      </c>
      <c r="D529" t="n">
        <v>6994.855502320966</v>
      </c>
    </row>
    <row r="530">
      <c r="C530" t="inlineStr">
        <is>
          <t>std</t>
        </is>
      </c>
    </row>
    <row r="531">
      <c r="C531" t="inlineStr">
        <is>
          <t>min</t>
        </is>
      </c>
      <c r="D531" t="n">
        <v>0</v>
      </c>
    </row>
    <row r="532">
      <c r="C532" t="inlineStr">
        <is>
          <t>25%</t>
        </is>
      </c>
      <c r="D532" t="n">
        <v>0</v>
      </c>
    </row>
    <row r="533">
      <c r="C533" t="inlineStr">
        <is>
          <t>50%</t>
        </is>
      </c>
      <c r="D533" t="n">
        <v>0</v>
      </c>
    </row>
    <row r="534">
      <c r="C534" t="inlineStr">
        <is>
          <t>75%</t>
        </is>
      </c>
      <c r="D534" t="n">
        <v>0</v>
      </c>
    </row>
    <row r="535">
      <c r="C535" t="inlineStr">
        <is>
          <t>max</t>
        </is>
      </c>
      <c r="D535" t="n">
        <v>65535</v>
      </c>
    </row>
    <row r="536">
      <c r="C536" t="inlineStr">
        <is>
          <t>Invalid SpO2 ratio</t>
        </is>
      </c>
    </row>
    <row r="537">
      <c r="C537" t="inlineStr">
        <is>
          <t>Invalid Pulse ratio</t>
        </is>
      </c>
    </row>
    <row r="538">
      <c r="C538" t="inlineStr">
        <is>
          <t>Poor Pleth ratio</t>
        </is>
      </c>
    </row>
    <row r="541">
      <c r="A541" t="inlineStr">
        <is>
          <t>File name</t>
        </is>
      </c>
      <c r="B541" t="inlineStr">
        <is>
          <t>20190420T082250.326+0700.csv</t>
        </is>
      </c>
    </row>
    <row r="542">
      <c r="A542" t="inlineStr">
        <is>
          <t>Path</t>
        </is>
      </c>
      <c r="B542" t="inlineStr">
        <is>
          <t>24EI/RAW_DATA/24EI - 035/DAY 5 - 20-04-19</t>
        </is>
      </c>
    </row>
    <row r="544">
      <c r="A544" t="inlineStr">
        <is>
          <t>Patient</t>
        </is>
      </c>
      <c r="B544" t="inlineStr">
        <is>
          <t>24EI - 035</t>
        </is>
      </c>
      <c r="C544" t="inlineStr">
        <is>
          <t>Day</t>
        </is>
      </c>
      <c r="D544" t="inlineStr">
        <is>
          <t>DAY 5 - 20-04-19</t>
        </is>
      </c>
    </row>
    <row r="546">
      <c r="C546" t="inlineStr">
        <is>
          <t>count</t>
        </is>
      </c>
      <c r="D546" t="n">
        <v>194290</v>
      </c>
    </row>
    <row r="547">
      <c r="C547" t="inlineStr">
        <is>
          <t>mean</t>
        </is>
      </c>
      <c r="D547" t="n">
        <v>32326.99199650008</v>
      </c>
    </row>
    <row r="548">
      <c r="C548" t="inlineStr">
        <is>
          <t>std</t>
        </is>
      </c>
    </row>
    <row r="549">
      <c r="C549" t="inlineStr">
        <is>
          <t>min</t>
        </is>
      </c>
      <c r="D549" t="n">
        <v>3276</v>
      </c>
    </row>
    <row r="550">
      <c r="C550" t="inlineStr">
        <is>
          <t>25%</t>
        </is>
      </c>
      <c r="D550" t="n">
        <v>17327.25</v>
      </c>
    </row>
    <row r="551">
      <c r="C551" t="inlineStr">
        <is>
          <t>50%</t>
        </is>
      </c>
      <c r="D551" t="n">
        <v>30502</v>
      </c>
    </row>
    <row r="552">
      <c r="C552" t="inlineStr">
        <is>
          <t>75%</t>
        </is>
      </c>
      <c r="D552" t="n">
        <v>46696.5</v>
      </c>
    </row>
    <row r="553">
      <c r="C553" t="inlineStr">
        <is>
          <t>max</t>
        </is>
      </c>
      <c r="D553" t="n">
        <v>62258</v>
      </c>
    </row>
    <row r="554">
      <c r="C554" t="inlineStr">
        <is>
          <t>Invalid SpO2 ratio</t>
        </is>
      </c>
    </row>
    <row r="555">
      <c r="C555" t="inlineStr">
        <is>
          <t>Invalid Pulse ratio</t>
        </is>
      </c>
    </row>
    <row r="556">
      <c r="C556" t="inlineStr">
        <is>
          <t>Poor Pleth ratio</t>
        </is>
      </c>
    </row>
    <row r="559">
      <c r="A559" t="inlineStr">
        <is>
          <t>File name</t>
        </is>
      </c>
      <c r="B559" t="inlineStr">
        <is>
          <t>20190420T091652.903+0700.csv</t>
        </is>
      </c>
    </row>
    <row r="560">
      <c r="A560" t="inlineStr">
        <is>
          <t>Path</t>
        </is>
      </c>
      <c r="B560" t="inlineStr">
        <is>
          <t>24EI/RAW_DATA/24EI - 035/DAY 5 - 20-04-19</t>
        </is>
      </c>
    </row>
    <row r="562">
      <c r="A562" t="inlineStr">
        <is>
          <t>Patient</t>
        </is>
      </c>
      <c r="B562" t="inlineStr">
        <is>
          <t>24EI - 035</t>
        </is>
      </c>
      <c r="C562" t="inlineStr">
        <is>
          <t>Day</t>
        </is>
      </c>
      <c r="D562" t="inlineStr">
        <is>
          <t>DAY 5 - 20-04-19</t>
        </is>
      </c>
    </row>
    <row r="564">
      <c r="C564" t="inlineStr">
        <is>
          <t>count</t>
        </is>
      </c>
      <c r="D564" t="n">
        <v>5500510</v>
      </c>
    </row>
    <row r="565">
      <c r="C565" t="inlineStr">
        <is>
          <t>mean</t>
        </is>
      </c>
      <c r="D565" t="n">
        <v>11915.04518490104</v>
      </c>
    </row>
    <row r="566">
      <c r="C566" t="inlineStr">
        <is>
          <t>std</t>
        </is>
      </c>
    </row>
    <row r="567">
      <c r="C567" t="inlineStr">
        <is>
          <t>min</t>
        </is>
      </c>
      <c r="D567" t="n">
        <v>0</v>
      </c>
    </row>
    <row r="568">
      <c r="C568" t="inlineStr">
        <is>
          <t>25%</t>
        </is>
      </c>
      <c r="D568" t="n">
        <v>0</v>
      </c>
    </row>
    <row r="569">
      <c r="C569" t="inlineStr">
        <is>
          <t>50%</t>
        </is>
      </c>
      <c r="D569" t="n">
        <v>0</v>
      </c>
    </row>
    <row r="570">
      <c r="C570" t="inlineStr">
        <is>
          <t>75%</t>
        </is>
      </c>
      <c r="D570" t="n">
        <v>23060</v>
      </c>
    </row>
    <row r="571">
      <c r="C571" t="inlineStr">
        <is>
          <t>max</t>
        </is>
      </c>
      <c r="D571" t="n">
        <v>65535</v>
      </c>
    </row>
    <row r="572">
      <c r="C572" t="inlineStr">
        <is>
          <t>Invalid SpO2 ratio</t>
        </is>
      </c>
    </row>
    <row r="573">
      <c r="C573" t="inlineStr">
        <is>
          <t>Invalid Pulse ratio</t>
        </is>
      </c>
    </row>
    <row r="574">
      <c r="C574" t="inlineStr">
        <is>
          <t>Poor Pleth ratio</t>
        </is>
      </c>
    </row>
    <row r="577">
      <c r="A577" t="inlineStr">
        <is>
          <t>File name</t>
        </is>
      </c>
      <c r="B577" t="inlineStr">
        <is>
          <t>20190419T122600.198+0700.csv</t>
        </is>
      </c>
    </row>
    <row r="578">
      <c r="A578" t="inlineStr">
        <is>
          <t>Path</t>
        </is>
      </c>
      <c r="B578" t="inlineStr">
        <is>
          <t>24EI/RAW_DATA/24EI - 036/DAY 1  - 19-04-19</t>
        </is>
      </c>
    </row>
    <row r="580">
      <c r="A580" t="inlineStr">
        <is>
          <t>Patient</t>
        </is>
      </c>
      <c r="B580" t="inlineStr">
        <is>
          <t>24EI - 036</t>
        </is>
      </c>
      <c r="C580" t="inlineStr">
        <is>
          <t>Day</t>
        </is>
      </c>
      <c r="D580" t="inlineStr">
        <is>
          <t>DAY 1  - 19-04-19</t>
        </is>
      </c>
    </row>
    <row r="582">
      <c r="C582" t="inlineStr">
        <is>
          <t>count</t>
        </is>
      </c>
      <c r="D582" t="n">
        <v>2877961</v>
      </c>
    </row>
    <row r="583">
      <c r="C583" t="inlineStr">
        <is>
          <t>mean</t>
        </is>
      </c>
      <c r="D583" t="n">
        <v>28376.95156119211</v>
      </c>
    </row>
    <row r="584">
      <c r="C584" t="inlineStr">
        <is>
          <t>std</t>
        </is>
      </c>
    </row>
    <row r="585">
      <c r="C585" t="inlineStr">
        <is>
          <t>min</t>
        </is>
      </c>
      <c r="D585" t="n">
        <v>0</v>
      </c>
    </row>
    <row r="586">
      <c r="C586" t="inlineStr">
        <is>
          <t>25%</t>
        </is>
      </c>
      <c r="D586" t="n">
        <v>12545</v>
      </c>
    </row>
    <row r="587">
      <c r="C587" t="inlineStr">
        <is>
          <t>50%</t>
        </is>
      </c>
      <c r="D587" t="n">
        <v>28669</v>
      </c>
    </row>
    <row r="588">
      <c r="C588" t="inlineStr">
        <is>
          <t>75%</t>
        </is>
      </c>
      <c r="D588" t="n">
        <v>43676</v>
      </c>
    </row>
    <row r="589">
      <c r="C589" t="inlineStr">
        <is>
          <t>max</t>
        </is>
      </c>
      <c r="D589" t="n">
        <v>65535</v>
      </c>
    </row>
    <row r="590">
      <c r="C590" t="inlineStr">
        <is>
          <t>Invalid SpO2 ratio</t>
        </is>
      </c>
    </row>
    <row r="591">
      <c r="C591" t="inlineStr">
        <is>
          <t>Invalid Pulse ratio</t>
        </is>
      </c>
    </row>
    <row r="592">
      <c r="C592" t="inlineStr">
        <is>
          <t>Poor Pleth ratio</t>
        </is>
      </c>
    </row>
    <row r="595">
      <c r="A595" t="inlineStr">
        <is>
          <t>File name</t>
        </is>
      </c>
      <c r="B595" t="inlineStr">
        <is>
          <t>20190423T124116.790+0700.csv</t>
        </is>
      </c>
    </row>
    <row r="596">
      <c r="A596" t="inlineStr">
        <is>
          <t>Path</t>
        </is>
      </c>
      <c r="B596" t="inlineStr">
        <is>
          <t>24EI/RAW_DATA/24EI - 036/DAY 5 - 23-04-19</t>
        </is>
      </c>
    </row>
    <row r="598">
      <c r="A598" t="inlineStr">
        <is>
          <t>Patient</t>
        </is>
      </c>
      <c r="B598" t="inlineStr">
        <is>
          <t>24EI - 036</t>
        </is>
      </c>
      <c r="C598" t="inlineStr">
        <is>
          <t>Day</t>
        </is>
      </c>
      <c r="D598" t="inlineStr">
        <is>
          <t>DAY 5 - 23-04-19</t>
        </is>
      </c>
    </row>
    <row r="600">
      <c r="C600" t="inlineStr">
        <is>
          <t>count</t>
        </is>
      </c>
      <c r="D600" t="n">
        <v>5107464</v>
      </c>
    </row>
    <row r="601">
      <c r="C601" t="inlineStr">
        <is>
          <t>mean</t>
        </is>
      </c>
      <c r="D601" t="n">
        <v>32527.38454328802</v>
      </c>
    </row>
    <row r="602">
      <c r="C602" t="inlineStr">
        <is>
          <t>std</t>
        </is>
      </c>
    </row>
    <row r="603">
      <c r="C603" t="inlineStr">
        <is>
          <t>min</t>
        </is>
      </c>
      <c r="D603" t="n">
        <v>1785</v>
      </c>
    </row>
    <row r="604">
      <c r="C604" t="inlineStr">
        <is>
          <t>25%</t>
        </is>
      </c>
      <c r="D604" t="n">
        <v>17019</v>
      </c>
    </row>
    <row r="605">
      <c r="C605" t="inlineStr">
        <is>
          <t>50%</t>
        </is>
      </c>
      <c r="D605" t="n">
        <v>32964</v>
      </c>
    </row>
    <row r="606">
      <c r="C606" t="inlineStr">
        <is>
          <t>75%</t>
        </is>
      </c>
      <c r="D606" t="n">
        <v>47782</v>
      </c>
    </row>
    <row r="607">
      <c r="C607" t="inlineStr">
        <is>
          <t>max</t>
        </is>
      </c>
      <c r="D607" t="n">
        <v>62258</v>
      </c>
    </row>
    <row r="608">
      <c r="C608" t="inlineStr">
        <is>
          <t>Invalid SpO2 ratio</t>
        </is>
      </c>
    </row>
    <row r="609">
      <c r="C609" t="inlineStr">
        <is>
          <t>Invalid Pulse ratio</t>
        </is>
      </c>
    </row>
    <row r="610">
      <c r="C610" t="inlineStr">
        <is>
          <t>Poor Pleth ratio</t>
        </is>
      </c>
    </row>
    <row r="613">
      <c r="A613" t="inlineStr">
        <is>
          <t>File name</t>
        </is>
      </c>
      <c r="B613" t="inlineStr">
        <is>
          <t>20190422T141902.509+0700.csv</t>
        </is>
      </c>
    </row>
    <row r="614">
      <c r="A614" t="inlineStr">
        <is>
          <t>Path</t>
        </is>
      </c>
      <c r="B614" t="inlineStr">
        <is>
          <t>24EI/RAW_DATA/24EI - 037/DAY 1 - 22-04-19</t>
        </is>
      </c>
    </row>
    <row r="616">
      <c r="A616" t="inlineStr">
        <is>
          <t>Patient</t>
        </is>
      </c>
      <c r="B616" t="inlineStr">
        <is>
          <t>24EI - 037</t>
        </is>
      </c>
      <c r="C616" t="inlineStr">
        <is>
          <t>Day</t>
        </is>
      </c>
      <c r="D616" t="inlineStr">
        <is>
          <t>DAY 1 - 22-04-19</t>
        </is>
      </c>
    </row>
    <row r="618">
      <c r="C618" t="inlineStr">
        <is>
          <t>count</t>
        </is>
      </c>
      <c r="D618" t="n">
        <v>5644796</v>
      </c>
    </row>
    <row r="619">
      <c r="C619" t="inlineStr">
        <is>
          <t>mean</t>
        </is>
      </c>
      <c r="D619" t="n">
        <v>27012.95161897791</v>
      </c>
    </row>
    <row r="620">
      <c r="C620" t="inlineStr">
        <is>
          <t>std</t>
        </is>
      </c>
    </row>
    <row r="621">
      <c r="C621" t="inlineStr">
        <is>
          <t>min</t>
        </is>
      </c>
      <c r="D621" t="n">
        <v>0</v>
      </c>
    </row>
    <row r="622">
      <c r="C622" t="inlineStr">
        <is>
          <t>25%</t>
        </is>
      </c>
      <c r="D622" t="n">
        <v>11648</v>
      </c>
    </row>
    <row r="623">
      <c r="C623" t="inlineStr">
        <is>
          <t>50%</t>
        </is>
      </c>
      <c r="D623" t="n">
        <v>25915</v>
      </c>
    </row>
    <row r="624">
      <c r="C624" t="inlineStr">
        <is>
          <t>75%</t>
        </is>
      </c>
      <c r="D624" t="n">
        <v>41713</v>
      </c>
    </row>
    <row r="625">
      <c r="C625" t="inlineStr">
        <is>
          <t>max</t>
        </is>
      </c>
      <c r="D625" t="n">
        <v>65535</v>
      </c>
    </row>
    <row r="626">
      <c r="C626" t="inlineStr">
        <is>
          <t>Invalid SpO2 ratio</t>
        </is>
      </c>
    </row>
    <row r="627">
      <c r="C627" t="inlineStr">
        <is>
          <t>Invalid Pulse ratio</t>
        </is>
      </c>
    </row>
    <row r="628">
      <c r="C628" t="inlineStr">
        <is>
          <t>Poor Pleth ratio</t>
        </is>
      </c>
    </row>
    <row r="631">
      <c r="A631" t="inlineStr">
        <is>
          <t>File name</t>
        </is>
      </c>
      <c r="B631" t="inlineStr">
        <is>
          <t>20190426T091827.490+0700.csv</t>
        </is>
      </c>
    </row>
    <row r="632">
      <c r="A632" t="inlineStr">
        <is>
          <t>Path</t>
        </is>
      </c>
      <c r="B632" t="inlineStr">
        <is>
          <t>24EI/RAW_DATA/24EI - 037/DAY 5 - 26-04-19</t>
        </is>
      </c>
    </row>
    <row r="634">
      <c r="A634" t="inlineStr">
        <is>
          <t>Patient</t>
        </is>
      </c>
      <c r="B634" t="inlineStr">
        <is>
          <t>24EI - 037</t>
        </is>
      </c>
      <c r="C634" t="inlineStr">
        <is>
          <t>Day</t>
        </is>
      </c>
      <c r="D634" t="inlineStr">
        <is>
          <t>DAY 5 - 26-04-19</t>
        </is>
      </c>
    </row>
    <row r="636">
      <c r="C636" t="inlineStr">
        <is>
          <t>count</t>
        </is>
      </c>
      <c r="D636" t="n">
        <v>5151561</v>
      </c>
    </row>
    <row r="637">
      <c r="C637" t="inlineStr">
        <is>
          <t>mean</t>
        </is>
      </c>
      <c r="D637" t="n">
        <v>32471.77838445473</v>
      </c>
    </row>
    <row r="638">
      <c r="C638" t="inlineStr">
        <is>
          <t>std</t>
        </is>
      </c>
    </row>
    <row r="639">
      <c r="C639" t="inlineStr">
        <is>
          <t>min</t>
        </is>
      </c>
      <c r="D639" t="n">
        <v>3276</v>
      </c>
    </row>
    <row r="640">
      <c r="C640" t="inlineStr">
        <is>
          <t>25%</t>
        </is>
      </c>
      <c r="D640" t="n">
        <v>19102</v>
      </c>
    </row>
    <row r="641">
      <c r="C641" t="inlineStr">
        <is>
          <t>50%</t>
        </is>
      </c>
      <c r="D641" t="n">
        <v>30541</v>
      </c>
    </row>
    <row r="642">
      <c r="C642" t="inlineStr">
        <is>
          <t>75%</t>
        </is>
      </c>
      <c r="D642" t="n">
        <v>45907</v>
      </c>
    </row>
    <row r="643">
      <c r="C643" t="inlineStr">
        <is>
          <t>max</t>
        </is>
      </c>
      <c r="D643" t="n">
        <v>62258</v>
      </c>
    </row>
    <row r="644">
      <c r="C644" t="inlineStr">
        <is>
          <t>Invalid SpO2 ratio</t>
        </is>
      </c>
    </row>
    <row r="645">
      <c r="C645" t="inlineStr">
        <is>
          <t>Invalid Pulse ratio</t>
        </is>
      </c>
    </row>
    <row r="646">
      <c r="C646" t="inlineStr">
        <is>
          <t>Poor Pleth ratio</t>
        </is>
      </c>
    </row>
    <row r="649">
      <c r="A649" t="inlineStr">
        <is>
          <t>File name</t>
        </is>
      </c>
      <c r="B649" t="inlineStr">
        <is>
          <t>20190502T154431.382+0700.csv</t>
        </is>
      </c>
    </row>
    <row r="650">
      <c r="A650" t="inlineStr">
        <is>
          <t>Path</t>
        </is>
      </c>
      <c r="B650" t="inlineStr">
        <is>
          <t>24EI/RAW_DATA/24EI - 038/DAY 1 - 02-05-19</t>
        </is>
      </c>
    </row>
    <row r="652">
      <c r="A652" t="inlineStr">
        <is>
          <t>Patient</t>
        </is>
      </c>
      <c r="B652" t="inlineStr">
        <is>
          <t>24EI - 038</t>
        </is>
      </c>
      <c r="C652" t="inlineStr">
        <is>
          <t>Day</t>
        </is>
      </c>
      <c r="D652" t="inlineStr">
        <is>
          <t>DAY 1 - 02-05-19</t>
        </is>
      </c>
    </row>
    <row r="654">
      <c r="C654" t="inlineStr">
        <is>
          <t>count</t>
        </is>
      </c>
      <c r="D654" t="n">
        <v>2710412</v>
      </c>
    </row>
    <row r="655">
      <c r="C655" t="inlineStr">
        <is>
          <t>mean</t>
        </is>
      </c>
      <c r="D655" t="n">
        <v>8476.34328618675</v>
      </c>
    </row>
    <row r="656">
      <c r="C656" t="inlineStr">
        <is>
          <t>std</t>
        </is>
      </c>
    </row>
    <row r="657">
      <c r="C657" t="inlineStr">
        <is>
          <t>min</t>
        </is>
      </c>
      <c r="D657" t="n">
        <v>0</v>
      </c>
    </row>
    <row r="658">
      <c r="C658" t="inlineStr">
        <is>
          <t>25%</t>
        </is>
      </c>
      <c r="D658" t="n">
        <v>0</v>
      </c>
    </row>
    <row r="659">
      <c r="C659" t="inlineStr">
        <is>
          <t>50%</t>
        </is>
      </c>
      <c r="D659" t="n">
        <v>0</v>
      </c>
    </row>
    <row r="660">
      <c r="C660" t="inlineStr">
        <is>
          <t>75%</t>
        </is>
      </c>
      <c r="D660" t="n">
        <v>8023</v>
      </c>
    </row>
    <row r="661">
      <c r="C661" t="inlineStr">
        <is>
          <t>max</t>
        </is>
      </c>
      <c r="D661" t="n">
        <v>65535</v>
      </c>
    </row>
    <row r="662">
      <c r="C662" t="inlineStr">
        <is>
          <t>Invalid SpO2 ratio</t>
        </is>
      </c>
    </row>
    <row r="663">
      <c r="C663" t="inlineStr">
        <is>
          <t>Invalid Pulse ratio</t>
        </is>
      </c>
    </row>
    <row r="664">
      <c r="C664" t="inlineStr">
        <is>
          <t>Poor Pleth ratio</t>
        </is>
      </c>
    </row>
    <row r="667">
      <c r="A667" t="inlineStr">
        <is>
          <t>File name</t>
        </is>
      </c>
      <c r="B667" t="inlineStr">
        <is>
          <t>20190506T112903.647+0700.csv</t>
        </is>
      </c>
    </row>
    <row r="668">
      <c r="A668" t="inlineStr">
        <is>
          <t>Path</t>
        </is>
      </c>
      <c r="B668" t="inlineStr">
        <is>
          <t>24EI/RAW_DATA/24EI - 038/DAY 5 - 06-05-19</t>
        </is>
      </c>
    </row>
    <row r="670">
      <c r="A670" t="inlineStr">
        <is>
          <t>Patient</t>
        </is>
      </c>
      <c r="B670" t="inlineStr">
        <is>
          <t>24EI - 038</t>
        </is>
      </c>
      <c r="C670" t="inlineStr">
        <is>
          <t>Day</t>
        </is>
      </c>
      <c r="D670" t="inlineStr">
        <is>
          <t>DAY 5 - 06-05-19</t>
        </is>
      </c>
    </row>
    <row r="672">
      <c r="C672" t="inlineStr">
        <is>
          <t>count</t>
        </is>
      </c>
      <c r="D672" t="n">
        <v>5012298</v>
      </c>
    </row>
    <row r="673">
      <c r="C673" t="inlineStr">
        <is>
          <t>mean</t>
        </is>
      </c>
      <c r="D673" t="n">
        <v>32411.19187266998</v>
      </c>
    </row>
    <row r="674">
      <c r="C674" t="inlineStr">
        <is>
          <t>std</t>
        </is>
      </c>
    </row>
    <row r="675">
      <c r="C675" t="inlineStr">
        <is>
          <t>min</t>
        </is>
      </c>
      <c r="D675" t="n">
        <v>1</v>
      </c>
    </row>
    <row r="676">
      <c r="C676" t="inlineStr">
        <is>
          <t>25%</t>
        </is>
      </c>
      <c r="D676" t="n">
        <v>17425</v>
      </c>
    </row>
    <row r="677">
      <c r="C677" t="inlineStr">
        <is>
          <t>50%</t>
        </is>
      </c>
      <c r="D677" t="n">
        <v>31624</v>
      </c>
    </row>
    <row r="678">
      <c r="C678" t="inlineStr">
        <is>
          <t>75%</t>
        </is>
      </c>
      <c r="D678" t="n">
        <v>47436</v>
      </c>
    </row>
    <row r="679">
      <c r="C679" t="inlineStr">
        <is>
          <t>max</t>
        </is>
      </c>
      <c r="D679" t="n">
        <v>65535</v>
      </c>
    </row>
    <row r="680">
      <c r="C680" t="inlineStr">
        <is>
          <t>Invalid SpO2 ratio</t>
        </is>
      </c>
    </row>
    <row r="681">
      <c r="C681" t="inlineStr">
        <is>
          <t>Invalid Pulse ratio</t>
        </is>
      </c>
    </row>
    <row r="682">
      <c r="C682" t="inlineStr">
        <is>
          <t>Poor Pleth ratio</t>
        </is>
      </c>
    </row>
    <row r="685">
      <c r="A685" t="inlineStr">
        <is>
          <t>File name</t>
        </is>
      </c>
      <c r="B685" t="inlineStr">
        <is>
          <t>20190503T134248.225+0700.csv</t>
        </is>
      </c>
    </row>
    <row r="686">
      <c r="A686" t="inlineStr">
        <is>
          <t>Path</t>
        </is>
      </c>
      <c r="B686" t="inlineStr">
        <is>
          <t>24EI/RAW_DATA/24EI - 039/DAY 1 - 03-05-19</t>
        </is>
      </c>
    </row>
    <row r="688">
      <c r="A688" t="inlineStr">
        <is>
          <t>Patient</t>
        </is>
      </c>
      <c r="B688" t="inlineStr">
        <is>
          <t>24EI - 039</t>
        </is>
      </c>
      <c r="C688" t="inlineStr">
        <is>
          <t>Day</t>
        </is>
      </c>
      <c r="D688" t="inlineStr">
        <is>
          <t>DAY 1 - 03-05-19</t>
        </is>
      </c>
    </row>
    <row r="690">
      <c r="C690" t="inlineStr">
        <is>
          <t>count</t>
        </is>
      </c>
      <c r="D690" t="n">
        <v>5780846</v>
      </c>
    </row>
    <row r="691">
      <c r="C691" t="inlineStr">
        <is>
          <t>mean</t>
        </is>
      </c>
      <c r="D691" t="n">
        <v>9914.368933197668</v>
      </c>
    </row>
    <row r="692">
      <c r="C692" t="inlineStr">
        <is>
          <t>std</t>
        </is>
      </c>
    </row>
    <row r="693">
      <c r="C693" t="inlineStr">
        <is>
          <t>min</t>
        </is>
      </c>
      <c r="D693" t="n">
        <v>0</v>
      </c>
    </row>
    <row r="694">
      <c r="C694" t="inlineStr">
        <is>
          <t>25%</t>
        </is>
      </c>
      <c r="D694" t="n">
        <v>0</v>
      </c>
    </row>
    <row r="695">
      <c r="C695" t="inlineStr">
        <is>
          <t>50%</t>
        </is>
      </c>
      <c r="D695" t="n">
        <v>0</v>
      </c>
    </row>
    <row r="696">
      <c r="C696" t="inlineStr">
        <is>
          <t>75%</t>
        </is>
      </c>
      <c r="D696" t="n">
        <v>15711</v>
      </c>
    </row>
    <row r="697">
      <c r="C697" t="inlineStr">
        <is>
          <t>max</t>
        </is>
      </c>
      <c r="D697" t="n">
        <v>65535</v>
      </c>
    </row>
    <row r="698">
      <c r="C698" t="inlineStr">
        <is>
          <t>Invalid SpO2 ratio</t>
        </is>
      </c>
    </row>
    <row r="699">
      <c r="C699" t="inlineStr">
        <is>
          <t>Invalid Pulse ratio</t>
        </is>
      </c>
    </row>
    <row r="700">
      <c r="C700" t="inlineStr">
        <is>
          <t>Poor Pleth ratio</t>
        </is>
      </c>
    </row>
    <row r="703">
      <c r="A703" t="inlineStr">
        <is>
          <t>File name</t>
        </is>
      </c>
      <c r="B703" t="inlineStr">
        <is>
          <t>20190507T143332.584+0700.csv</t>
        </is>
      </c>
    </row>
    <row r="704">
      <c r="A704" t="inlineStr">
        <is>
          <t>Path</t>
        </is>
      </c>
      <c r="B704" t="inlineStr">
        <is>
          <t>24EI/RAW_DATA/24EI - 039/DAY 5 - 07-05-19</t>
        </is>
      </c>
    </row>
    <row r="706">
      <c r="A706" t="inlineStr">
        <is>
          <t>Patient</t>
        </is>
      </c>
      <c r="B706" t="inlineStr">
        <is>
          <t>24EI - 039</t>
        </is>
      </c>
      <c r="C706" t="inlineStr">
        <is>
          <t>Day</t>
        </is>
      </c>
      <c r="D706" t="inlineStr">
        <is>
          <t>DAY 5 - 07-05-19</t>
        </is>
      </c>
    </row>
    <row r="708">
      <c r="C708" t="inlineStr">
        <is>
          <t>count</t>
        </is>
      </c>
      <c r="D708" t="n">
        <v>5915119</v>
      </c>
    </row>
    <row r="709">
      <c r="C709" t="inlineStr">
        <is>
          <t>mean</t>
        </is>
      </c>
      <c r="D709" t="n">
        <v>4280.661388384578</v>
      </c>
    </row>
    <row r="710">
      <c r="C710" t="inlineStr">
        <is>
          <t>std</t>
        </is>
      </c>
    </row>
    <row r="711">
      <c r="C711" t="inlineStr">
        <is>
          <t>min</t>
        </is>
      </c>
      <c r="D711" t="n">
        <v>0</v>
      </c>
    </row>
    <row r="712">
      <c r="C712" t="inlineStr">
        <is>
          <t>25%</t>
        </is>
      </c>
      <c r="D712" t="n">
        <v>0</v>
      </c>
    </row>
    <row r="713">
      <c r="C713" t="inlineStr">
        <is>
          <t>50%</t>
        </is>
      </c>
      <c r="D713" t="n">
        <v>0</v>
      </c>
    </row>
    <row r="714">
      <c r="C714" t="inlineStr">
        <is>
          <t>75%</t>
        </is>
      </c>
      <c r="D714" t="n">
        <v>0</v>
      </c>
    </row>
    <row r="715">
      <c r="C715" t="inlineStr">
        <is>
          <t>max</t>
        </is>
      </c>
      <c r="D715" t="n">
        <v>65535</v>
      </c>
    </row>
    <row r="716">
      <c r="C716" t="inlineStr">
        <is>
          <t>Invalid SpO2 ratio</t>
        </is>
      </c>
    </row>
    <row r="717">
      <c r="C717" t="inlineStr">
        <is>
          <t>Invalid Pulse ratio</t>
        </is>
      </c>
    </row>
    <row r="718">
      <c r="C718" t="inlineStr">
        <is>
          <t>Poor Pleth ratio</t>
        </is>
      </c>
    </row>
    <row r="722">
      <c r="A722" t="inlineStr">
        <is>
          <t>File name</t>
        </is>
      </c>
      <c r="B722" t="inlineStr">
        <is>
          <t>20190508T142150.120+0700.csv</t>
        </is>
      </c>
    </row>
    <row r="723">
      <c r="A723" t="inlineStr">
        <is>
          <t>Path</t>
        </is>
      </c>
      <c r="B723" t="inlineStr">
        <is>
          <t>24EI/RAW_DATA/24EI - 040/DAY 1 - 08-05-19</t>
        </is>
      </c>
    </row>
    <row r="725">
      <c r="A725" t="inlineStr">
        <is>
          <t>Patient</t>
        </is>
      </c>
      <c r="B725" t="inlineStr">
        <is>
          <t>24EI - 040</t>
        </is>
      </c>
      <c r="C725" t="inlineStr">
        <is>
          <t>Day</t>
        </is>
      </c>
      <c r="D725" t="inlineStr">
        <is>
          <t>DAY 1 - 08-05-19</t>
        </is>
      </c>
    </row>
    <row r="727">
      <c r="C727" t="inlineStr">
        <is>
          <t>count</t>
        </is>
      </c>
      <c r="D727" t="n">
        <v>5108386</v>
      </c>
    </row>
    <row r="728">
      <c r="C728" t="inlineStr">
        <is>
          <t>mean</t>
        </is>
      </c>
      <c r="D728" t="n">
        <v>32353.2543815209</v>
      </c>
    </row>
    <row r="729">
      <c r="C729" t="inlineStr">
        <is>
          <t>std</t>
        </is>
      </c>
    </row>
    <row r="730">
      <c r="C730" t="inlineStr">
        <is>
          <t>min</t>
        </is>
      </c>
      <c r="D730" t="n">
        <v>3276</v>
      </c>
    </row>
    <row r="731">
      <c r="C731" t="inlineStr">
        <is>
          <t>25%</t>
        </is>
      </c>
      <c r="D731" t="n">
        <v>18944</v>
      </c>
    </row>
    <row r="732">
      <c r="C732" t="inlineStr">
        <is>
          <t>50%</t>
        </is>
      </c>
      <c r="D732" t="n">
        <v>30324</v>
      </c>
    </row>
    <row r="733">
      <c r="C733" t="inlineStr">
        <is>
          <t>75%</t>
        </is>
      </c>
      <c r="D733" t="n">
        <v>45940</v>
      </c>
    </row>
    <row r="734">
      <c r="C734" t="inlineStr">
        <is>
          <t>max</t>
        </is>
      </c>
      <c r="D734" t="n">
        <v>65535</v>
      </c>
    </row>
    <row r="735">
      <c r="C735" t="inlineStr">
        <is>
          <t>Invalid SpO2 ratio</t>
        </is>
      </c>
    </row>
    <row r="736">
      <c r="C736" t="inlineStr">
        <is>
          <t>Invalid Pulse ratio</t>
        </is>
      </c>
    </row>
    <row r="737">
      <c r="C737" t="inlineStr">
        <is>
          <t>Poor Pleth ratio</t>
        </is>
      </c>
    </row>
    <row r="740">
      <c r="A740" t="inlineStr">
        <is>
          <t>File name</t>
        </is>
      </c>
      <c r="B740" t="inlineStr">
        <is>
          <t>20190512T094825.600+0700.csv</t>
        </is>
      </c>
    </row>
    <row r="741">
      <c r="A741" t="inlineStr">
        <is>
          <t>Path</t>
        </is>
      </c>
      <c r="B741" t="inlineStr">
        <is>
          <t>24EI/RAW_DATA/24EI - 040/DAY 5 - 12-05-19</t>
        </is>
      </c>
    </row>
    <row r="743">
      <c r="A743" t="inlineStr">
        <is>
          <t>Patient</t>
        </is>
      </c>
      <c r="B743" t="inlineStr">
        <is>
          <t>24EI - 040</t>
        </is>
      </c>
      <c r="C743" t="inlineStr">
        <is>
          <t>Day</t>
        </is>
      </c>
      <c r="D743" t="inlineStr">
        <is>
          <t>DAY 5 - 12-05-19</t>
        </is>
      </c>
    </row>
    <row r="745">
      <c r="C745" t="inlineStr">
        <is>
          <t>count</t>
        </is>
      </c>
      <c r="D745" t="n">
        <v>5073848</v>
      </c>
    </row>
    <row r="746">
      <c r="C746" t="inlineStr">
        <is>
          <t>mean</t>
        </is>
      </c>
      <c r="D746" t="n">
        <v>32464.00599091656</v>
      </c>
    </row>
    <row r="747">
      <c r="C747" t="inlineStr">
        <is>
          <t>std</t>
        </is>
      </c>
    </row>
    <row r="748">
      <c r="C748" t="inlineStr">
        <is>
          <t>min</t>
        </is>
      </c>
      <c r="D748" t="n">
        <v>0</v>
      </c>
    </row>
    <row r="749">
      <c r="C749" t="inlineStr">
        <is>
          <t>25%</t>
        </is>
      </c>
      <c r="D749" t="n">
        <v>18239</v>
      </c>
    </row>
    <row r="750">
      <c r="C750" t="inlineStr">
        <is>
          <t>50%</t>
        </is>
      </c>
      <c r="D750" t="n">
        <v>31094</v>
      </c>
    </row>
    <row r="751">
      <c r="C751" t="inlineStr">
        <is>
          <t>75%</t>
        </is>
      </c>
      <c r="D751" t="n">
        <v>47194</v>
      </c>
    </row>
    <row r="752">
      <c r="C752" t="inlineStr">
        <is>
          <t>max</t>
        </is>
      </c>
      <c r="D752" t="n">
        <v>65535</v>
      </c>
    </row>
    <row r="753">
      <c r="C753" t="inlineStr">
        <is>
          <t>Invalid SpO2 ratio</t>
        </is>
      </c>
    </row>
    <row r="754">
      <c r="C754" t="inlineStr">
        <is>
          <t>Invalid Pulse ratio</t>
        </is>
      </c>
    </row>
    <row r="755">
      <c r="C755" t="inlineStr">
        <is>
          <t>Poor Pleth ratio</t>
        </is>
      </c>
    </row>
    <row r="758">
      <c r="A758" t="inlineStr">
        <is>
          <t>File name</t>
        </is>
      </c>
      <c r="B758" t="inlineStr">
        <is>
          <t>20190510T140148.713+0700.csv</t>
        </is>
      </c>
    </row>
    <row r="759">
      <c r="A759" t="inlineStr">
        <is>
          <t>Path</t>
        </is>
      </c>
      <c r="B759" t="inlineStr">
        <is>
          <t>24EI/RAW_DATA/24EI - 041/DAY 1 - 10-05-19</t>
        </is>
      </c>
    </row>
    <row r="761">
      <c r="A761" t="inlineStr">
        <is>
          <t>Patient</t>
        </is>
      </c>
      <c r="B761" t="inlineStr">
        <is>
          <t>24EI - 041</t>
        </is>
      </c>
      <c r="C761" t="inlineStr">
        <is>
          <t>Day</t>
        </is>
      </c>
      <c r="D761" t="inlineStr">
        <is>
          <t>DAY 1 - 10-05-19</t>
        </is>
      </c>
    </row>
    <row r="763">
      <c r="C763" t="inlineStr">
        <is>
          <t>count</t>
        </is>
      </c>
      <c r="D763" t="n">
        <v>5667363</v>
      </c>
    </row>
    <row r="764">
      <c r="C764" t="inlineStr">
        <is>
          <t>mean</t>
        </is>
      </c>
      <c r="D764" t="n">
        <v>19891.76296471569</v>
      </c>
    </row>
    <row r="765">
      <c r="C765" t="inlineStr">
        <is>
          <t>std</t>
        </is>
      </c>
    </row>
    <row r="766">
      <c r="C766" t="inlineStr">
        <is>
          <t>min</t>
        </is>
      </c>
      <c r="D766" t="n">
        <v>0</v>
      </c>
    </row>
    <row r="767">
      <c r="C767" t="inlineStr">
        <is>
          <t>25%</t>
        </is>
      </c>
      <c r="D767" t="n">
        <v>0</v>
      </c>
    </row>
    <row r="768">
      <c r="C768" t="inlineStr">
        <is>
          <t>50%</t>
        </is>
      </c>
      <c r="D768" t="n">
        <v>17391</v>
      </c>
    </row>
    <row r="769">
      <c r="C769" t="inlineStr">
        <is>
          <t>75%</t>
        </is>
      </c>
      <c r="D769" t="n">
        <v>35533</v>
      </c>
    </row>
    <row r="770">
      <c r="C770" t="inlineStr">
        <is>
          <t>max</t>
        </is>
      </c>
      <c r="D770" t="n">
        <v>65535</v>
      </c>
    </row>
    <row r="771">
      <c r="C771" t="inlineStr">
        <is>
          <t>Invalid SpO2 ratio</t>
        </is>
      </c>
    </row>
    <row r="772">
      <c r="C772" t="inlineStr">
        <is>
          <t>Invalid Pulse ratio</t>
        </is>
      </c>
    </row>
    <row r="773">
      <c r="C773" t="inlineStr">
        <is>
          <t>Poor Pleth ratio</t>
        </is>
      </c>
    </row>
    <row r="776">
      <c r="A776" t="inlineStr">
        <is>
          <t>File name</t>
        </is>
      </c>
      <c r="B776" t="inlineStr">
        <is>
          <t>20190514T092311.214+0700.csv</t>
        </is>
      </c>
    </row>
    <row r="777">
      <c r="A777" t="inlineStr">
        <is>
          <t>Path</t>
        </is>
      </c>
      <c r="B777" t="inlineStr">
        <is>
          <t>24EI/RAW_DATA/24EI - 041/DAY 5 - 14-05-19</t>
        </is>
      </c>
    </row>
    <row r="779">
      <c r="A779" t="inlineStr">
        <is>
          <t>Patient</t>
        </is>
      </c>
      <c r="B779" t="inlineStr">
        <is>
          <t>24EI - 041</t>
        </is>
      </c>
      <c r="C779" t="inlineStr">
        <is>
          <t>Day</t>
        </is>
      </c>
      <c r="D779" t="inlineStr">
        <is>
          <t>DAY 5 - 14-05-19</t>
        </is>
      </c>
    </row>
    <row r="781">
      <c r="C781" t="inlineStr">
        <is>
          <t>count</t>
        </is>
      </c>
      <c r="D781" t="n">
        <v>5535320</v>
      </c>
    </row>
    <row r="782">
      <c r="C782" t="inlineStr">
        <is>
          <t>mean</t>
        </is>
      </c>
      <c r="D782" t="n">
        <v>32041.68458860554</v>
      </c>
    </row>
    <row r="783">
      <c r="C783" t="inlineStr">
        <is>
          <t>std</t>
        </is>
      </c>
    </row>
    <row r="784">
      <c r="C784" t="inlineStr">
        <is>
          <t>min</t>
        </is>
      </c>
      <c r="D784" t="n">
        <v>1</v>
      </c>
    </row>
    <row r="785">
      <c r="C785" t="inlineStr">
        <is>
          <t>25%</t>
        </is>
      </c>
      <c r="D785" t="n">
        <v>19403</v>
      </c>
    </row>
    <row r="786">
      <c r="C786" t="inlineStr">
        <is>
          <t>50%</t>
        </is>
      </c>
      <c r="D786" t="n">
        <v>31351</v>
      </c>
    </row>
    <row r="787">
      <c r="C787" t="inlineStr">
        <is>
          <t>75%</t>
        </is>
      </c>
      <c r="D787" t="n">
        <v>44279</v>
      </c>
    </row>
    <row r="788">
      <c r="C788" t="inlineStr">
        <is>
          <t>max</t>
        </is>
      </c>
      <c r="D788" t="n">
        <v>65535</v>
      </c>
    </row>
    <row r="789">
      <c r="C789" t="inlineStr">
        <is>
          <t>Invalid SpO2 ratio</t>
        </is>
      </c>
    </row>
    <row r="790">
      <c r="C790" t="inlineStr">
        <is>
          <t>Invalid Pulse ratio</t>
        </is>
      </c>
    </row>
    <row r="791">
      <c r="C791" t="inlineStr">
        <is>
          <t>Poor Pleth ratio</t>
        </is>
      </c>
    </row>
    <row r="794">
      <c r="A794" t="inlineStr">
        <is>
          <t>File name</t>
        </is>
      </c>
      <c r="B794" t="inlineStr">
        <is>
          <t>20190520T135145.459+0700.csv</t>
        </is>
      </c>
    </row>
    <row r="795">
      <c r="A795" t="inlineStr">
        <is>
          <t>Path</t>
        </is>
      </c>
      <c r="B795" t="inlineStr">
        <is>
          <t>24EI/RAW_DATA/24EI - 042/DAY 1 - 20-05-19</t>
        </is>
      </c>
    </row>
    <row r="797">
      <c r="A797" t="inlineStr">
        <is>
          <t>Patient</t>
        </is>
      </c>
      <c r="B797" t="inlineStr">
        <is>
          <t>24EI - 042</t>
        </is>
      </c>
      <c r="C797" t="inlineStr">
        <is>
          <t>Day</t>
        </is>
      </c>
      <c r="D797" t="inlineStr">
        <is>
          <t>DAY 1 - 20-05-19</t>
        </is>
      </c>
    </row>
    <row r="799">
      <c r="C799" t="inlineStr">
        <is>
          <t>count</t>
        </is>
      </c>
      <c r="D799" t="n">
        <v>1694607</v>
      </c>
    </row>
    <row r="800">
      <c r="C800" t="inlineStr">
        <is>
          <t>mean</t>
        </is>
      </c>
      <c r="D800" t="n">
        <v>9847.772811041144</v>
      </c>
    </row>
    <row r="801">
      <c r="C801" t="inlineStr">
        <is>
          <t>std</t>
        </is>
      </c>
    </row>
    <row r="802">
      <c r="C802" t="inlineStr">
        <is>
          <t>min</t>
        </is>
      </c>
      <c r="D802" t="n">
        <v>0</v>
      </c>
    </row>
    <row r="803">
      <c r="C803" t="inlineStr">
        <is>
          <t>25%</t>
        </is>
      </c>
      <c r="D803" t="n">
        <v>0</v>
      </c>
    </row>
    <row r="804">
      <c r="C804" t="inlineStr">
        <is>
          <t>50%</t>
        </is>
      </c>
      <c r="D804" t="n">
        <v>0</v>
      </c>
    </row>
    <row r="805">
      <c r="C805" t="inlineStr">
        <is>
          <t>75%</t>
        </is>
      </c>
      <c r="D805" t="n">
        <v>15660</v>
      </c>
    </row>
    <row r="806">
      <c r="C806" t="inlineStr">
        <is>
          <t>max</t>
        </is>
      </c>
      <c r="D806" t="n">
        <v>65535</v>
      </c>
    </row>
    <row r="807">
      <c r="C807" t="inlineStr">
        <is>
          <t>Invalid SpO2 ratio</t>
        </is>
      </c>
    </row>
    <row r="808">
      <c r="C808" t="inlineStr">
        <is>
          <t>Invalid Pulse ratio</t>
        </is>
      </c>
    </row>
    <row r="809">
      <c r="C809" t="inlineStr">
        <is>
          <t>Poor Pleth ratio</t>
        </is>
      </c>
    </row>
    <row r="812">
      <c r="A812" t="inlineStr">
        <is>
          <t>File name</t>
        </is>
      </c>
      <c r="B812" t="inlineStr">
        <is>
          <t>20190524T103835.709+0700.csv</t>
        </is>
      </c>
    </row>
    <row r="813">
      <c r="A813" t="inlineStr">
        <is>
          <t>Path</t>
        </is>
      </c>
      <c r="B813" t="inlineStr">
        <is>
          <t>24EI/RAW_DATA/24EI - 042/DAY 5 - 24-05-19</t>
        </is>
      </c>
    </row>
    <row r="815">
      <c r="A815" t="inlineStr">
        <is>
          <t>Patient</t>
        </is>
      </c>
      <c r="B815" t="inlineStr">
        <is>
          <t>24EI - 042</t>
        </is>
      </c>
      <c r="C815" t="inlineStr">
        <is>
          <t>Day</t>
        </is>
      </c>
      <c r="D815" t="inlineStr">
        <is>
          <t>DAY 5 - 24-05-19</t>
        </is>
      </c>
    </row>
    <row r="817">
      <c r="C817" t="inlineStr">
        <is>
          <t>count</t>
        </is>
      </c>
      <c r="D817" t="n">
        <v>5073158</v>
      </c>
    </row>
    <row r="818">
      <c r="C818" t="inlineStr">
        <is>
          <t>mean</t>
        </is>
      </c>
      <c r="D818" t="n">
        <v>27042.36685591105</v>
      </c>
    </row>
    <row r="819">
      <c r="C819" t="inlineStr">
        <is>
          <t>std</t>
        </is>
      </c>
    </row>
    <row r="820">
      <c r="C820" t="inlineStr">
        <is>
          <t>min</t>
        </is>
      </c>
      <c r="D820" t="n">
        <v>0</v>
      </c>
    </row>
    <row r="821">
      <c r="C821" t="inlineStr">
        <is>
          <t>25%</t>
        </is>
      </c>
      <c r="D821" t="n">
        <v>13441</v>
      </c>
    </row>
    <row r="822">
      <c r="C822" t="inlineStr">
        <is>
          <t>50%</t>
        </is>
      </c>
      <c r="D822" t="n">
        <v>26599</v>
      </c>
    </row>
    <row r="823">
      <c r="C823" t="inlineStr">
        <is>
          <t>75%</t>
        </is>
      </c>
      <c r="D823" t="n">
        <v>40681</v>
      </c>
    </row>
    <row r="824">
      <c r="C824" t="inlineStr">
        <is>
          <t>max</t>
        </is>
      </c>
      <c r="D824" t="n">
        <v>65535</v>
      </c>
    </row>
    <row r="825">
      <c r="C825" t="inlineStr">
        <is>
          <t>Invalid SpO2 ratio</t>
        </is>
      </c>
    </row>
    <row r="826">
      <c r="C826" t="inlineStr">
        <is>
          <t>Invalid Pulse ratio</t>
        </is>
      </c>
    </row>
    <row r="827">
      <c r="C827" t="inlineStr">
        <is>
          <t>Poor Pleth ratio</t>
        </is>
      </c>
    </row>
    <row r="830">
      <c r="A830" t="inlineStr">
        <is>
          <t>File name</t>
        </is>
      </c>
      <c r="B830" t="inlineStr">
        <is>
          <t>20190521T143657.442+0700.csv</t>
        </is>
      </c>
    </row>
    <row r="831">
      <c r="A831" t="inlineStr">
        <is>
          <t>Path</t>
        </is>
      </c>
      <c r="B831" t="inlineStr">
        <is>
          <t>24EI/RAW_DATA/24EI - 043/DAY 1 - 21-05-19</t>
        </is>
      </c>
    </row>
    <row r="833">
      <c r="A833" t="inlineStr">
        <is>
          <t>Patient</t>
        </is>
      </c>
      <c r="B833" t="inlineStr">
        <is>
          <t>24EI - 043</t>
        </is>
      </c>
      <c r="C833" t="inlineStr">
        <is>
          <t>Day</t>
        </is>
      </c>
      <c r="D833" t="inlineStr">
        <is>
          <t>DAY 1 - 21-05-19</t>
        </is>
      </c>
    </row>
    <row r="835">
      <c r="C835" t="inlineStr">
        <is>
          <t>count</t>
        </is>
      </c>
      <c r="D835" t="n">
        <v>5034128</v>
      </c>
    </row>
    <row r="836">
      <c r="C836" t="inlineStr">
        <is>
          <t>mean</t>
        </is>
      </c>
      <c r="D836" t="n">
        <v>32291.41791905172</v>
      </c>
    </row>
    <row r="837">
      <c r="C837" t="inlineStr">
        <is>
          <t>std</t>
        </is>
      </c>
    </row>
    <row r="838">
      <c r="C838" t="inlineStr">
        <is>
          <t>min</t>
        </is>
      </c>
      <c r="D838" t="n">
        <v>1</v>
      </c>
    </row>
    <row r="839">
      <c r="C839" t="inlineStr">
        <is>
          <t>25%</t>
        </is>
      </c>
      <c r="D839" t="n">
        <v>17941</v>
      </c>
    </row>
    <row r="840">
      <c r="C840" t="inlineStr">
        <is>
          <t>50%</t>
        </is>
      </c>
      <c r="D840" t="n">
        <v>31681</v>
      </c>
    </row>
    <row r="841">
      <c r="C841" t="inlineStr">
        <is>
          <t>75%</t>
        </is>
      </c>
      <c r="D841" t="n">
        <v>45772</v>
      </c>
    </row>
    <row r="842">
      <c r="C842" t="inlineStr">
        <is>
          <t>max</t>
        </is>
      </c>
      <c r="D842" t="n">
        <v>65535</v>
      </c>
    </row>
    <row r="843">
      <c r="C843" t="inlineStr">
        <is>
          <t>Invalid SpO2 ratio</t>
        </is>
      </c>
    </row>
    <row r="844">
      <c r="C844" t="inlineStr">
        <is>
          <t>Invalid Pulse ratio</t>
        </is>
      </c>
    </row>
    <row r="845">
      <c r="C845" t="inlineStr">
        <is>
          <t>Poor Pleth ratio</t>
        </is>
      </c>
    </row>
    <row r="848">
      <c r="A848" t="inlineStr">
        <is>
          <t>File name</t>
        </is>
      </c>
      <c r="B848" t="inlineStr">
        <is>
          <t>20190525T083136.767+0700.csv</t>
        </is>
      </c>
    </row>
    <row r="849">
      <c r="A849" t="inlineStr">
        <is>
          <t>Path</t>
        </is>
      </c>
      <c r="B849" t="inlineStr">
        <is>
          <t>24EI/RAW_DATA/24EI - 043/DAY 5 - 25-05-19</t>
        </is>
      </c>
    </row>
    <row r="851">
      <c r="A851" t="inlineStr">
        <is>
          <t>Patient</t>
        </is>
      </c>
      <c r="B851" t="inlineStr">
        <is>
          <t>24EI - 043</t>
        </is>
      </c>
      <c r="C851" t="inlineStr">
        <is>
          <t>Day</t>
        </is>
      </c>
      <c r="D851" t="inlineStr">
        <is>
          <t>DAY 5 - 25-05-19</t>
        </is>
      </c>
    </row>
    <row r="853">
      <c r="C853" t="inlineStr">
        <is>
          <t>count</t>
        </is>
      </c>
      <c r="D853" t="n">
        <v>5457636</v>
      </c>
    </row>
    <row r="854">
      <c r="C854" t="inlineStr">
        <is>
          <t>mean</t>
        </is>
      </c>
      <c r="D854" t="n">
        <v>21805.47246060382</v>
      </c>
    </row>
    <row r="855">
      <c r="C855" t="inlineStr">
        <is>
          <t>std</t>
        </is>
      </c>
    </row>
    <row r="856">
      <c r="C856" t="inlineStr">
        <is>
          <t>min</t>
        </is>
      </c>
      <c r="D856" t="n">
        <v>0</v>
      </c>
    </row>
    <row r="857">
      <c r="C857" t="inlineStr">
        <is>
          <t>25%</t>
        </is>
      </c>
      <c r="D857" t="n">
        <v>0</v>
      </c>
    </row>
    <row r="858">
      <c r="C858" t="inlineStr">
        <is>
          <t>50%</t>
        </is>
      </c>
      <c r="D858" t="n">
        <v>19268</v>
      </c>
    </row>
    <row r="859">
      <c r="C859" t="inlineStr">
        <is>
          <t>75%</t>
        </is>
      </c>
      <c r="D859" t="n">
        <v>37991</v>
      </c>
    </row>
    <row r="860">
      <c r="C860" t="inlineStr">
        <is>
          <t>max</t>
        </is>
      </c>
      <c r="D860" t="n">
        <v>65535</v>
      </c>
    </row>
    <row r="861">
      <c r="C861" t="inlineStr">
        <is>
          <t>Invalid SpO2 ratio</t>
        </is>
      </c>
    </row>
    <row r="862">
      <c r="C862" t="inlineStr">
        <is>
          <t>Invalid Pulse ratio</t>
        </is>
      </c>
    </row>
    <row r="863">
      <c r="C863" t="inlineStr">
        <is>
          <t>Poor Pleth ratio</t>
        </is>
      </c>
    </row>
    <row r="866">
      <c r="A866" t="inlineStr">
        <is>
          <t>File name</t>
        </is>
      </c>
      <c r="B866" t="inlineStr">
        <is>
          <t>20190523T113521.810+0700.csv</t>
        </is>
      </c>
    </row>
    <row r="867">
      <c r="A867" t="inlineStr">
        <is>
          <t>Path</t>
        </is>
      </c>
      <c r="B867" t="inlineStr">
        <is>
          <t>24EI/RAW_DATA/24EI - 044/DAY 1 - 23-05-19</t>
        </is>
      </c>
    </row>
    <row r="869">
      <c r="A869" t="inlineStr">
        <is>
          <t>Patient</t>
        </is>
      </c>
      <c r="B869" t="inlineStr">
        <is>
          <t>24EI - 044</t>
        </is>
      </c>
      <c r="C869" t="inlineStr">
        <is>
          <t>Day</t>
        </is>
      </c>
      <c r="D869" t="inlineStr">
        <is>
          <t>DAY 1 - 23-05-19</t>
        </is>
      </c>
    </row>
    <row r="871">
      <c r="C871" t="inlineStr">
        <is>
          <t>count</t>
        </is>
      </c>
      <c r="D871" t="n">
        <v>2256092</v>
      </c>
    </row>
    <row r="872">
      <c r="C872" t="inlineStr">
        <is>
          <t>mean</t>
        </is>
      </c>
      <c r="D872" t="n">
        <v>18953.9079035784</v>
      </c>
    </row>
    <row r="873">
      <c r="C873" t="inlineStr">
        <is>
          <t>std</t>
        </is>
      </c>
    </row>
    <row r="874">
      <c r="C874" t="inlineStr">
        <is>
          <t>min</t>
        </is>
      </c>
      <c r="D874" t="n">
        <v>0</v>
      </c>
    </row>
    <row r="875">
      <c r="C875" t="inlineStr">
        <is>
          <t>25%</t>
        </is>
      </c>
      <c r="D875" t="n">
        <v>0</v>
      </c>
    </row>
    <row r="876">
      <c r="C876" t="inlineStr">
        <is>
          <t>50%</t>
        </is>
      </c>
      <c r="D876" t="n">
        <v>11905</v>
      </c>
    </row>
    <row r="877">
      <c r="C877" t="inlineStr">
        <is>
          <t>75%</t>
        </is>
      </c>
      <c r="D877" t="n">
        <v>36056</v>
      </c>
    </row>
    <row r="878">
      <c r="C878" t="inlineStr">
        <is>
          <t>max</t>
        </is>
      </c>
      <c r="D878" t="n">
        <v>65535</v>
      </c>
    </row>
    <row r="879">
      <c r="C879" t="inlineStr">
        <is>
          <t>Invalid SpO2 ratio</t>
        </is>
      </c>
    </row>
    <row r="880">
      <c r="C880" t="inlineStr">
        <is>
          <t>Invalid Pulse ratio</t>
        </is>
      </c>
    </row>
    <row r="881">
      <c r="C881" t="inlineStr">
        <is>
          <t>Poor Pleth ratio</t>
        </is>
      </c>
    </row>
    <row r="884">
      <c r="A884" t="inlineStr">
        <is>
          <t>File name</t>
        </is>
      </c>
      <c r="B884" t="inlineStr">
        <is>
          <t>20190527T092925.616+0700.csv</t>
        </is>
      </c>
    </row>
    <row r="885">
      <c r="A885" t="inlineStr">
        <is>
          <t>Path</t>
        </is>
      </c>
      <c r="B885" t="inlineStr">
        <is>
          <t>24EI/RAW_DATA/24EI - 044/DAY 5 - 27-05-19</t>
        </is>
      </c>
    </row>
    <row r="887">
      <c r="A887" t="inlineStr">
        <is>
          <t>Patient</t>
        </is>
      </c>
      <c r="B887" t="inlineStr">
        <is>
          <t>24EI - 044</t>
        </is>
      </c>
      <c r="C887" t="inlineStr">
        <is>
          <t>Day</t>
        </is>
      </c>
      <c r="D887" t="inlineStr">
        <is>
          <t>DAY 5 - 27-05-19</t>
        </is>
      </c>
    </row>
    <row r="889">
      <c r="C889" t="inlineStr">
        <is>
          <t>count</t>
        </is>
      </c>
      <c r="D889" t="n">
        <v>1392263</v>
      </c>
    </row>
    <row r="890">
      <c r="C890" t="inlineStr">
        <is>
          <t>mean</t>
        </is>
      </c>
      <c r="D890" t="n">
        <v>32707.22588907412</v>
      </c>
    </row>
    <row r="891">
      <c r="C891" t="inlineStr">
        <is>
          <t>std</t>
        </is>
      </c>
    </row>
    <row r="892">
      <c r="C892" t="inlineStr">
        <is>
          <t>min</t>
        </is>
      </c>
      <c r="D892" t="n">
        <v>0</v>
      </c>
    </row>
    <row r="893">
      <c r="C893" t="inlineStr">
        <is>
          <t>25%</t>
        </is>
      </c>
      <c r="D893" t="n">
        <v>18395</v>
      </c>
    </row>
    <row r="894">
      <c r="C894" t="inlineStr">
        <is>
          <t>50%</t>
        </is>
      </c>
      <c r="D894" t="n">
        <v>32790</v>
      </c>
    </row>
    <row r="895">
      <c r="C895" t="inlineStr">
        <is>
          <t>75%</t>
        </is>
      </c>
      <c r="D895" t="n">
        <v>47020</v>
      </c>
    </row>
    <row r="896">
      <c r="C896" t="inlineStr">
        <is>
          <t>max</t>
        </is>
      </c>
      <c r="D896" t="n">
        <v>65535</v>
      </c>
    </row>
    <row r="897">
      <c r="C897" t="inlineStr">
        <is>
          <t>Invalid SpO2 ratio</t>
        </is>
      </c>
    </row>
    <row r="898">
      <c r="C898" t="inlineStr">
        <is>
          <t>Invalid Pulse ratio</t>
        </is>
      </c>
    </row>
    <row r="899">
      <c r="C899" t="inlineStr">
        <is>
          <t>Poor Pleth ratio</t>
        </is>
      </c>
    </row>
    <row r="902">
      <c r="A902" t="inlineStr">
        <is>
          <t>File name</t>
        </is>
      </c>
      <c r="B902" t="inlineStr">
        <is>
          <t>20190529T144202.443+0700.csv</t>
        </is>
      </c>
    </row>
    <row r="903">
      <c r="A903" t="inlineStr">
        <is>
          <t>Path</t>
        </is>
      </c>
      <c r="B903" t="inlineStr">
        <is>
          <t>24EI/RAW_DATA/24EI - 045/DAY 1 - 29-05-19</t>
        </is>
      </c>
    </row>
    <row r="905">
      <c r="A905" t="inlineStr">
        <is>
          <t>Patient</t>
        </is>
      </c>
      <c r="B905" t="inlineStr">
        <is>
          <t>24EI - 045</t>
        </is>
      </c>
      <c r="C905" t="inlineStr">
        <is>
          <t>Day</t>
        </is>
      </c>
      <c r="D905" t="inlineStr">
        <is>
          <t>DAY 1 - 29-05-19</t>
        </is>
      </c>
    </row>
    <row r="907">
      <c r="C907" t="inlineStr">
        <is>
          <t>count</t>
        </is>
      </c>
      <c r="D907" t="n">
        <v>5541241</v>
      </c>
    </row>
    <row r="908">
      <c r="C908" t="inlineStr">
        <is>
          <t>mean</t>
        </is>
      </c>
      <c r="D908" t="n">
        <v>12988.09455427042</v>
      </c>
    </row>
    <row r="909">
      <c r="C909" t="inlineStr">
        <is>
          <t>std</t>
        </is>
      </c>
    </row>
    <row r="910">
      <c r="C910" t="inlineStr">
        <is>
          <t>min</t>
        </is>
      </c>
      <c r="D910" t="n">
        <v>0</v>
      </c>
    </row>
    <row r="911">
      <c r="C911" t="inlineStr">
        <is>
          <t>25%</t>
        </is>
      </c>
      <c r="D911" t="n">
        <v>0</v>
      </c>
    </row>
    <row r="912">
      <c r="C912" t="inlineStr">
        <is>
          <t>50%</t>
        </is>
      </c>
      <c r="D912" t="n">
        <v>0</v>
      </c>
    </row>
    <row r="913">
      <c r="C913" t="inlineStr">
        <is>
          <t>75%</t>
        </is>
      </c>
      <c r="D913" t="n">
        <v>26699</v>
      </c>
    </row>
    <row r="914">
      <c r="C914" t="inlineStr">
        <is>
          <t>max</t>
        </is>
      </c>
      <c r="D914" t="n">
        <v>65535</v>
      </c>
    </row>
    <row r="915">
      <c r="C915" t="inlineStr">
        <is>
          <t>Invalid SpO2 ratio</t>
        </is>
      </c>
    </row>
    <row r="916">
      <c r="C916" t="inlineStr">
        <is>
          <t>Invalid Pulse ratio</t>
        </is>
      </c>
    </row>
    <row r="917">
      <c r="C917" t="inlineStr">
        <is>
          <t>Poor Pleth ratio</t>
        </is>
      </c>
    </row>
    <row r="920">
      <c r="A920" t="inlineStr">
        <is>
          <t>File name</t>
        </is>
      </c>
      <c r="B920" t="inlineStr">
        <is>
          <t>20190602T092228.137+0700.csv</t>
        </is>
      </c>
    </row>
    <row r="921">
      <c r="A921" t="inlineStr">
        <is>
          <t>Path</t>
        </is>
      </c>
      <c r="B921" t="inlineStr">
        <is>
          <t>24EI/RAW_DATA/24EI - 045/DAY 5 - 02-06-19</t>
        </is>
      </c>
    </row>
    <row r="923">
      <c r="A923" t="inlineStr">
        <is>
          <t>Patient</t>
        </is>
      </c>
      <c r="B923" t="inlineStr">
        <is>
          <t>24EI - 045</t>
        </is>
      </c>
      <c r="C923" t="inlineStr">
        <is>
          <t>Day</t>
        </is>
      </c>
      <c r="D923" t="inlineStr">
        <is>
          <t>DAY 5 - 02-06-19</t>
        </is>
      </c>
    </row>
    <row r="925">
      <c r="C925" t="inlineStr">
        <is>
          <t>count</t>
        </is>
      </c>
      <c r="D925" t="n">
        <v>4944483</v>
      </c>
    </row>
    <row r="926">
      <c r="C926" t="inlineStr">
        <is>
          <t>mean</t>
        </is>
      </c>
      <c r="D926" t="n">
        <v>32311.04931698622</v>
      </c>
    </row>
    <row r="927">
      <c r="C927" t="inlineStr">
        <is>
          <t>std</t>
        </is>
      </c>
    </row>
    <row r="928">
      <c r="C928" t="inlineStr">
        <is>
          <t>min</t>
        </is>
      </c>
      <c r="D928" t="n">
        <v>0</v>
      </c>
    </row>
    <row r="929">
      <c r="C929" t="inlineStr">
        <is>
          <t>25%</t>
        </is>
      </c>
      <c r="D929" t="n">
        <v>18051</v>
      </c>
    </row>
    <row r="930">
      <c r="C930" t="inlineStr">
        <is>
          <t>50%</t>
        </is>
      </c>
      <c r="D930" t="n">
        <v>32048</v>
      </c>
    </row>
    <row r="931">
      <c r="C931" t="inlineStr">
        <is>
          <t>75%</t>
        </is>
      </c>
      <c r="D931" t="n">
        <v>45003</v>
      </c>
    </row>
    <row r="932">
      <c r="C932" t="inlineStr">
        <is>
          <t>max</t>
        </is>
      </c>
      <c r="D932" t="n">
        <v>65535</v>
      </c>
    </row>
    <row r="933">
      <c r="C933" t="inlineStr">
        <is>
          <t>Invalid SpO2 ratio</t>
        </is>
      </c>
    </row>
    <row r="934">
      <c r="C934" t="inlineStr">
        <is>
          <t>Invalid Pulse ratio</t>
        </is>
      </c>
    </row>
    <row r="935">
      <c r="C935" t="inlineStr">
        <is>
          <t>Poor Pleth ratio</t>
        </is>
      </c>
    </row>
    <row r="938">
      <c r="A938" t="inlineStr">
        <is>
          <t>File name</t>
        </is>
      </c>
      <c r="B938" t="inlineStr">
        <is>
          <t>20190531T141637.623+0700.csv</t>
        </is>
      </c>
    </row>
    <row r="939">
      <c r="A939" t="inlineStr">
        <is>
          <t>Path</t>
        </is>
      </c>
      <c r="B939" t="inlineStr">
        <is>
          <t>24EI/RAW_DATA/24EI - 046/DAY 1 - 31-05-19</t>
        </is>
      </c>
    </row>
    <row r="941">
      <c r="A941" t="inlineStr">
        <is>
          <t>Patient</t>
        </is>
      </c>
      <c r="B941" t="inlineStr">
        <is>
          <t>24EI - 046</t>
        </is>
      </c>
      <c r="C941" t="inlineStr">
        <is>
          <t>Day</t>
        </is>
      </c>
      <c r="D941" t="inlineStr">
        <is>
          <t>DAY 1 - 31-05-19</t>
        </is>
      </c>
    </row>
    <row r="943">
      <c r="C943" t="inlineStr">
        <is>
          <t>count</t>
        </is>
      </c>
      <c r="D943" t="n">
        <v>5452768</v>
      </c>
    </row>
    <row r="944">
      <c r="C944" t="inlineStr">
        <is>
          <t>mean</t>
        </is>
      </c>
      <c r="D944" t="n">
        <v>32241.31476673865</v>
      </c>
    </row>
    <row r="945">
      <c r="C945" t="inlineStr">
        <is>
          <t>std</t>
        </is>
      </c>
    </row>
    <row r="946">
      <c r="C946" t="inlineStr">
        <is>
          <t>min</t>
        </is>
      </c>
      <c r="D946" t="n">
        <v>0</v>
      </c>
    </row>
    <row r="947">
      <c r="C947" t="inlineStr">
        <is>
          <t>25%</t>
        </is>
      </c>
      <c r="D947" t="n">
        <v>17335</v>
      </c>
    </row>
    <row r="948">
      <c r="C948" t="inlineStr">
        <is>
          <t>50%</t>
        </is>
      </c>
      <c r="D948" t="n">
        <v>31784</v>
      </c>
    </row>
    <row r="949">
      <c r="C949" t="inlineStr">
        <is>
          <t>75%</t>
        </is>
      </c>
      <c r="D949" t="n">
        <v>46773</v>
      </c>
    </row>
    <row r="950">
      <c r="C950" t="inlineStr">
        <is>
          <t>max</t>
        </is>
      </c>
      <c r="D950" t="n">
        <v>65535</v>
      </c>
    </row>
    <row r="951">
      <c r="C951" t="inlineStr">
        <is>
          <t>Invalid SpO2 ratio</t>
        </is>
      </c>
    </row>
    <row r="952">
      <c r="C952" t="inlineStr">
        <is>
          <t>Invalid Pulse ratio</t>
        </is>
      </c>
    </row>
    <row r="953">
      <c r="C953" t="inlineStr">
        <is>
          <t>Poor Pleth ratio</t>
        </is>
      </c>
    </row>
    <row r="956">
      <c r="A956" t="inlineStr">
        <is>
          <t>File name</t>
        </is>
      </c>
      <c r="B956" t="inlineStr">
        <is>
          <t>20190604T103523.467+0700.csv</t>
        </is>
      </c>
    </row>
    <row r="957">
      <c r="A957" t="inlineStr">
        <is>
          <t>Path</t>
        </is>
      </c>
      <c r="B957" t="inlineStr">
        <is>
          <t>24EI/RAW_DATA/24EI - 046/DAY 5 - 04-06-19</t>
        </is>
      </c>
    </row>
    <row r="959">
      <c r="A959" t="inlineStr">
        <is>
          <t>Patient</t>
        </is>
      </c>
      <c r="B959" t="inlineStr">
        <is>
          <t>24EI - 046</t>
        </is>
      </c>
      <c r="C959" t="inlineStr">
        <is>
          <t>Day</t>
        </is>
      </c>
      <c r="D959" t="inlineStr">
        <is>
          <t>DAY 5 - 04-06-19</t>
        </is>
      </c>
    </row>
    <row r="961">
      <c r="C961" t="inlineStr">
        <is>
          <t>count</t>
        </is>
      </c>
      <c r="D961" t="n">
        <v>5429740</v>
      </c>
    </row>
    <row r="962">
      <c r="C962" t="inlineStr">
        <is>
          <t>mean</t>
        </is>
      </c>
      <c r="D962" t="n">
        <v>32237.09623352131</v>
      </c>
    </row>
    <row r="963">
      <c r="C963" t="inlineStr">
        <is>
          <t>std</t>
        </is>
      </c>
    </row>
    <row r="964">
      <c r="C964" t="inlineStr">
        <is>
          <t>min</t>
        </is>
      </c>
      <c r="D964" t="n">
        <v>3276</v>
      </c>
    </row>
    <row r="965">
      <c r="C965" t="inlineStr">
        <is>
          <t>25%</t>
        </is>
      </c>
      <c r="D965" t="n">
        <v>17370</v>
      </c>
    </row>
    <row r="966">
      <c r="C966" t="inlineStr">
        <is>
          <t>50%</t>
        </is>
      </c>
      <c r="D966" t="n">
        <v>31573</v>
      </c>
    </row>
    <row r="967">
      <c r="C967" t="inlineStr">
        <is>
          <t>75%</t>
        </is>
      </c>
      <c r="D967" t="n">
        <v>46158</v>
      </c>
    </row>
    <row r="968">
      <c r="C968" t="inlineStr">
        <is>
          <t>max</t>
        </is>
      </c>
      <c r="D968" t="n">
        <v>62258</v>
      </c>
    </row>
    <row r="969">
      <c r="C969" t="inlineStr">
        <is>
          <t>Invalid SpO2 ratio</t>
        </is>
      </c>
    </row>
    <row r="970">
      <c r="C970" t="inlineStr">
        <is>
          <t>Invalid Pulse ratio</t>
        </is>
      </c>
    </row>
    <row r="971">
      <c r="C971" t="inlineStr">
        <is>
          <t>Poor Pleth ratio</t>
        </is>
      </c>
    </row>
    <row r="974">
      <c r="A974" t="inlineStr">
        <is>
          <t>File name</t>
        </is>
      </c>
      <c r="B974" t="inlineStr">
        <is>
          <t>20190605T101741.581+0700.csv</t>
        </is>
      </c>
    </row>
    <row r="975">
      <c r="A975" t="inlineStr">
        <is>
          <t>Path</t>
        </is>
      </c>
      <c r="B975" t="inlineStr">
        <is>
          <t>24EI/RAW_DATA/24EI - 047/DAY 1 - 05-06-19</t>
        </is>
      </c>
    </row>
    <row r="977">
      <c r="A977" t="inlineStr">
        <is>
          <t>Patient</t>
        </is>
      </c>
      <c r="B977" t="inlineStr">
        <is>
          <t>24EI - 047</t>
        </is>
      </c>
      <c r="C977" t="inlineStr">
        <is>
          <t>Day</t>
        </is>
      </c>
      <c r="D977" t="inlineStr">
        <is>
          <t>DAY 1 - 05-06-19</t>
        </is>
      </c>
    </row>
    <row r="979">
      <c r="C979" t="inlineStr">
        <is>
          <t>count</t>
        </is>
      </c>
      <c r="D979" t="n">
        <v>5050333</v>
      </c>
    </row>
    <row r="980">
      <c r="C980" t="inlineStr">
        <is>
          <t>mean</t>
        </is>
      </c>
      <c r="D980" t="n">
        <v>18049.7430840699</v>
      </c>
    </row>
    <row r="981">
      <c r="C981" t="inlineStr">
        <is>
          <t>std</t>
        </is>
      </c>
    </row>
    <row r="982">
      <c r="C982" t="inlineStr">
        <is>
          <t>min</t>
        </is>
      </c>
      <c r="D982" t="n">
        <v>0</v>
      </c>
    </row>
    <row r="983">
      <c r="C983" t="inlineStr">
        <is>
          <t>25%</t>
        </is>
      </c>
      <c r="D983" t="n">
        <v>0</v>
      </c>
    </row>
    <row r="984">
      <c r="C984" t="inlineStr">
        <is>
          <t>50%</t>
        </is>
      </c>
      <c r="D984" t="n">
        <v>11508</v>
      </c>
    </row>
    <row r="985">
      <c r="C985" t="inlineStr">
        <is>
          <t>75%</t>
        </is>
      </c>
      <c r="D985" t="n">
        <v>33896</v>
      </c>
    </row>
    <row r="986">
      <c r="C986" t="inlineStr">
        <is>
          <t>max</t>
        </is>
      </c>
      <c r="D986" t="n">
        <v>65535</v>
      </c>
    </row>
    <row r="987">
      <c r="C987" t="inlineStr">
        <is>
          <t>Invalid SpO2 ratio</t>
        </is>
      </c>
    </row>
    <row r="988">
      <c r="C988" t="inlineStr">
        <is>
          <t>Invalid Pulse ratio</t>
        </is>
      </c>
    </row>
    <row r="989">
      <c r="C989" t="inlineStr">
        <is>
          <t>Poor Pleth ratio</t>
        </is>
      </c>
    </row>
    <row r="992">
      <c r="A992" t="inlineStr">
        <is>
          <t>File name</t>
        </is>
      </c>
      <c r="B992" t="inlineStr">
        <is>
          <t>20190610T092607.302+0700.csv</t>
        </is>
      </c>
    </row>
    <row r="993">
      <c r="A993" t="inlineStr">
        <is>
          <t>Path</t>
        </is>
      </c>
      <c r="B993" t="inlineStr">
        <is>
          <t>24EI/RAW_DATA/24EI - 047/DAY 5 - 09-06-19</t>
        </is>
      </c>
    </row>
    <row r="995">
      <c r="A995" t="inlineStr">
        <is>
          <t>Patient</t>
        </is>
      </c>
      <c r="B995" t="inlineStr">
        <is>
          <t>24EI - 047</t>
        </is>
      </c>
      <c r="C995" t="inlineStr">
        <is>
          <t>Day</t>
        </is>
      </c>
      <c r="D995" t="inlineStr">
        <is>
          <t>DAY 5 - 09-06-19</t>
        </is>
      </c>
    </row>
    <row r="997">
      <c r="C997" t="inlineStr">
        <is>
          <t>count</t>
        </is>
      </c>
      <c r="D997" t="n">
        <v>17058</v>
      </c>
    </row>
    <row r="998">
      <c r="C998" t="inlineStr">
        <is>
          <t>mean</t>
        </is>
      </c>
      <c r="D998" t="n">
        <v>32359.01647320905</v>
      </c>
    </row>
    <row r="999">
      <c r="C999" t="inlineStr">
        <is>
          <t>std</t>
        </is>
      </c>
    </row>
    <row r="1000">
      <c r="C1000" t="inlineStr">
        <is>
          <t>min</t>
        </is>
      </c>
      <c r="D1000" t="n">
        <v>3276</v>
      </c>
    </row>
    <row r="1001">
      <c r="C1001" t="inlineStr">
        <is>
          <t>25%</t>
        </is>
      </c>
      <c r="D1001" t="n">
        <v>15914.25</v>
      </c>
    </row>
    <row r="1002">
      <c r="C1002" t="inlineStr">
        <is>
          <t>50%</t>
        </is>
      </c>
      <c r="D1002" t="n">
        <v>33001.5</v>
      </c>
    </row>
    <row r="1003">
      <c r="C1003" t="inlineStr">
        <is>
          <t>75%</t>
        </is>
      </c>
      <c r="D1003" t="n">
        <v>48367</v>
      </c>
    </row>
    <row r="1004">
      <c r="C1004" t="inlineStr">
        <is>
          <t>max</t>
        </is>
      </c>
      <c r="D1004" t="n">
        <v>62258</v>
      </c>
    </row>
    <row r="1005">
      <c r="C1005" t="inlineStr">
        <is>
          <t>Invalid SpO2 ratio</t>
        </is>
      </c>
    </row>
    <row r="1006">
      <c r="C1006" t="inlineStr">
        <is>
          <t>Invalid Pulse ratio</t>
        </is>
      </c>
    </row>
    <row r="1007">
      <c r="C1007" t="inlineStr">
        <is>
          <t>Poor Pleth ratio</t>
        </is>
      </c>
    </row>
    <row r="1010">
      <c r="A1010" t="inlineStr">
        <is>
          <t>File name</t>
        </is>
      </c>
      <c r="B1010" t="inlineStr">
        <is>
          <t>20190610T093414.974+0700.csv</t>
        </is>
      </c>
    </row>
    <row r="1011">
      <c r="A1011" t="inlineStr">
        <is>
          <t>Path</t>
        </is>
      </c>
      <c r="B1011" t="inlineStr">
        <is>
          <t>24EI/RAW_DATA/24EI - 047/DAY 5 - 09-06-19</t>
        </is>
      </c>
    </row>
    <row r="1013">
      <c r="A1013" t="inlineStr">
        <is>
          <t>Patient</t>
        </is>
      </c>
      <c r="B1013" t="inlineStr">
        <is>
          <t>24EI - 047</t>
        </is>
      </c>
      <c r="C1013" t="inlineStr">
        <is>
          <t>Day</t>
        </is>
      </c>
      <c r="D1013" t="inlineStr">
        <is>
          <t>DAY 5 - 09-06-19</t>
        </is>
      </c>
    </row>
    <row r="1015">
      <c r="C1015" t="inlineStr">
        <is>
          <t>count</t>
        </is>
      </c>
      <c r="D1015" t="n">
        <v>226102</v>
      </c>
    </row>
    <row r="1016">
      <c r="C1016" t="inlineStr">
        <is>
          <t>mean</t>
        </is>
      </c>
      <c r="D1016" t="n">
        <v>31675.4592175213</v>
      </c>
    </row>
    <row r="1017">
      <c r="C1017" t="inlineStr">
        <is>
          <t>std</t>
        </is>
      </c>
    </row>
    <row r="1018">
      <c r="C1018" t="inlineStr">
        <is>
          <t>min</t>
        </is>
      </c>
      <c r="D1018" t="n">
        <v>0</v>
      </c>
    </row>
    <row r="1019">
      <c r="C1019" t="inlineStr">
        <is>
          <t>25%</t>
        </is>
      </c>
      <c r="D1019" t="n">
        <v>18132</v>
      </c>
    </row>
    <row r="1020">
      <c r="C1020" t="inlineStr">
        <is>
          <t>50%</t>
        </is>
      </c>
      <c r="D1020" t="n">
        <v>31409.5</v>
      </c>
    </row>
    <row r="1021">
      <c r="C1021" t="inlineStr">
        <is>
          <t>75%</t>
        </is>
      </c>
      <c r="D1021" t="n">
        <v>45353</v>
      </c>
    </row>
    <row r="1022">
      <c r="C1022" t="inlineStr">
        <is>
          <t>max</t>
        </is>
      </c>
      <c r="D1022" t="n">
        <v>65535</v>
      </c>
    </row>
    <row r="1023">
      <c r="C1023" t="inlineStr">
        <is>
          <t>Invalid SpO2 ratio</t>
        </is>
      </c>
    </row>
    <row r="1024">
      <c r="C1024" t="inlineStr">
        <is>
          <t>Invalid Pulse ratio</t>
        </is>
      </c>
    </row>
    <row r="1025">
      <c r="C1025" t="inlineStr">
        <is>
          <t>Poor Pleth ratio</t>
        </is>
      </c>
    </row>
    <row r="1028">
      <c r="A1028" t="inlineStr">
        <is>
          <t>File name</t>
        </is>
      </c>
      <c r="B1028" t="inlineStr">
        <is>
          <t>Patient turned off the PPG.csv</t>
        </is>
      </c>
    </row>
    <row r="1029">
      <c r="A1029" t="inlineStr">
        <is>
          <t>Path</t>
        </is>
      </c>
      <c r="B1029" t="inlineStr">
        <is>
          <t>24EI/RAW_DATA/24EI - 047/DAY 5 - 09-06-19</t>
        </is>
      </c>
    </row>
    <row r="1031">
      <c r="A1031" t="inlineStr">
        <is>
          <t>Patient</t>
        </is>
      </c>
      <c r="B1031" t="inlineStr">
        <is>
          <t>24EI - 047</t>
        </is>
      </c>
      <c r="C1031" t="inlineStr">
        <is>
          <t>Day</t>
        </is>
      </c>
      <c r="D1031" t="inlineStr">
        <is>
          <t>DAY 5 - 09-06-19</t>
        </is>
      </c>
    </row>
    <row r="1033">
      <c r="C1033" t="inlineStr">
        <is>
          <t>count</t>
        </is>
      </c>
      <c r="D1033" t="n">
        <v>149072</v>
      </c>
    </row>
    <row r="1034">
      <c r="C1034" t="inlineStr">
        <is>
          <t>mean</t>
        </is>
      </c>
      <c r="D1034" t="n">
        <v>32168.59201593861</v>
      </c>
    </row>
    <row r="1035">
      <c r="C1035" t="inlineStr">
        <is>
          <t>std</t>
        </is>
      </c>
    </row>
    <row r="1036">
      <c r="C1036" t="inlineStr">
        <is>
          <t>min</t>
        </is>
      </c>
      <c r="D1036" t="n">
        <v>3276</v>
      </c>
    </row>
    <row r="1037">
      <c r="C1037" t="inlineStr">
        <is>
          <t>25%</t>
        </is>
      </c>
      <c r="D1037" t="n">
        <v>18159.75</v>
      </c>
    </row>
    <row r="1038">
      <c r="C1038" t="inlineStr">
        <is>
          <t>50%</t>
        </is>
      </c>
      <c r="D1038" t="n">
        <v>32264.5</v>
      </c>
    </row>
    <row r="1039">
      <c r="C1039" t="inlineStr">
        <is>
          <t>75%</t>
        </is>
      </c>
      <c r="D1039" t="n">
        <v>45142</v>
      </c>
    </row>
    <row r="1040">
      <c r="C1040" t="inlineStr">
        <is>
          <t>max</t>
        </is>
      </c>
      <c r="D1040" t="n">
        <v>65535</v>
      </c>
    </row>
    <row r="1041">
      <c r="C1041" t="inlineStr">
        <is>
          <t>Invalid SpO2 ratio</t>
        </is>
      </c>
    </row>
    <row r="1042">
      <c r="C1042" t="inlineStr">
        <is>
          <t>Invalid Pulse ratio</t>
        </is>
      </c>
    </row>
    <row r="1043">
      <c r="C1043" t="inlineStr">
        <is>
          <t>Poor Pleth ratio</t>
        </is>
      </c>
    </row>
    <row r="1046">
      <c r="A1046" t="inlineStr">
        <is>
          <t>File name</t>
        </is>
      </c>
      <c r="B1046" t="inlineStr">
        <is>
          <t>20190610T134753.672+0700.csv</t>
        </is>
      </c>
    </row>
    <row r="1047">
      <c r="A1047" t="inlineStr">
        <is>
          <t>Path</t>
        </is>
      </c>
      <c r="B1047" t="inlineStr">
        <is>
          <t>24EI/RAW_DATA/24EI - 048/DAY 1 - 10-06-2019</t>
        </is>
      </c>
    </row>
    <row r="1049">
      <c r="A1049" t="inlineStr">
        <is>
          <t>Patient</t>
        </is>
      </c>
      <c r="B1049" t="inlineStr">
        <is>
          <t>24EI - 048</t>
        </is>
      </c>
      <c r="C1049" t="inlineStr">
        <is>
          <t>Day</t>
        </is>
      </c>
      <c r="D1049" t="inlineStr">
        <is>
          <t>DAY 1 - 10-06-2019</t>
        </is>
      </c>
    </row>
    <row r="1051">
      <c r="C1051" t="inlineStr">
        <is>
          <t>count</t>
        </is>
      </c>
      <c r="D1051" t="n">
        <v>4914918</v>
      </c>
    </row>
    <row r="1052">
      <c r="C1052" t="inlineStr">
        <is>
          <t>mean</t>
        </is>
      </c>
      <c r="D1052" t="n">
        <v>32345.18640290642</v>
      </c>
    </row>
    <row r="1053">
      <c r="C1053" t="inlineStr">
        <is>
          <t>std</t>
        </is>
      </c>
    </row>
    <row r="1054">
      <c r="C1054" t="inlineStr">
        <is>
          <t>min</t>
        </is>
      </c>
      <c r="D1054" t="n">
        <v>0</v>
      </c>
    </row>
    <row r="1055">
      <c r="C1055" t="inlineStr">
        <is>
          <t>25%</t>
        </is>
      </c>
      <c r="D1055" t="n">
        <v>19639</v>
      </c>
    </row>
    <row r="1056">
      <c r="C1056" t="inlineStr">
        <is>
          <t>50%</t>
        </is>
      </c>
      <c r="D1056" t="n">
        <v>30844</v>
      </c>
    </row>
    <row r="1057">
      <c r="C1057" t="inlineStr">
        <is>
          <t>75%</t>
        </is>
      </c>
      <c r="D1057" t="n">
        <v>44361</v>
      </c>
    </row>
    <row r="1058">
      <c r="C1058" t="inlineStr">
        <is>
          <t>max</t>
        </is>
      </c>
      <c r="D1058" t="n">
        <v>65535</v>
      </c>
    </row>
    <row r="1059">
      <c r="C1059" t="inlineStr">
        <is>
          <t>Invalid SpO2 ratio</t>
        </is>
      </c>
    </row>
    <row r="1060">
      <c r="C1060" t="inlineStr">
        <is>
          <t>Invalid Pulse ratio</t>
        </is>
      </c>
    </row>
    <row r="1061">
      <c r="C1061" t="inlineStr">
        <is>
          <t>Poor Pleth ratio</t>
        </is>
      </c>
    </row>
    <row r="1064">
      <c r="A1064" t="inlineStr">
        <is>
          <t>File name</t>
        </is>
      </c>
      <c r="B1064" t="inlineStr">
        <is>
          <t>20190614T092702.961+0700.csv</t>
        </is>
      </c>
    </row>
    <row r="1065">
      <c r="A1065" t="inlineStr">
        <is>
          <t>Path</t>
        </is>
      </c>
      <c r="B1065" t="inlineStr">
        <is>
          <t>24EI/RAW_DATA/24EI - 048/DAY 5 - 14-06-2019</t>
        </is>
      </c>
    </row>
    <row r="1067">
      <c r="A1067" t="inlineStr">
        <is>
          <t>Patient</t>
        </is>
      </c>
      <c r="B1067" t="inlineStr">
        <is>
          <t>24EI - 048</t>
        </is>
      </c>
      <c r="C1067" t="inlineStr">
        <is>
          <t>Day</t>
        </is>
      </c>
      <c r="D1067" t="inlineStr">
        <is>
          <t>DAY 5 - 14-06-2019</t>
        </is>
      </c>
    </row>
    <row r="1069">
      <c r="C1069" t="inlineStr">
        <is>
          <t>count</t>
        </is>
      </c>
      <c r="D1069" t="n">
        <v>4764817</v>
      </c>
    </row>
    <row r="1070">
      <c r="C1070" t="inlineStr">
        <is>
          <t>mean</t>
        </is>
      </c>
      <c r="D1070" t="n">
        <v>32366.06009905522</v>
      </c>
    </row>
    <row r="1071">
      <c r="C1071" t="inlineStr">
        <is>
          <t>std</t>
        </is>
      </c>
    </row>
    <row r="1072">
      <c r="C1072" t="inlineStr">
        <is>
          <t>min</t>
        </is>
      </c>
      <c r="D1072" t="n">
        <v>3276</v>
      </c>
    </row>
    <row r="1073">
      <c r="C1073" t="inlineStr">
        <is>
          <t>25%</t>
        </is>
      </c>
      <c r="D1073" t="n">
        <v>19911</v>
      </c>
    </row>
    <row r="1074">
      <c r="C1074" t="inlineStr">
        <is>
          <t>50%</t>
        </is>
      </c>
      <c r="D1074" t="n">
        <v>31600</v>
      </c>
    </row>
    <row r="1075">
      <c r="C1075" t="inlineStr">
        <is>
          <t>75%</t>
        </is>
      </c>
      <c r="D1075" t="n">
        <v>44488</v>
      </c>
    </row>
    <row r="1076">
      <c r="C1076" t="inlineStr">
        <is>
          <t>max</t>
        </is>
      </c>
      <c r="D1076" t="n">
        <v>65535</v>
      </c>
    </row>
    <row r="1077">
      <c r="C1077" t="inlineStr">
        <is>
          <t>Invalid SpO2 ratio</t>
        </is>
      </c>
    </row>
    <row r="1078">
      <c r="C1078" t="inlineStr">
        <is>
          <t>Invalid Pulse ratio</t>
        </is>
      </c>
    </row>
    <row r="1079">
      <c r="C1079" t="inlineStr">
        <is>
          <t>Poor Pleth ratio</t>
        </is>
      </c>
    </row>
    <row r="1082">
      <c r="A1082" t="inlineStr">
        <is>
          <t>File name</t>
        </is>
      </c>
      <c r="B1082" t="inlineStr">
        <is>
          <t>20190617T155833.479+0700.csv</t>
        </is>
      </c>
    </row>
    <row r="1083">
      <c r="A1083" t="inlineStr">
        <is>
          <t>Path</t>
        </is>
      </c>
      <c r="B1083" t="inlineStr">
        <is>
          <t>24EI/RAW_DATA/24EI - 049 check ecg day 1/DAY 1 - 17-6-2019</t>
        </is>
      </c>
    </row>
    <row r="1085">
      <c r="A1085" t="inlineStr">
        <is>
          <t>Patient</t>
        </is>
      </c>
      <c r="B1085" t="inlineStr">
        <is>
          <t>24EI - 049 check ecg day 1</t>
        </is>
      </c>
      <c r="C1085" t="inlineStr">
        <is>
          <t>Day</t>
        </is>
      </c>
      <c r="D1085" t="inlineStr">
        <is>
          <t>DAY 1 - 17-6-2019</t>
        </is>
      </c>
    </row>
    <row r="1087">
      <c r="C1087" t="inlineStr">
        <is>
          <t>count</t>
        </is>
      </c>
      <c r="D1087" t="n">
        <v>4871746</v>
      </c>
    </row>
    <row r="1088">
      <c r="C1088" t="inlineStr">
        <is>
          <t>mean</t>
        </is>
      </c>
      <c r="D1088" t="n">
        <v>28447.52877797816</v>
      </c>
    </row>
    <row r="1089">
      <c r="C1089" t="inlineStr">
        <is>
          <t>std</t>
        </is>
      </c>
    </row>
    <row r="1090">
      <c r="C1090" t="inlineStr">
        <is>
          <t>min</t>
        </is>
      </c>
      <c r="D1090" t="n">
        <v>0</v>
      </c>
    </row>
    <row r="1091">
      <c r="C1091" t="inlineStr">
        <is>
          <t>25%</t>
        </is>
      </c>
      <c r="D1091" t="n">
        <v>14723</v>
      </c>
    </row>
    <row r="1092">
      <c r="C1092" t="inlineStr">
        <is>
          <t>50%</t>
        </is>
      </c>
      <c r="D1092" t="n">
        <v>29077</v>
      </c>
    </row>
    <row r="1093">
      <c r="C1093" t="inlineStr">
        <is>
          <t>75%</t>
        </is>
      </c>
      <c r="D1093" t="n">
        <v>42180</v>
      </c>
    </row>
    <row r="1094">
      <c r="C1094" t="inlineStr">
        <is>
          <t>max</t>
        </is>
      </c>
      <c r="D1094" t="n">
        <v>65535</v>
      </c>
    </row>
    <row r="1095">
      <c r="C1095" t="inlineStr">
        <is>
          <t>Invalid SpO2 ratio</t>
        </is>
      </c>
    </row>
    <row r="1096">
      <c r="C1096" t="inlineStr">
        <is>
          <t>Invalid Pulse ratio</t>
        </is>
      </c>
    </row>
    <row r="1097">
      <c r="C1097" t="inlineStr">
        <is>
          <t>Poor Pleth ratio</t>
        </is>
      </c>
    </row>
    <row r="1100">
      <c r="A1100" t="inlineStr">
        <is>
          <t>File name</t>
        </is>
      </c>
      <c r="B1100" t="inlineStr">
        <is>
          <t>20190621T102048.361+0700.csv</t>
        </is>
      </c>
    </row>
    <row r="1101">
      <c r="A1101" t="inlineStr">
        <is>
          <t>Path</t>
        </is>
      </c>
      <c r="B1101" t="inlineStr">
        <is>
          <t>24EI/RAW_DATA/24EI - 049 check ecg day 1/DAY 5 - 21-6-2019 - Patient took out the ePatch</t>
        </is>
      </c>
    </row>
    <row r="1103">
      <c r="A1103" t="inlineStr">
        <is>
          <t>Patient</t>
        </is>
      </c>
      <c r="B1103" t="inlineStr">
        <is>
          <t>24EI - 049 check ecg day 1</t>
        </is>
      </c>
      <c r="C1103" t="inlineStr">
        <is>
          <t>Day</t>
        </is>
      </c>
      <c r="D1103" t="inlineStr">
        <is>
          <t>DAY 5 - 21-6-2019 - Patient took out the ePatch</t>
        </is>
      </c>
    </row>
    <row r="1105">
      <c r="C1105" t="inlineStr">
        <is>
          <t>count</t>
        </is>
      </c>
      <c r="D1105" t="n">
        <v>4904359</v>
      </c>
    </row>
    <row r="1106">
      <c r="C1106" t="inlineStr">
        <is>
          <t>mean</t>
        </is>
      </c>
      <c r="D1106" t="n">
        <v>21388.89666580281</v>
      </c>
    </row>
    <row r="1107">
      <c r="C1107" t="inlineStr">
        <is>
          <t>std</t>
        </is>
      </c>
    </row>
    <row r="1108">
      <c r="C1108" t="inlineStr">
        <is>
          <t>min</t>
        </is>
      </c>
      <c r="D1108" t="n">
        <v>0</v>
      </c>
    </row>
    <row r="1109">
      <c r="C1109" t="inlineStr">
        <is>
          <t>25%</t>
        </is>
      </c>
      <c r="D1109" t="n">
        <v>0</v>
      </c>
    </row>
    <row r="1110">
      <c r="C1110" t="inlineStr">
        <is>
          <t>50%</t>
        </is>
      </c>
      <c r="D1110" t="n">
        <v>19228</v>
      </c>
    </row>
    <row r="1111">
      <c r="C1111" t="inlineStr">
        <is>
          <t>75%</t>
        </is>
      </c>
      <c r="D1111" t="n">
        <v>38841</v>
      </c>
    </row>
    <row r="1112">
      <c r="C1112" t="inlineStr">
        <is>
          <t>max</t>
        </is>
      </c>
      <c r="D1112" t="n">
        <v>65535</v>
      </c>
    </row>
    <row r="1113">
      <c r="C1113" t="inlineStr">
        <is>
          <t>Invalid SpO2 ratio</t>
        </is>
      </c>
    </row>
    <row r="1114">
      <c r="C1114" t="inlineStr">
        <is>
          <t>Invalid Pulse ratio</t>
        </is>
      </c>
    </row>
    <row r="1115">
      <c r="C1115" t="inlineStr">
        <is>
          <t>Poor Pleth ratio</t>
        </is>
      </c>
    </row>
    <row r="1118">
      <c r="A1118" t="inlineStr">
        <is>
          <t>File name</t>
        </is>
      </c>
      <c r="B1118" t="inlineStr">
        <is>
          <t>20190618T173016.021+0700.csv</t>
        </is>
      </c>
    </row>
    <row r="1119">
      <c r="A1119" t="inlineStr">
        <is>
          <t>Path</t>
        </is>
      </c>
      <c r="B1119" t="inlineStr">
        <is>
          <t>24EI/RAW_DATA/24EI - 050/DAY 1 - 18-06-19</t>
        </is>
      </c>
    </row>
    <row r="1121">
      <c r="A1121" t="inlineStr">
        <is>
          <t>Patient</t>
        </is>
      </c>
      <c r="B1121" t="inlineStr">
        <is>
          <t>24EI - 050</t>
        </is>
      </c>
      <c r="C1121" t="inlineStr">
        <is>
          <t>Day</t>
        </is>
      </c>
      <c r="D1121" t="inlineStr">
        <is>
          <t>DAY 1 - 18-06-19</t>
        </is>
      </c>
    </row>
    <row r="1123">
      <c r="C1123" t="inlineStr">
        <is>
          <t>count</t>
        </is>
      </c>
      <c r="D1123" t="n">
        <v>5323202</v>
      </c>
    </row>
    <row r="1124">
      <c r="C1124" t="inlineStr">
        <is>
          <t>mean</t>
        </is>
      </c>
      <c r="D1124" t="n">
        <v>24672.14482392365</v>
      </c>
    </row>
    <row r="1125">
      <c r="C1125" t="inlineStr">
        <is>
          <t>std</t>
        </is>
      </c>
    </row>
    <row r="1126">
      <c r="C1126" t="inlineStr">
        <is>
          <t>min</t>
        </is>
      </c>
      <c r="D1126" t="n">
        <v>0</v>
      </c>
    </row>
    <row r="1127">
      <c r="C1127" t="inlineStr">
        <is>
          <t>25%</t>
        </is>
      </c>
      <c r="D1127" t="n">
        <v>3421</v>
      </c>
    </row>
    <row r="1128">
      <c r="C1128" t="inlineStr">
        <is>
          <t>50%</t>
        </is>
      </c>
      <c r="D1128" t="n">
        <v>22909</v>
      </c>
    </row>
    <row r="1129">
      <c r="C1129" t="inlineStr">
        <is>
          <t>75%</t>
        </is>
      </c>
      <c r="D1129" t="n">
        <v>41853</v>
      </c>
    </row>
    <row r="1130">
      <c r="C1130" t="inlineStr">
        <is>
          <t>max</t>
        </is>
      </c>
      <c r="D1130" t="n">
        <v>65535</v>
      </c>
    </row>
    <row r="1131">
      <c r="C1131" t="inlineStr">
        <is>
          <t>Invalid SpO2 ratio</t>
        </is>
      </c>
    </row>
    <row r="1132">
      <c r="C1132" t="inlineStr">
        <is>
          <t>Invalid Pulse ratio</t>
        </is>
      </c>
    </row>
    <row r="1133">
      <c r="C1133" t="inlineStr">
        <is>
          <t>Poor Pleth ratio</t>
        </is>
      </c>
    </row>
    <row r="1136">
      <c r="A1136" t="inlineStr">
        <is>
          <t>File name</t>
        </is>
      </c>
      <c r="B1136" t="inlineStr">
        <is>
          <t>20190622T092707.787+0700.csv</t>
        </is>
      </c>
    </row>
    <row r="1137">
      <c r="A1137" t="inlineStr">
        <is>
          <t>Path</t>
        </is>
      </c>
      <c r="B1137" t="inlineStr">
        <is>
          <t>24EI/RAW_DATA/24EI - 050/DAY 5 - 22-06-19</t>
        </is>
      </c>
    </row>
    <row r="1139">
      <c r="A1139" t="inlineStr">
        <is>
          <t>Patient</t>
        </is>
      </c>
      <c r="B1139" t="inlineStr">
        <is>
          <t>24EI - 050</t>
        </is>
      </c>
      <c r="C1139" t="inlineStr">
        <is>
          <t>Day</t>
        </is>
      </c>
      <c r="D1139" t="inlineStr">
        <is>
          <t>DAY 5 - 22-06-19</t>
        </is>
      </c>
    </row>
    <row r="1141">
      <c r="C1141" t="inlineStr">
        <is>
          <t>count</t>
        </is>
      </c>
      <c r="D1141" t="n">
        <v>5236994</v>
      </c>
    </row>
    <row r="1142">
      <c r="C1142" t="inlineStr">
        <is>
          <t>mean</t>
        </is>
      </c>
      <c r="D1142" t="n">
        <v>32265.31900418446</v>
      </c>
    </row>
    <row r="1143">
      <c r="C1143" t="inlineStr">
        <is>
          <t>std</t>
        </is>
      </c>
    </row>
    <row r="1144">
      <c r="C1144" t="inlineStr">
        <is>
          <t>min</t>
        </is>
      </c>
      <c r="D1144" t="n">
        <v>0</v>
      </c>
    </row>
    <row r="1145">
      <c r="C1145" t="inlineStr">
        <is>
          <t>25%</t>
        </is>
      </c>
      <c r="D1145" t="n">
        <v>19875</v>
      </c>
    </row>
    <row r="1146">
      <c r="C1146" t="inlineStr">
        <is>
          <t>50%</t>
        </is>
      </c>
      <c r="D1146" t="n">
        <v>32191</v>
      </c>
    </row>
    <row r="1147">
      <c r="C1147" t="inlineStr">
        <is>
          <t>75%</t>
        </is>
      </c>
      <c r="D1147" t="n">
        <v>44611</v>
      </c>
    </row>
    <row r="1148">
      <c r="C1148" t="inlineStr">
        <is>
          <t>max</t>
        </is>
      </c>
      <c r="D1148" t="n">
        <v>65535</v>
      </c>
    </row>
    <row r="1149">
      <c r="C1149" t="inlineStr">
        <is>
          <t>Invalid SpO2 ratio</t>
        </is>
      </c>
    </row>
    <row r="1150">
      <c r="C1150" t="inlineStr">
        <is>
          <t>Invalid Pulse ratio</t>
        </is>
      </c>
    </row>
    <row r="1151">
      <c r="C1151" t="inlineStr">
        <is>
          <t>Poor Pleth ratio</t>
        </is>
      </c>
    </row>
    <row r="1154">
      <c r="A1154" t="inlineStr">
        <is>
          <t>File name</t>
        </is>
      </c>
      <c r="B1154" t="inlineStr">
        <is>
          <t>20190624T152718.446+0700.csv</t>
        </is>
      </c>
    </row>
    <row r="1155">
      <c r="A1155" t="inlineStr">
        <is>
          <t>Path</t>
        </is>
      </c>
      <c r="B1155" t="inlineStr">
        <is>
          <t>24EI/RAW_DATA/24EI - 051/DAY 1 - 24-06-19</t>
        </is>
      </c>
    </row>
    <row r="1157">
      <c r="A1157" t="inlineStr">
        <is>
          <t>Patient</t>
        </is>
      </c>
      <c r="B1157" t="inlineStr">
        <is>
          <t>24EI - 051</t>
        </is>
      </c>
      <c r="C1157" t="inlineStr">
        <is>
          <t>Day</t>
        </is>
      </c>
      <c r="D1157" t="inlineStr">
        <is>
          <t>DAY 1 - 24-06-19</t>
        </is>
      </c>
    </row>
    <row r="1159">
      <c r="C1159" t="inlineStr">
        <is>
          <t>count</t>
        </is>
      </c>
      <c r="D1159" t="n">
        <v>4815169</v>
      </c>
    </row>
    <row r="1160">
      <c r="C1160" t="inlineStr">
        <is>
          <t>mean</t>
        </is>
      </c>
      <c r="D1160" t="n">
        <v>20026.40440449754</v>
      </c>
    </row>
    <row r="1161">
      <c r="C1161" t="inlineStr">
        <is>
          <t>std</t>
        </is>
      </c>
    </row>
    <row r="1162">
      <c r="C1162" t="inlineStr">
        <is>
          <t>min</t>
        </is>
      </c>
      <c r="D1162" t="n">
        <v>0</v>
      </c>
    </row>
    <row r="1163">
      <c r="C1163" t="inlineStr">
        <is>
          <t>25%</t>
        </is>
      </c>
      <c r="D1163" t="n">
        <v>0</v>
      </c>
    </row>
    <row r="1164">
      <c r="C1164" t="inlineStr">
        <is>
          <t>50%</t>
        </is>
      </c>
      <c r="D1164" t="n">
        <v>15849</v>
      </c>
    </row>
    <row r="1165">
      <c r="C1165" t="inlineStr">
        <is>
          <t>75%</t>
        </is>
      </c>
      <c r="D1165" t="n">
        <v>36730</v>
      </c>
    </row>
    <row r="1166">
      <c r="C1166" t="inlineStr">
        <is>
          <t>max</t>
        </is>
      </c>
      <c r="D1166" t="n">
        <v>65535</v>
      </c>
    </row>
    <row r="1167">
      <c r="C1167" t="inlineStr">
        <is>
          <t>Invalid SpO2 ratio</t>
        </is>
      </c>
    </row>
    <row r="1168">
      <c r="C1168" t="inlineStr">
        <is>
          <t>Invalid Pulse ratio</t>
        </is>
      </c>
    </row>
    <row r="1169">
      <c r="C1169" t="inlineStr">
        <is>
          <t>Poor Pleth ratio</t>
        </is>
      </c>
    </row>
    <row r="1172">
      <c r="A1172" t="inlineStr">
        <is>
          <t>File name</t>
        </is>
      </c>
      <c r="B1172" t="inlineStr">
        <is>
          <t>20190628T082717.823+0700.csv</t>
        </is>
      </c>
    </row>
    <row r="1173">
      <c r="A1173" t="inlineStr">
        <is>
          <t>Path</t>
        </is>
      </c>
      <c r="B1173" t="inlineStr">
        <is>
          <t>24EI/RAW_DATA/24EI - 051/DAY 5 - 28-06-19</t>
        </is>
      </c>
    </row>
    <row r="1175">
      <c r="A1175" t="inlineStr">
        <is>
          <t>Patient</t>
        </is>
      </c>
      <c r="B1175" t="inlineStr">
        <is>
          <t>24EI - 051</t>
        </is>
      </c>
      <c r="C1175" t="inlineStr">
        <is>
          <t>Day</t>
        </is>
      </c>
      <c r="D1175" t="inlineStr">
        <is>
          <t>DAY 5 - 28-06-19</t>
        </is>
      </c>
    </row>
    <row r="1177">
      <c r="C1177" t="inlineStr">
        <is>
          <t>count</t>
        </is>
      </c>
      <c r="D1177" t="n">
        <v>4698838</v>
      </c>
    </row>
    <row r="1178">
      <c r="C1178" t="inlineStr">
        <is>
          <t>mean</t>
        </is>
      </c>
      <c r="D1178" t="n">
        <v>28407.17606438017</v>
      </c>
    </row>
    <row r="1179">
      <c r="C1179" t="inlineStr">
        <is>
          <t>std</t>
        </is>
      </c>
    </row>
    <row r="1180">
      <c r="C1180" t="inlineStr">
        <is>
          <t>min</t>
        </is>
      </c>
      <c r="D1180" t="n">
        <v>0</v>
      </c>
    </row>
    <row r="1181">
      <c r="C1181" t="inlineStr">
        <is>
          <t>25%</t>
        </is>
      </c>
      <c r="D1181" t="n">
        <v>12796</v>
      </c>
    </row>
    <row r="1182">
      <c r="C1182" t="inlineStr">
        <is>
          <t>50%</t>
        </is>
      </c>
      <c r="D1182" t="n">
        <v>28679</v>
      </c>
    </row>
    <row r="1183">
      <c r="C1183" t="inlineStr">
        <is>
          <t>75%</t>
        </is>
      </c>
      <c r="D1183" t="n">
        <v>43367</v>
      </c>
    </row>
    <row r="1184">
      <c r="C1184" t="inlineStr">
        <is>
          <t>max</t>
        </is>
      </c>
      <c r="D1184" t="n">
        <v>65535</v>
      </c>
    </row>
    <row r="1185">
      <c r="C1185" t="inlineStr">
        <is>
          <t>Invalid SpO2 ratio</t>
        </is>
      </c>
    </row>
    <row r="1186">
      <c r="C1186" t="inlineStr">
        <is>
          <t>Invalid Pulse ratio</t>
        </is>
      </c>
    </row>
    <row r="1187">
      <c r="C1187" t="inlineStr">
        <is>
          <t>Poor Pleth ratio</t>
        </is>
      </c>
    </row>
    <row r="1190">
      <c r="A1190" t="inlineStr">
        <is>
          <t>File name</t>
        </is>
      </c>
      <c r="B1190" t="inlineStr">
        <is>
          <t>20190625T143738.833+0700.csv</t>
        </is>
      </c>
    </row>
    <row r="1191">
      <c r="A1191" t="inlineStr">
        <is>
          <t>Path</t>
        </is>
      </c>
      <c r="B1191" t="inlineStr">
        <is>
          <t>24EI/RAW_DATA/24EI - 052/DAY 1 - 25-06-19</t>
        </is>
      </c>
    </row>
    <row r="1193">
      <c r="A1193" t="inlineStr">
        <is>
          <t>Patient</t>
        </is>
      </c>
      <c r="B1193" t="inlineStr">
        <is>
          <t>24EI - 052</t>
        </is>
      </c>
      <c r="C1193" t="inlineStr">
        <is>
          <t>Day</t>
        </is>
      </c>
      <c r="D1193" t="inlineStr">
        <is>
          <t>DAY 1 - 25-06-19</t>
        </is>
      </c>
    </row>
    <row r="1195">
      <c r="C1195" t="inlineStr">
        <is>
          <t>count</t>
        </is>
      </c>
      <c r="D1195" t="n">
        <v>5613614</v>
      </c>
    </row>
    <row r="1196">
      <c r="C1196" t="inlineStr">
        <is>
          <t>mean</t>
        </is>
      </c>
      <c r="D1196" t="n">
        <v>12669.5735442444</v>
      </c>
    </row>
    <row r="1197">
      <c r="C1197" t="inlineStr">
        <is>
          <t>std</t>
        </is>
      </c>
    </row>
    <row r="1198">
      <c r="C1198" t="inlineStr">
        <is>
          <t>min</t>
        </is>
      </c>
      <c r="D1198" t="n">
        <v>0</v>
      </c>
    </row>
    <row r="1199">
      <c r="C1199" t="inlineStr">
        <is>
          <t>25%</t>
        </is>
      </c>
      <c r="D1199" t="n">
        <v>0</v>
      </c>
    </row>
    <row r="1200">
      <c r="C1200" t="inlineStr">
        <is>
          <t>50%</t>
        </is>
      </c>
      <c r="D1200" t="n">
        <v>0</v>
      </c>
    </row>
    <row r="1201">
      <c r="C1201" t="inlineStr">
        <is>
          <t>75%</t>
        </is>
      </c>
      <c r="D1201" t="n">
        <v>25368</v>
      </c>
    </row>
    <row r="1202">
      <c r="C1202" t="inlineStr">
        <is>
          <t>max</t>
        </is>
      </c>
      <c r="D1202" t="n">
        <v>65535</v>
      </c>
    </row>
    <row r="1203">
      <c r="C1203" t="inlineStr">
        <is>
          <t>Invalid SpO2 ratio</t>
        </is>
      </c>
    </row>
    <row r="1204">
      <c r="C1204" t="inlineStr">
        <is>
          <t>Invalid Pulse ratio</t>
        </is>
      </c>
    </row>
    <row r="1205">
      <c r="C1205" t="inlineStr">
        <is>
          <t>Poor Pleth ratio</t>
        </is>
      </c>
    </row>
    <row r="1208">
      <c r="A1208" t="inlineStr">
        <is>
          <t>File name</t>
        </is>
      </c>
      <c r="B1208" t="inlineStr">
        <is>
          <t>20190629T120650.019+0700.csv</t>
        </is>
      </c>
    </row>
    <row r="1209">
      <c r="A1209" t="inlineStr">
        <is>
          <t>Path</t>
        </is>
      </c>
      <c r="B1209" t="inlineStr">
        <is>
          <t>24EI/RAW_DATA/24EI - 052/DAY 5 - 29-06-19</t>
        </is>
      </c>
    </row>
    <row r="1211">
      <c r="A1211" t="inlineStr">
        <is>
          <t>Patient</t>
        </is>
      </c>
      <c r="B1211" t="inlineStr">
        <is>
          <t>24EI - 052</t>
        </is>
      </c>
      <c r="C1211" t="inlineStr">
        <is>
          <t>Day</t>
        </is>
      </c>
      <c r="D1211" t="inlineStr">
        <is>
          <t>DAY 5 - 29-06-19</t>
        </is>
      </c>
    </row>
    <row r="1213">
      <c r="C1213" t="inlineStr">
        <is>
          <t>count</t>
        </is>
      </c>
      <c r="D1213" t="n">
        <v>5206755</v>
      </c>
    </row>
    <row r="1214">
      <c r="C1214" t="inlineStr">
        <is>
          <t>mean</t>
        </is>
      </c>
      <c r="D1214" t="n">
        <v>32327.59281279799</v>
      </c>
    </row>
    <row r="1215">
      <c r="C1215" t="inlineStr">
        <is>
          <t>std</t>
        </is>
      </c>
    </row>
    <row r="1216">
      <c r="C1216" t="inlineStr">
        <is>
          <t>min</t>
        </is>
      </c>
      <c r="D1216" t="n">
        <v>3276</v>
      </c>
    </row>
    <row r="1217">
      <c r="C1217" t="inlineStr">
        <is>
          <t>25%</t>
        </is>
      </c>
      <c r="D1217" t="n">
        <v>20383</v>
      </c>
    </row>
    <row r="1218">
      <c r="C1218" t="inlineStr">
        <is>
          <t>50%</t>
        </is>
      </c>
      <c r="D1218" t="n">
        <v>32076</v>
      </c>
    </row>
    <row r="1219">
      <c r="C1219" t="inlineStr">
        <is>
          <t>75%</t>
        </is>
      </c>
      <c r="D1219" t="n">
        <v>45003</v>
      </c>
    </row>
    <row r="1220">
      <c r="C1220" t="inlineStr">
        <is>
          <t>max</t>
        </is>
      </c>
      <c r="D1220" t="n">
        <v>65535</v>
      </c>
    </row>
    <row r="1221">
      <c r="C1221" t="inlineStr">
        <is>
          <t>Invalid SpO2 ratio</t>
        </is>
      </c>
    </row>
    <row r="1222">
      <c r="C1222" t="inlineStr">
        <is>
          <t>Invalid Pulse ratio</t>
        </is>
      </c>
    </row>
    <row r="1223">
      <c r="C1223" t="inlineStr">
        <is>
          <t>Poor Pleth ratio</t>
        </is>
      </c>
    </row>
    <row r="1226">
      <c r="A1226" t="inlineStr">
        <is>
          <t>File name</t>
        </is>
      </c>
      <c r="B1226" t="inlineStr">
        <is>
          <t>20190702T110502.542+0700.csv</t>
        </is>
      </c>
    </row>
    <row r="1227">
      <c r="A1227" t="inlineStr">
        <is>
          <t>Path</t>
        </is>
      </c>
      <c r="B1227" t="inlineStr">
        <is>
          <t>24EI/RAW_DATA/24EI - 053/DAY 1 - 02-07-19</t>
        </is>
      </c>
    </row>
    <row r="1229">
      <c r="A1229" t="inlineStr">
        <is>
          <t>Patient</t>
        </is>
      </c>
      <c r="B1229" t="inlineStr">
        <is>
          <t>24EI - 053</t>
        </is>
      </c>
      <c r="C1229" t="inlineStr">
        <is>
          <t>Day</t>
        </is>
      </c>
      <c r="D1229" t="inlineStr">
        <is>
          <t>DAY 1 - 02-07-19</t>
        </is>
      </c>
    </row>
    <row r="1231">
      <c r="C1231" t="inlineStr">
        <is>
          <t>count</t>
        </is>
      </c>
      <c r="D1231" t="n">
        <v>4535225</v>
      </c>
    </row>
    <row r="1232">
      <c r="C1232" t="inlineStr">
        <is>
          <t>mean</t>
        </is>
      </c>
      <c r="D1232" t="n">
        <v>32710.63100617941</v>
      </c>
    </row>
    <row r="1233">
      <c r="C1233" t="inlineStr">
        <is>
          <t>std</t>
        </is>
      </c>
    </row>
    <row r="1234">
      <c r="C1234" t="inlineStr">
        <is>
          <t>min</t>
        </is>
      </c>
      <c r="D1234" t="n">
        <v>3276</v>
      </c>
    </row>
    <row r="1235">
      <c r="C1235" t="inlineStr">
        <is>
          <t>25%</t>
        </is>
      </c>
      <c r="D1235" t="n">
        <v>19983</v>
      </c>
    </row>
    <row r="1236">
      <c r="C1236" t="inlineStr">
        <is>
          <t>50%</t>
        </is>
      </c>
      <c r="D1236" t="n">
        <v>32767</v>
      </c>
    </row>
    <row r="1237">
      <c r="C1237" t="inlineStr">
        <is>
          <t>75%</t>
        </is>
      </c>
      <c r="D1237" t="n">
        <v>45485</v>
      </c>
    </row>
    <row r="1238">
      <c r="C1238" t="inlineStr">
        <is>
          <t>max</t>
        </is>
      </c>
      <c r="D1238" t="n">
        <v>65259</v>
      </c>
    </row>
    <row r="1239">
      <c r="C1239" t="inlineStr">
        <is>
          <t>Invalid SpO2 ratio</t>
        </is>
      </c>
    </row>
    <row r="1240">
      <c r="C1240" t="inlineStr">
        <is>
          <t>Invalid Pulse ratio</t>
        </is>
      </c>
    </row>
    <row r="1241">
      <c r="C1241" t="inlineStr">
        <is>
          <t>Poor Pleth ratio</t>
        </is>
      </c>
    </row>
    <row r="1244">
      <c r="A1244" t="inlineStr">
        <is>
          <t>File name</t>
        </is>
      </c>
      <c r="B1244" t="inlineStr">
        <is>
          <t>20190706T142704.509+0700.csv</t>
        </is>
      </c>
    </row>
    <row r="1245">
      <c r="A1245" t="inlineStr">
        <is>
          <t>Path</t>
        </is>
      </c>
      <c r="B1245" t="inlineStr">
        <is>
          <t>24EI/RAW_DATA/24EI - 053/DAY 5 - 06-07-19</t>
        </is>
      </c>
    </row>
    <row r="1247">
      <c r="A1247" t="inlineStr">
        <is>
          <t>Patient</t>
        </is>
      </c>
      <c r="B1247" t="inlineStr">
        <is>
          <t>24EI - 053</t>
        </is>
      </c>
      <c r="C1247" t="inlineStr">
        <is>
          <t>Day</t>
        </is>
      </c>
      <c r="D1247" t="inlineStr">
        <is>
          <t>DAY 5 - 06-07-19</t>
        </is>
      </c>
    </row>
    <row r="1249">
      <c r="C1249" t="inlineStr">
        <is>
          <t>count</t>
        </is>
      </c>
      <c r="D1249" t="n">
        <v>1096691</v>
      </c>
    </row>
    <row r="1250">
      <c r="C1250" t="inlineStr">
        <is>
          <t>mean</t>
        </is>
      </c>
      <c r="D1250" t="n">
        <v>27027.50826349446</v>
      </c>
    </row>
    <row r="1251">
      <c r="C1251" t="inlineStr">
        <is>
          <t>std</t>
        </is>
      </c>
    </row>
    <row r="1252">
      <c r="C1252" t="inlineStr">
        <is>
          <t>min</t>
        </is>
      </c>
      <c r="D1252" t="n">
        <v>0</v>
      </c>
    </row>
    <row r="1253">
      <c r="C1253" t="inlineStr">
        <is>
          <t>25%</t>
        </is>
      </c>
      <c r="D1253" t="n">
        <v>12015</v>
      </c>
    </row>
    <row r="1254">
      <c r="C1254" t="inlineStr">
        <is>
          <t>50%</t>
        </is>
      </c>
      <c r="D1254" t="n">
        <v>26491</v>
      </c>
    </row>
    <row r="1255">
      <c r="C1255" t="inlineStr">
        <is>
          <t>75%</t>
        </is>
      </c>
      <c r="D1255" t="n">
        <v>40997</v>
      </c>
    </row>
    <row r="1256">
      <c r="C1256" t="inlineStr">
        <is>
          <t>max</t>
        </is>
      </c>
      <c r="D1256" t="n">
        <v>65535</v>
      </c>
    </row>
    <row r="1257">
      <c r="C1257" t="inlineStr">
        <is>
          <t>Invalid SpO2 ratio</t>
        </is>
      </c>
    </row>
    <row r="1258">
      <c r="C1258" t="inlineStr">
        <is>
          <t>Invalid Pulse ratio</t>
        </is>
      </c>
    </row>
    <row r="1259">
      <c r="C1259" t="inlineStr">
        <is>
          <t>Poor Pleth ratio</t>
        </is>
      </c>
    </row>
    <row r="1262">
      <c r="A1262" t="inlineStr">
        <is>
          <t>File name</t>
        </is>
      </c>
      <c r="B1262" t="inlineStr">
        <is>
          <t>20190702T110532.875+0700.csv</t>
        </is>
      </c>
    </row>
    <row r="1263">
      <c r="A1263" t="inlineStr">
        <is>
          <t>Path</t>
        </is>
      </c>
      <c r="B1263" t="inlineStr">
        <is>
          <t>24EI/RAW_DATA/24EI - 054/DAY 1 - 02-07-19 check chronic heart disease</t>
        </is>
      </c>
    </row>
    <row r="1265">
      <c r="A1265" t="inlineStr">
        <is>
          <t>Patient</t>
        </is>
      </c>
      <c r="B1265" t="inlineStr">
        <is>
          <t>24EI - 054</t>
        </is>
      </c>
      <c r="C1265" t="inlineStr">
        <is>
          <t>Day</t>
        </is>
      </c>
      <c r="D1265" t="inlineStr">
        <is>
          <t>DAY 1 - 02-07-19 check chronic heart disease</t>
        </is>
      </c>
    </row>
    <row r="1267">
      <c r="C1267" t="inlineStr">
        <is>
          <t>count</t>
        </is>
      </c>
      <c r="D1267" t="n">
        <v>5095317</v>
      </c>
    </row>
    <row r="1268">
      <c r="C1268" t="inlineStr">
        <is>
          <t>mean</t>
        </is>
      </c>
      <c r="D1268" t="n">
        <v>32481.68843999303</v>
      </c>
    </row>
    <row r="1269">
      <c r="C1269" t="inlineStr">
        <is>
          <t>std</t>
        </is>
      </c>
    </row>
    <row r="1270">
      <c r="C1270" t="inlineStr">
        <is>
          <t>min</t>
        </is>
      </c>
      <c r="D1270" t="n">
        <v>1</v>
      </c>
    </row>
    <row r="1271">
      <c r="C1271" t="inlineStr">
        <is>
          <t>25%</t>
        </is>
      </c>
      <c r="D1271" t="n">
        <v>19759</v>
      </c>
    </row>
    <row r="1272">
      <c r="C1272" t="inlineStr">
        <is>
          <t>50%</t>
        </is>
      </c>
      <c r="D1272" t="n">
        <v>31950</v>
      </c>
    </row>
    <row r="1273">
      <c r="C1273" t="inlineStr">
        <is>
          <t>75%</t>
        </is>
      </c>
      <c r="D1273" t="n">
        <v>45283</v>
      </c>
    </row>
    <row r="1274">
      <c r="C1274" t="inlineStr">
        <is>
          <t>max</t>
        </is>
      </c>
      <c r="D1274" t="n">
        <v>65535</v>
      </c>
    </row>
    <row r="1275">
      <c r="C1275" t="inlineStr">
        <is>
          <t>Invalid SpO2 ratio</t>
        </is>
      </c>
    </row>
    <row r="1276">
      <c r="C1276" t="inlineStr">
        <is>
          <t>Invalid Pulse ratio</t>
        </is>
      </c>
    </row>
    <row r="1277">
      <c r="C1277" t="inlineStr">
        <is>
          <t>Poor Pleth ratio</t>
        </is>
      </c>
    </row>
    <row r="1280">
      <c r="A1280" t="inlineStr">
        <is>
          <t>File name</t>
        </is>
      </c>
      <c r="B1280" t="inlineStr">
        <is>
          <t>20190706T143838.210+0700.csv</t>
        </is>
      </c>
    </row>
    <row r="1281">
      <c r="A1281" t="inlineStr">
        <is>
          <t>Path</t>
        </is>
      </c>
      <c r="B1281" t="inlineStr">
        <is>
          <t>24EI/RAW_DATA/24EI - 054/DAY 5 - 06-07-19</t>
        </is>
      </c>
    </row>
    <row r="1283">
      <c r="A1283" t="inlineStr">
        <is>
          <t>Patient</t>
        </is>
      </c>
      <c r="B1283" t="inlineStr">
        <is>
          <t>24EI - 054</t>
        </is>
      </c>
      <c r="C1283" t="inlineStr">
        <is>
          <t>Day</t>
        </is>
      </c>
      <c r="D1283" t="inlineStr">
        <is>
          <t>DAY 5 - 06-07-19</t>
        </is>
      </c>
    </row>
    <row r="1285">
      <c r="C1285" t="inlineStr">
        <is>
          <t>count</t>
        </is>
      </c>
      <c r="D1285" t="n">
        <v>5135535</v>
      </c>
    </row>
    <row r="1286">
      <c r="C1286" t="inlineStr">
        <is>
          <t>mean</t>
        </is>
      </c>
      <c r="D1286" t="n">
        <v>32320.81051380236</v>
      </c>
    </row>
    <row r="1287">
      <c r="C1287" t="inlineStr">
        <is>
          <t>std</t>
        </is>
      </c>
    </row>
    <row r="1288">
      <c r="C1288" t="inlineStr">
        <is>
          <t>min</t>
        </is>
      </c>
      <c r="D1288" t="n">
        <v>3276</v>
      </c>
    </row>
    <row r="1289">
      <c r="C1289" t="inlineStr">
        <is>
          <t>25%</t>
        </is>
      </c>
      <c r="D1289" t="n">
        <v>19463</v>
      </c>
    </row>
    <row r="1290">
      <c r="C1290" t="inlineStr">
        <is>
          <t>50%</t>
        </is>
      </c>
      <c r="D1290" t="n">
        <v>31873</v>
      </c>
    </row>
    <row r="1291">
      <c r="C1291" t="inlineStr">
        <is>
          <t>75%</t>
        </is>
      </c>
      <c r="D1291" t="n">
        <v>44386</v>
      </c>
    </row>
    <row r="1292">
      <c r="C1292" t="inlineStr">
        <is>
          <t>max</t>
        </is>
      </c>
      <c r="D1292" t="n">
        <v>62258</v>
      </c>
    </row>
    <row r="1293">
      <c r="C1293" t="inlineStr">
        <is>
          <t>Invalid SpO2 ratio</t>
        </is>
      </c>
    </row>
    <row r="1294">
      <c r="C1294" t="inlineStr">
        <is>
          <t>Invalid Pulse ratio</t>
        </is>
      </c>
    </row>
    <row r="1295">
      <c r="C1295" t="inlineStr">
        <is>
          <t>Poor Pleth ratio</t>
        </is>
      </c>
    </row>
    <row r="1298">
      <c r="A1298" t="inlineStr">
        <is>
          <t>File name</t>
        </is>
      </c>
      <c r="B1298" t="inlineStr">
        <is>
          <t>20190704T101854.041+0700.csv</t>
        </is>
      </c>
    </row>
    <row r="1299">
      <c r="A1299" t="inlineStr">
        <is>
          <t>Path</t>
        </is>
      </c>
      <c r="B1299" t="inlineStr">
        <is>
          <t>24EI/RAW_DATA/24EI - 055/DAY 1 - 04-07-19 - NOISE (electrode)</t>
        </is>
      </c>
    </row>
    <row r="1301">
      <c r="A1301" t="inlineStr">
        <is>
          <t>Patient</t>
        </is>
      </c>
      <c r="B1301" t="inlineStr">
        <is>
          <t>24EI - 055</t>
        </is>
      </c>
      <c r="C1301" t="inlineStr">
        <is>
          <t>Day</t>
        </is>
      </c>
      <c r="D1301" t="inlineStr">
        <is>
          <t>DAY 1 - 04-07-19 - NOISE (electrode)</t>
        </is>
      </c>
    </row>
    <row r="1303">
      <c r="C1303" t="inlineStr">
        <is>
          <t>count</t>
        </is>
      </c>
      <c r="D1303" t="n">
        <v>5099419</v>
      </c>
    </row>
    <row r="1304">
      <c r="C1304" t="inlineStr">
        <is>
          <t>mean</t>
        </is>
      </c>
      <c r="D1304" t="n">
        <v>32391.92258588675</v>
      </c>
    </row>
    <row r="1305">
      <c r="C1305" t="inlineStr">
        <is>
          <t>std</t>
        </is>
      </c>
    </row>
    <row r="1306">
      <c r="C1306" t="inlineStr">
        <is>
          <t>min</t>
        </is>
      </c>
      <c r="D1306" t="n">
        <v>3276</v>
      </c>
    </row>
    <row r="1307">
      <c r="C1307" t="inlineStr">
        <is>
          <t>25%</t>
        </is>
      </c>
      <c r="D1307" t="n">
        <v>19115</v>
      </c>
    </row>
    <row r="1308">
      <c r="C1308" t="inlineStr">
        <is>
          <t>50%</t>
        </is>
      </c>
      <c r="D1308" t="n">
        <v>30785</v>
      </c>
    </row>
    <row r="1309">
      <c r="C1309" t="inlineStr">
        <is>
          <t>75%</t>
        </is>
      </c>
      <c r="D1309" t="n">
        <v>45070</v>
      </c>
    </row>
    <row r="1310">
      <c r="C1310" t="inlineStr">
        <is>
          <t>max</t>
        </is>
      </c>
      <c r="D1310" t="n">
        <v>65535</v>
      </c>
    </row>
    <row r="1311">
      <c r="C1311" t="inlineStr">
        <is>
          <t>Invalid SpO2 ratio</t>
        </is>
      </c>
    </row>
    <row r="1312">
      <c r="C1312" t="inlineStr">
        <is>
          <t>Invalid Pulse ratio</t>
        </is>
      </c>
    </row>
    <row r="1313">
      <c r="C1313" t="inlineStr">
        <is>
          <t>Poor Pleth ratio</t>
        </is>
      </c>
    </row>
    <row r="1316">
      <c r="A1316" t="inlineStr">
        <is>
          <t>File name</t>
        </is>
      </c>
      <c r="B1316" t="inlineStr">
        <is>
          <t>20190708T152201.476+0700.csv</t>
        </is>
      </c>
    </row>
    <row r="1317">
      <c r="A1317" t="inlineStr">
        <is>
          <t>Path</t>
        </is>
      </c>
      <c r="B1317" t="inlineStr">
        <is>
          <t>24EI/RAW_DATA/24EI - 055/DAY 5 - 04-08-19</t>
        </is>
      </c>
    </row>
    <row r="1319">
      <c r="A1319" t="inlineStr">
        <is>
          <t>Patient</t>
        </is>
      </c>
      <c r="B1319" t="inlineStr">
        <is>
          <t>24EI - 055</t>
        </is>
      </c>
      <c r="C1319" t="inlineStr">
        <is>
          <t>Day</t>
        </is>
      </c>
      <c r="D1319" t="inlineStr">
        <is>
          <t>DAY 5 - 04-08-19</t>
        </is>
      </c>
    </row>
    <row r="1321">
      <c r="C1321" t="inlineStr">
        <is>
          <t>count</t>
        </is>
      </c>
      <c r="D1321" t="n">
        <v>5120790</v>
      </c>
    </row>
    <row r="1322">
      <c r="C1322" t="inlineStr">
        <is>
          <t>mean</t>
        </is>
      </c>
      <c r="D1322" t="n">
        <v>27093.40897908331</v>
      </c>
    </row>
    <row r="1323">
      <c r="C1323" t="inlineStr">
        <is>
          <t>std</t>
        </is>
      </c>
    </row>
    <row r="1324">
      <c r="C1324" t="inlineStr">
        <is>
          <t>min</t>
        </is>
      </c>
      <c r="D1324" t="n">
        <v>0</v>
      </c>
    </row>
    <row r="1325">
      <c r="C1325" t="inlineStr">
        <is>
          <t>25%</t>
        </is>
      </c>
      <c r="D1325" t="n">
        <v>11877</v>
      </c>
    </row>
    <row r="1326">
      <c r="C1326" t="inlineStr">
        <is>
          <t>50%</t>
        </is>
      </c>
      <c r="D1326" t="n">
        <v>27571</v>
      </c>
    </row>
    <row r="1327">
      <c r="C1327" t="inlineStr">
        <is>
          <t>75%</t>
        </is>
      </c>
      <c r="D1327" t="n">
        <v>41062</v>
      </c>
    </row>
    <row r="1328">
      <c r="C1328" t="inlineStr">
        <is>
          <t>max</t>
        </is>
      </c>
      <c r="D1328" t="n">
        <v>65535</v>
      </c>
    </row>
    <row r="1329">
      <c r="C1329" t="inlineStr">
        <is>
          <t>Invalid SpO2 ratio</t>
        </is>
      </c>
    </row>
    <row r="1330">
      <c r="C1330" t="inlineStr">
        <is>
          <t>Invalid Pulse ratio</t>
        </is>
      </c>
    </row>
    <row r="1331">
      <c r="C1331" t="inlineStr">
        <is>
          <t>Poor Pleth ratio</t>
        </is>
      </c>
    </row>
    <row r="1334">
      <c r="A1334" t="inlineStr">
        <is>
          <t>File name</t>
        </is>
      </c>
      <c r="B1334" t="inlineStr">
        <is>
          <t>20190704T100535.905+0700.csv</t>
        </is>
      </c>
    </row>
    <row r="1335">
      <c r="A1335" t="inlineStr">
        <is>
          <t>Path</t>
        </is>
      </c>
      <c r="B1335" t="inlineStr">
        <is>
          <t>24EI/RAW_DATA/24EI - 056/DAY 1 - 04-07-19</t>
        </is>
      </c>
    </row>
    <row r="1337">
      <c r="A1337" t="inlineStr">
        <is>
          <t>Patient</t>
        </is>
      </c>
      <c r="B1337" t="inlineStr">
        <is>
          <t>24EI - 056</t>
        </is>
      </c>
      <c r="C1337" t="inlineStr">
        <is>
          <t>Day</t>
        </is>
      </c>
      <c r="D1337" t="inlineStr">
        <is>
          <t>DAY 1 - 04-07-19</t>
        </is>
      </c>
    </row>
    <row r="1339">
      <c r="C1339" t="inlineStr">
        <is>
          <t>count</t>
        </is>
      </c>
      <c r="D1339" t="n">
        <v>2152679</v>
      </c>
    </row>
    <row r="1340">
      <c r="C1340" t="inlineStr">
        <is>
          <t>mean</t>
        </is>
      </c>
      <c r="D1340" t="n">
        <v>31475.1630702952</v>
      </c>
    </row>
    <row r="1341">
      <c r="C1341" t="inlineStr">
        <is>
          <t>std</t>
        </is>
      </c>
    </row>
    <row r="1342">
      <c r="C1342" t="inlineStr">
        <is>
          <t>min</t>
        </is>
      </c>
      <c r="D1342" t="n">
        <v>0</v>
      </c>
    </row>
    <row r="1343">
      <c r="C1343" t="inlineStr">
        <is>
          <t>25%</t>
        </is>
      </c>
      <c r="D1343" t="n">
        <v>17063</v>
      </c>
    </row>
    <row r="1344">
      <c r="C1344" t="inlineStr">
        <is>
          <t>50%</t>
        </is>
      </c>
      <c r="D1344" t="n">
        <v>30905</v>
      </c>
    </row>
    <row r="1345">
      <c r="C1345" t="inlineStr">
        <is>
          <t>75%</t>
        </is>
      </c>
      <c r="D1345" t="n">
        <v>45505</v>
      </c>
    </row>
    <row r="1346">
      <c r="C1346" t="inlineStr">
        <is>
          <t>max</t>
        </is>
      </c>
      <c r="D1346" t="n">
        <v>65535</v>
      </c>
    </row>
    <row r="1347">
      <c r="C1347" t="inlineStr">
        <is>
          <t>Invalid SpO2 ratio</t>
        </is>
      </c>
    </row>
    <row r="1348">
      <c r="C1348" t="inlineStr">
        <is>
          <t>Invalid Pulse ratio</t>
        </is>
      </c>
    </row>
    <row r="1349">
      <c r="C1349" t="inlineStr">
        <is>
          <t>Poor Pleth ratio</t>
        </is>
      </c>
    </row>
    <row r="1352">
      <c r="A1352" t="inlineStr">
        <is>
          <t>File name</t>
        </is>
      </c>
      <c r="B1352" t="inlineStr">
        <is>
          <t>20190708T153313.476+0700.csv</t>
        </is>
      </c>
    </row>
    <row r="1353">
      <c r="A1353" t="inlineStr">
        <is>
          <t>Path</t>
        </is>
      </c>
      <c r="B1353" t="inlineStr">
        <is>
          <t>24EI/RAW_DATA/24EI - 056/DAY 5 - 08-07-19</t>
        </is>
      </c>
    </row>
    <row r="1355">
      <c r="A1355" t="inlineStr">
        <is>
          <t>Patient</t>
        </is>
      </c>
      <c r="B1355" t="inlineStr">
        <is>
          <t>24EI - 056</t>
        </is>
      </c>
      <c r="C1355" t="inlineStr">
        <is>
          <t>Day</t>
        </is>
      </c>
      <c r="D1355" t="inlineStr">
        <is>
          <t>DAY 5 - 08-07-19</t>
        </is>
      </c>
    </row>
    <row r="1357">
      <c r="C1357" t="inlineStr">
        <is>
          <t>count</t>
        </is>
      </c>
      <c r="D1357" t="n">
        <v>4332801</v>
      </c>
    </row>
    <row r="1358">
      <c r="C1358" t="inlineStr">
        <is>
          <t>mean</t>
        </is>
      </c>
      <c r="D1358" t="n">
        <v>32340.1106120498</v>
      </c>
    </row>
    <row r="1359">
      <c r="C1359" t="inlineStr">
        <is>
          <t>std</t>
        </is>
      </c>
    </row>
    <row r="1360">
      <c r="C1360" t="inlineStr">
        <is>
          <t>min</t>
        </is>
      </c>
      <c r="D1360" t="n">
        <v>3276</v>
      </c>
    </row>
    <row r="1361">
      <c r="C1361" t="inlineStr">
        <is>
          <t>25%</t>
        </is>
      </c>
      <c r="D1361" t="n">
        <v>20695</v>
      </c>
    </row>
    <row r="1362">
      <c r="C1362" t="inlineStr">
        <is>
          <t>50%</t>
        </is>
      </c>
      <c r="D1362" t="n">
        <v>31725</v>
      </c>
    </row>
    <row r="1363">
      <c r="C1363" t="inlineStr">
        <is>
          <t>75%</t>
        </is>
      </c>
      <c r="D1363" t="n">
        <v>43469</v>
      </c>
    </row>
    <row r="1364">
      <c r="C1364" t="inlineStr">
        <is>
          <t>max</t>
        </is>
      </c>
      <c r="D1364" t="n">
        <v>62258</v>
      </c>
    </row>
    <row r="1365">
      <c r="C1365" t="inlineStr">
        <is>
          <t>Invalid SpO2 ratio</t>
        </is>
      </c>
    </row>
    <row r="1366">
      <c r="C1366" t="inlineStr">
        <is>
          <t>Invalid Pulse ratio</t>
        </is>
      </c>
    </row>
    <row r="1367">
      <c r="C1367" t="inlineStr">
        <is>
          <t>Poor Pleth ratio</t>
        </is>
      </c>
    </row>
    <row r="1370">
      <c r="A1370" t="inlineStr">
        <is>
          <t>File name</t>
        </is>
      </c>
      <c r="B1370" t="inlineStr">
        <is>
          <t>20190710T141140.224+0700.csv</t>
        </is>
      </c>
    </row>
    <row r="1371">
      <c r="A1371" t="inlineStr">
        <is>
          <t>Path</t>
        </is>
      </c>
      <c r="B1371" t="inlineStr">
        <is>
          <t>24EI/RAW_DATA/24EI - 057/DAY 1 - 10-07-19</t>
        </is>
      </c>
    </row>
    <row r="1373">
      <c r="A1373" t="inlineStr">
        <is>
          <t>Patient</t>
        </is>
      </c>
      <c r="B1373" t="inlineStr">
        <is>
          <t>24EI - 057</t>
        </is>
      </c>
      <c r="C1373" t="inlineStr">
        <is>
          <t>Day</t>
        </is>
      </c>
      <c r="D1373" t="inlineStr">
        <is>
          <t>DAY 1 - 10-07-19</t>
        </is>
      </c>
    </row>
    <row r="1375">
      <c r="C1375" t="inlineStr">
        <is>
          <t>count</t>
        </is>
      </c>
      <c r="D1375" t="n">
        <v>4318886</v>
      </c>
    </row>
    <row r="1376">
      <c r="C1376" t="inlineStr">
        <is>
          <t>mean</t>
        </is>
      </c>
      <c r="D1376" t="n">
        <v>32276.79105815713</v>
      </c>
    </row>
    <row r="1377">
      <c r="C1377" t="inlineStr">
        <is>
          <t>std</t>
        </is>
      </c>
    </row>
    <row r="1378">
      <c r="C1378" t="inlineStr">
        <is>
          <t>min</t>
        </is>
      </c>
      <c r="D1378" t="n">
        <v>0</v>
      </c>
    </row>
    <row r="1379">
      <c r="C1379" t="inlineStr">
        <is>
          <t>25%</t>
        </is>
      </c>
      <c r="D1379" t="n">
        <v>20497</v>
      </c>
    </row>
    <row r="1380">
      <c r="C1380" t="inlineStr">
        <is>
          <t>50%</t>
        </is>
      </c>
      <c r="D1380" t="n">
        <v>30498</v>
      </c>
    </row>
    <row r="1381">
      <c r="C1381" t="inlineStr">
        <is>
          <t>75%</t>
        </is>
      </c>
      <c r="D1381" t="n">
        <v>44089</v>
      </c>
    </row>
    <row r="1382">
      <c r="C1382" t="inlineStr">
        <is>
          <t>max</t>
        </is>
      </c>
      <c r="D1382" t="n">
        <v>65535</v>
      </c>
    </row>
    <row r="1383">
      <c r="C1383" t="inlineStr">
        <is>
          <t>Invalid SpO2 ratio</t>
        </is>
      </c>
    </row>
    <row r="1384">
      <c r="C1384" t="inlineStr">
        <is>
          <t>Invalid Pulse ratio</t>
        </is>
      </c>
    </row>
    <row r="1385">
      <c r="C1385" t="inlineStr">
        <is>
          <t>Poor Pleth ratio</t>
        </is>
      </c>
    </row>
    <row r="1388">
      <c r="A1388" t="inlineStr">
        <is>
          <t>File name</t>
        </is>
      </c>
      <c r="B1388" t="inlineStr">
        <is>
          <t>20190714T091059.606+0700.csv</t>
        </is>
      </c>
    </row>
    <row r="1389">
      <c r="A1389" t="inlineStr">
        <is>
          <t>Path</t>
        </is>
      </c>
      <c r="B1389" t="inlineStr">
        <is>
          <t>24EI/RAW_DATA/24EI - 057/DAY 5 - 14-07-19</t>
        </is>
      </c>
    </row>
    <row r="1391">
      <c r="A1391" t="inlineStr">
        <is>
          <t>Patient</t>
        </is>
      </c>
      <c r="B1391" t="inlineStr">
        <is>
          <t>24EI - 057</t>
        </is>
      </c>
      <c r="C1391" t="inlineStr">
        <is>
          <t>Day</t>
        </is>
      </c>
      <c r="D1391" t="inlineStr">
        <is>
          <t>DAY 5 - 14-07-19</t>
        </is>
      </c>
    </row>
    <row r="1393">
      <c r="C1393" t="inlineStr">
        <is>
          <t>count</t>
        </is>
      </c>
      <c r="D1393" t="n">
        <v>5160485</v>
      </c>
    </row>
    <row r="1394">
      <c r="C1394" t="inlineStr">
        <is>
          <t>mean</t>
        </is>
      </c>
      <c r="D1394" t="n">
        <v>16654.14575141677</v>
      </c>
    </row>
    <row r="1395">
      <c r="C1395" t="inlineStr">
        <is>
          <t>std</t>
        </is>
      </c>
    </row>
    <row r="1396">
      <c r="C1396" t="inlineStr">
        <is>
          <t>min</t>
        </is>
      </c>
      <c r="D1396" t="n">
        <v>0</v>
      </c>
    </row>
    <row r="1397">
      <c r="C1397" t="inlineStr">
        <is>
          <t>25%</t>
        </is>
      </c>
      <c r="D1397" t="n">
        <v>0</v>
      </c>
    </row>
    <row r="1398">
      <c r="C1398" t="inlineStr">
        <is>
          <t>50%</t>
        </is>
      </c>
      <c r="D1398" t="n">
        <v>7886</v>
      </c>
    </row>
    <row r="1399">
      <c r="C1399" t="inlineStr">
        <is>
          <t>75%</t>
        </is>
      </c>
      <c r="D1399" t="n">
        <v>31244</v>
      </c>
    </row>
    <row r="1400">
      <c r="C1400" t="inlineStr">
        <is>
          <t>max</t>
        </is>
      </c>
      <c r="D1400" t="n">
        <v>65535</v>
      </c>
    </row>
    <row r="1401">
      <c r="C1401" t="inlineStr">
        <is>
          <t>Invalid SpO2 ratio</t>
        </is>
      </c>
    </row>
    <row r="1402">
      <c r="C1402" t="inlineStr">
        <is>
          <t>Invalid Pulse ratio</t>
        </is>
      </c>
    </row>
    <row r="1403">
      <c r="C1403" t="inlineStr">
        <is>
          <t>Poor Pleth ratio</t>
        </is>
      </c>
    </row>
    <row r="1406">
      <c r="A1406" t="inlineStr">
        <is>
          <t>File name</t>
        </is>
      </c>
      <c r="B1406" t="inlineStr">
        <is>
          <t>20190710T142346.421+0700.csv</t>
        </is>
      </c>
    </row>
    <row r="1407">
      <c r="A1407" t="inlineStr">
        <is>
          <t>Path</t>
        </is>
      </c>
      <c r="B1407" t="inlineStr">
        <is>
          <t>24EI/RAW_DATA/24EI - 058/DAY 1 - 10-07-19</t>
        </is>
      </c>
    </row>
    <row r="1409">
      <c r="A1409" t="inlineStr">
        <is>
          <t>Patient</t>
        </is>
      </c>
      <c r="B1409" t="inlineStr">
        <is>
          <t>24EI - 058</t>
        </is>
      </c>
      <c r="C1409" t="inlineStr">
        <is>
          <t>Day</t>
        </is>
      </c>
      <c r="D1409" t="inlineStr">
        <is>
          <t>DAY 1 - 10-07-19</t>
        </is>
      </c>
    </row>
    <row r="1411">
      <c r="C1411" t="inlineStr">
        <is>
          <t>count</t>
        </is>
      </c>
      <c r="D1411" t="n">
        <v>5224986</v>
      </c>
    </row>
    <row r="1412">
      <c r="C1412" t="inlineStr">
        <is>
          <t>mean</t>
        </is>
      </c>
      <c r="D1412" t="n">
        <v>16404.79229188365</v>
      </c>
    </row>
    <row r="1413">
      <c r="C1413" t="inlineStr">
        <is>
          <t>std</t>
        </is>
      </c>
    </row>
    <row r="1414">
      <c r="C1414" t="inlineStr">
        <is>
          <t>min</t>
        </is>
      </c>
      <c r="D1414" t="n">
        <v>0</v>
      </c>
    </row>
    <row r="1415">
      <c r="C1415" t="inlineStr">
        <is>
          <t>25%</t>
        </is>
      </c>
      <c r="D1415" t="n">
        <v>0</v>
      </c>
    </row>
    <row r="1416">
      <c r="C1416" t="inlineStr">
        <is>
          <t>50%</t>
        </is>
      </c>
      <c r="D1416" t="n">
        <v>4070</v>
      </c>
    </row>
    <row r="1417">
      <c r="C1417" t="inlineStr">
        <is>
          <t>75%</t>
        </is>
      </c>
      <c r="D1417" t="n">
        <v>29908</v>
      </c>
    </row>
    <row r="1418">
      <c r="C1418" t="inlineStr">
        <is>
          <t>max</t>
        </is>
      </c>
      <c r="D1418" t="n">
        <v>65535</v>
      </c>
    </row>
    <row r="1419">
      <c r="C1419" t="inlineStr">
        <is>
          <t>Invalid SpO2 ratio</t>
        </is>
      </c>
    </row>
    <row r="1420">
      <c r="C1420" t="inlineStr">
        <is>
          <t>Invalid Pulse ratio</t>
        </is>
      </c>
    </row>
    <row r="1421">
      <c r="C1421" t="inlineStr">
        <is>
          <t>Poor Pleth ratio</t>
        </is>
      </c>
    </row>
    <row r="1424">
      <c r="A1424" t="inlineStr">
        <is>
          <t>File name</t>
        </is>
      </c>
      <c r="B1424" t="inlineStr">
        <is>
          <t>20190714T091059.606+0700.csv</t>
        </is>
      </c>
    </row>
    <row r="1425">
      <c r="A1425" t="inlineStr">
        <is>
          <t>Path</t>
        </is>
      </c>
      <c r="B1425" t="inlineStr">
        <is>
          <t>24EI/RAW_DATA/24EI - 058/DAY 5 - 14-07-19</t>
        </is>
      </c>
    </row>
    <row r="1427">
      <c r="A1427" t="inlineStr">
        <is>
          <t>Patient</t>
        </is>
      </c>
      <c r="B1427" t="inlineStr">
        <is>
          <t>24EI - 058</t>
        </is>
      </c>
      <c r="C1427" t="inlineStr">
        <is>
          <t>Day</t>
        </is>
      </c>
      <c r="D1427" t="inlineStr">
        <is>
          <t>DAY 5 - 14-07-19</t>
        </is>
      </c>
    </row>
    <row r="1429">
      <c r="C1429" t="inlineStr">
        <is>
          <t>count</t>
        </is>
      </c>
      <c r="D1429" t="n">
        <v>5160485</v>
      </c>
    </row>
    <row r="1430">
      <c r="C1430" t="inlineStr">
        <is>
          <t>mean</t>
        </is>
      </c>
      <c r="D1430" t="n">
        <v>16654.14575141677</v>
      </c>
    </row>
    <row r="1431">
      <c r="C1431" t="inlineStr">
        <is>
          <t>std</t>
        </is>
      </c>
    </row>
    <row r="1432">
      <c r="C1432" t="inlineStr">
        <is>
          <t>min</t>
        </is>
      </c>
      <c r="D1432" t="n">
        <v>0</v>
      </c>
    </row>
    <row r="1433">
      <c r="C1433" t="inlineStr">
        <is>
          <t>25%</t>
        </is>
      </c>
      <c r="D1433" t="n">
        <v>0</v>
      </c>
    </row>
    <row r="1434">
      <c r="C1434" t="inlineStr">
        <is>
          <t>50%</t>
        </is>
      </c>
      <c r="D1434" t="n">
        <v>7886</v>
      </c>
    </row>
    <row r="1435">
      <c r="C1435" t="inlineStr">
        <is>
          <t>75%</t>
        </is>
      </c>
      <c r="D1435" t="n">
        <v>31244</v>
      </c>
    </row>
    <row r="1436">
      <c r="C1436" t="inlineStr">
        <is>
          <t>max</t>
        </is>
      </c>
      <c r="D1436" t="n">
        <v>65535</v>
      </c>
    </row>
    <row r="1437">
      <c r="C1437" t="inlineStr">
        <is>
          <t>Invalid SpO2 ratio</t>
        </is>
      </c>
    </row>
    <row r="1438">
      <c r="C1438" t="inlineStr">
        <is>
          <t>Invalid Pulse ratio</t>
        </is>
      </c>
    </row>
    <row r="1439">
      <c r="C1439" t="inlineStr">
        <is>
          <t>Poor Pleth ratio</t>
        </is>
      </c>
    </row>
    <row r="1442">
      <c r="A1442" t="inlineStr">
        <is>
          <t>File name</t>
        </is>
      </c>
      <c r="B1442" t="inlineStr">
        <is>
          <t>20190717T123657.373+0700.csv</t>
        </is>
      </c>
    </row>
    <row r="1443">
      <c r="A1443" t="inlineStr">
        <is>
          <t>Path</t>
        </is>
      </c>
      <c r="B1443" t="inlineStr">
        <is>
          <t>24EI/RAW_DATA/24EI - 059/DAY 1 - 17-07-19</t>
        </is>
      </c>
    </row>
    <row r="1445">
      <c r="A1445" t="inlineStr">
        <is>
          <t>Patient</t>
        </is>
      </c>
      <c r="B1445" t="inlineStr">
        <is>
          <t>24EI - 059</t>
        </is>
      </c>
      <c r="C1445" t="inlineStr">
        <is>
          <t>Day</t>
        </is>
      </c>
      <c r="D1445" t="inlineStr">
        <is>
          <t>DAY 1 - 17-07-19</t>
        </is>
      </c>
    </row>
    <row r="1447">
      <c r="C1447" t="inlineStr">
        <is>
          <t>count</t>
        </is>
      </c>
      <c r="D1447" t="n">
        <v>4056002</v>
      </c>
    </row>
    <row r="1448">
      <c r="C1448" t="inlineStr">
        <is>
          <t>mean</t>
        </is>
      </c>
      <c r="D1448" t="n">
        <v>32412.12403987967</v>
      </c>
    </row>
    <row r="1449">
      <c r="C1449" t="inlineStr">
        <is>
          <t>std</t>
        </is>
      </c>
    </row>
    <row r="1450">
      <c r="C1450" t="inlineStr">
        <is>
          <t>min</t>
        </is>
      </c>
      <c r="D1450" t="n">
        <v>3276</v>
      </c>
    </row>
    <row r="1451">
      <c r="C1451" t="inlineStr">
        <is>
          <t>25%</t>
        </is>
      </c>
      <c r="D1451" t="n">
        <v>19924</v>
      </c>
    </row>
    <row r="1452">
      <c r="C1452" t="inlineStr">
        <is>
          <t>50%</t>
        </is>
      </c>
      <c r="D1452" t="n">
        <v>27157</v>
      </c>
    </row>
    <row r="1453">
      <c r="C1453" t="inlineStr">
        <is>
          <t>75%</t>
        </is>
      </c>
      <c r="D1453" t="n">
        <v>46450</v>
      </c>
    </row>
    <row r="1454">
      <c r="C1454" t="inlineStr">
        <is>
          <t>max</t>
        </is>
      </c>
      <c r="D1454" t="n">
        <v>65535</v>
      </c>
    </row>
    <row r="1455">
      <c r="C1455" t="inlineStr">
        <is>
          <t>Invalid SpO2 ratio</t>
        </is>
      </c>
    </row>
    <row r="1456">
      <c r="C1456" t="inlineStr">
        <is>
          <t>Invalid Pulse ratio</t>
        </is>
      </c>
    </row>
    <row r="1457">
      <c r="C1457" t="inlineStr">
        <is>
          <t>Poor Pleth ratio</t>
        </is>
      </c>
    </row>
    <row r="1460">
      <c r="A1460" t="inlineStr">
        <is>
          <t>File name</t>
        </is>
      </c>
      <c r="B1460" t="inlineStr">
        <is>
          <t>20190721T161424.811+0700.csv</t>
        </is>
      </c>
    </row>
    <row r="1461">
      <c r="A1461" t="inlineStr">
        <is>
          <t>Path</t>
        </is>
      </c>
      <c r="B1461" t="inlineStr">
        <is>
          <t>24EI/RAW_DATA/24EI - 059/DAY 5 - 21-07-19</t>
        </is>
      </c>
    </row>
    <row r="1463">
      <c r="A1463" t="inlineStr">
        <is>
          <t>Patient</t>
        </is>
      </c>
      <c r="B1463" t="inlineStr">
        <is>
          <t>24EI - 059</t>
        </is>
      </c>
      <c r="C1463" t="inlineStr">
        <is>
          <t>Day</t>
        </is>
      </c>
      <c r="D1463" t="inlineStr">
        <is>
          <t>DAY 5 - 21-07-19</t>
        </is>
      </c>
    </row>
    <row r="1465">
      <c r="C1465" t="inlineStr">
        <is>
          <t>count</t>
        </is>
      </c>
      <c r="D1465" t="n">
        <v>2873103</v>
      </c>
    </row>
    <row r="1466">
      <c r="C1466" t="inlineStr">
        <is>
          <t>mean</t>
        </is>
      </c>
      <c r="D1466" t="n">
        <v>31853.91993186461</v>
      </c>
    </row>
    <row r="1467">
      <c r="C1467" t="inlineStr">
        <is>
          <t>std</t>
        </is>
      </c>
    </row>
    <row r="1468">
      <c r="C1468" t="inlineStr">
        <is>
          <t>min</t>
        </is>
      </c>
      <c r="D1468" t="n">
        <v>0</v>
      </c>
    </row>
    <row r="1469">
      <c r="C1469" t="inlineStr">
        <is>
          <t>25%</t>
        </is>
      </c>
      <c r="D1469" t="n">
        <v>20438</v>
      </c>
    </row>
    <row r="1470">
      <c r="C1470" t="inlineStr">
        <is>
          <t>50%</t>
        </is>
      </c>
      <c r="D1470" t="n">
        <v>32055</v>
      </c>
    </row>
    <row r="1471">
      <c r="C1471" t="inlineStr">
        <is>
          <t>75%</t>
        </is>
      </c>
      <c r="D1471" t="n">
        <v>43394</v>
      </c>
    </row>
    <row r="1472">
      <c r="C1472" t="inlineStr">
        <is>
          <t>max</t>
        </is>
      </c>
      <c r="D1472" t="n">
        <v>65535</v>
      </c>
    </row>
    <row r="1473">
      <c r="C1473" t="inlineStr">
        <is>
          <t>Invalid SpO2 ratio</t>
        </is>
      </c>
    </row>
    <row r="1474">
      <c r="C1474" t="inlineStr">
        <is>
          <t>Invalid Pulse ratio</t>
        </is>
      </c>
    </row>
    <row r="1475">
      <c r="C1475" t="inlineStr">
        <is>
          <t>Poor Pleth ratio</t>
        </is>
      </c>
    </row>
    <row r="1478">
      <c r="A1478" t="inlineStr">
        <is>
          <t>File name</t>
        </is>
      </c>
      <c r="B1478" t="inlineStr">
        <is>
          <t>20190719T142843.363+0700.csv</t>
        </is>
      </c>
    </row>
    <row r="1479">
      <c r="A1479" t="inlineStr">
        <is>
          <t>Path</t>
        </is>
      </c>
      <c r="B1479" t="inlineStr">
        <is>
          <t>24EI/RAW_DATA/24EI - 060/DAY 1 - 19-07-19</t>
        </is>
      </c>
    </row>
    <row r="1481">
      <c r="A1481" t="inlineStr">
        <is>
          <t>Patient</t>
        </is>
      </c>
      <c r="B1481" t="inlineStr">
        <is>
          <t>24EI - 060</t>
        </is>
      </c>
      <c r="C1481" t="inlineStr">
        <is>
          <t>Day</t>
        </is>
      </c>
      <c r="D1481" t="inlineStr">
        <is>
          <t>DAY 1 - 19-07-19</t>
        </is>
      </c>
    </row>
    <row r="1483">
      <c r="C1483" t="inlineStr">
        <is>
          <t>count</t>
        </is>
      </c>
      <c r="D1483" t="n">
        <v>4941831</v>
      </c>
    </row>
    <row r="1484">
      <c r="C1484" t="inlineStr">
        <is>
          <t>mean</t>
        </is>
      </c>
      <c r="D1484" t="n">
        <v>27672.36312573214</v>
      </c>
    </row>
    <row r="1485">
      <c r="C1485" t="inlineStr">
        <is>
          <t>std</t>
        </is>
      </c>
    </row>
    <row r="1486">
      <c r="C1486" t="inlineStr">
        <is>
          <t>min</t>
        </is>
      </c>
      <c r="D1486" t="n">
        <v>0</v>
      </c>
    </row>
    <row r="1487">
      <c r="C1487" t="inlineStr">
        <is>
          <t>25%</t>
        </is>
      </c>
      <c r="D1487" t="n">
        <v>11820</v>
      </c>
    </row>
    <row r="1488">
      <c r="C1488" t="inlineStr">
        <is>
          <t>50%</t>
        </is>
      </c>
      <c r="D1488" t="n">
        <v>28503</v>
      </c>
    </row>
    <row r="1489">
      <c r="C1489" t="inlineStr">
        <is>
          <t>75%</t>
        </is>
      </c>
      <c r="D1489" t="n">
        <v>41904</v>
      </c>
    </row>
    <row r="1490">
      <c r="C1490" t="inlineStr">
        <is>
          <t>max</t>
        </is>
      </c>
      <c r="D1490" t="n">
        <v>65535</v>
      </c>
    </row>
    <row r="1491">
      <c r="C1491" t="inlineStr">
        <is>
          <t>Invalid SpO2 ratio</t>
        </is>
      </c>
    </row>
    <row r="1492">
      <c r="C1492" t="inlineStr">
        <is>
          <t>Invalid Pulse ratio</t>
        </is>
      </c>
    </row>
    <row r="1493">
      <c r="C1493" t="inlineStr">
        <is>
          <t>Poor Pleth ratio</t>
        </is>
      </c>
    </row>
    <row r="1496">
      <c r="A1496" t="inlineStr">
        <is>
          <t>File name</t>
        </is>
      </c>
      <c r="B1496" t="inlineStr">
        <is>
          <t>20190722T150501.772+0700.csv</t>
        </is>
      </c>
    </row>
    <row r="1497">
      <c r="A1497" t="inlineStr">
        <is>
          <t>Path</t>
        </is>
      </c>
      <c r="B1497" t="inlineStr">
        <is>
          <t>24EI/RAW_DATA/24EI - 061/DAY 1 - 22-07-19</t>
        </is>
      </c>
    </row>
    <row r="1499">
      <c r="A1499" t="inlineStr">
        <is>
          <t>Patient</t>
        </is>
      </c>
      <c r="B1499" t="inlineStr">
        <is>
          <t>24EI - 061</t>
        </is>
      </c>
      <c r="C1499" t="inlineStr">
        <is>
          <t>Day</t>
        </is>
      </c>
      <c r="D1499" t="inlineStr">
        <is>
          <t>DAY 1 - 22-07-19</t>
        </is>
      </c>
    </row>
    <row r="1501">
      <c r="C1501" t="inlineStr">
        <is>
          <t>count</t>
        </is>
      </c>
      <c r="D1501" t="n">
        <v>1172794</v>
      </c>
    </row>
    <row r="1502">
      <c r="C1502" t="inlineStr">
        <is>
          <t>mean</t>
        </is>
      </c>
      <c r="D1502" t="n">
        <v>31484.21805619742</v>
      </c>
    </row>
    <row r="1503">
      <c r="C1503" t="inlineStr">
        <is>
          <t>std</t>
        </is>
      </c>
    </row>
    <row r="1504">
      <c r="C1504" t="inlineStr">
        <is>
          <t>min</t>
        </is>
      </c>
      <c r="D1504" t="n">
        <v>1</v>
      </c>
    </row>
    <row r="1505">
      <c r="C1505" t="inlineStr">
        <is>
          <t>25%</t>
        </is>
      </c>
      <c r="D1505" t="n">
        <v>17810</v>
      </c>
    </row>
    <row r="1506">
      <c r="C1506" t="inlineStr">
        <is>
          <t>50%</t>
        </is>
      </c>
      <c r="D1506" t="n">
        <v>30699</v>
      </c>
    </row>
    <row r="1507">
      <c r="C1507" t="inlineStr">
        <is>
          <t>75%</t>
        </is>
      </c>
      <c r="D1507" t="n">
        <v>44649</v>
      </c>
    </row>
    <row r="1508">
      <c r="C1508" t="inlineStr">
        <is>
          <t>max</t>
        </is>
      </c>
      <c r="D1508" t="n">
        <v>65535</v>
      </c>
    </row>
    <row r="1509">
      <c r="C1509" t="inlineStr">
        <is>
          <t>Invalid SpO2 ratio</t>
        </is>
      </c>
    </row>
    <row r="1510">
      <c r="C1510" t="inlineStr">
        <is>
          <t>Invalid Pulse ratio</t>
        </is>
      </c>
    </row>
    <row r="1511">
      <c r="C1511" t="inlineStr">
        <is>
          <t>Poor Pleth ratio</t>
        </is>
      </c>
    </row>
    <row r="1514">
      <c r="A1514" t="inlineStr">
        <is>
          <t>File name</t>
        </is>
      </c>
      <c r="B1514" t="inlineStr">
        <is>
          <t>20190726T142451.782+0700.csv</t>
        </is>
      </c>
    </row>
    <row r="1515">
      <c r="A1515" t="inlineStr">
        <is>
          <t>Path</t>
        </is>
      </c>
      <c r="B1515" t="inlineStr">
        <is>
          <t>24EI/RAW_DATA/24EI - 061/DAY 5 - 26-07-19</t>
        </is>
      </c>
    </row>
    <row r="1517">
      <c r="A1517" t="inlineStr">
        <is>
          <t>Patient</t>
        </is>
      </c>
      <c r="B1517" t="inlineStr">
        <is>
          <t>24EI - 061</t>
        </is>
      </c>
      <c r="C1517" t="inlineStr">
        <is>
          <t>Day</t>
        </is>
      </c>
      <c r="D1517" t="inlineStr">
        <is>
          <t>DAY 5 - 26-07-19</t>
        </is>
      </c>
    </row>
    <row r="1519">
      <c r="C1519" t="inlineStr">
        <is>
          <t>count</t>
        </is>
      </c>
      <c r="D1519" t="n">
        <v>2683954</v>
      </c>
    </row>
    <row r="1520">
      <c r="C1520" t="inlineStr">
        <is>
          <t>mean</t>
        </is>
      </c>
      <c r="D1520" t="n">
        <v>31892.73359901101</v>
      </c>
    </row>
    <row r="1521">
      <c r="C1521" t="inlineStr">
        <is>
          <t>std</t>
        </is>
      </c>
    </row>
    <row r="1522">
      <c r="C1522" t="inlineStr">
        <is>
          <t>min</t>
        </is>
      </c>
      <c r="D1522" t="n">
        <v>0</v>
      </c>
    </row>
    <row r="1523">
      <c r="C1523" t="inlineStr">
        <is>
          <t>25%</t>
        </is>
      </c>
      <c r="D1523" t="n">
        <v>19602</v>
      </c>
    </row>
    <row r="1524">
      <c r="C1524" t="inlineStr">
        <is>
          <t>50%</t>
        </is>
      </c>
      <c r="D1524" t="n">
        <v>31843</v>
      </c>
    </row>
    <row r="1525">
      <c r="C1525" t="inlineStr">
        <is>
          <t>75%</t>
        </is>
      </c>
      <c r="D1525" t="n">
        <v>43830</v>
      </c>
    </row>
    <row r="1526">
      <c r="C1526" t="inlineStr">
        <is>
          <t>max</t>
        </is>
      </c>
      <c r="D1526" t="n">
        <v>65535</v>
      </c>
    </row>
    <row r="1527">
      <c r="C1527" t="inlineStr">
        <is>
          <t>Invalid SpO2 ratio</t>
        </is>
      </c>
    </row>
    <row r="1528">
      <c r="C1528" t="inlineStr">
        <is>
          <t>Invalid Pulse ratio</t>
        </is>
      </c>
    </row>
    <row r="1529">
      <c r="C1529" t="inlineStr">
        <is>
          <t>Poor Pleth ratio</t>
        </is>
      </c>
    </row>
    <row r="1532">
      <c r="A1532" t="inlineStr">
        <is>
          <t>File name</t>
        </is>
      </c>
      <c r="B1532" t="inlineStr">
        <is>
          <t>20190726T143031.552+0700.csv</t>
        </is>
      </c>
    </row>
    <row r="1533">
      <c r="A1533" t="inlineStr">
        <is>
          <t>Path</t>
        </is>
      </c>
      <c r="B1533" t="inlineStr">
        <is>
          <t>24EI/RAW_DATA/24EI - 062/DAY 5 - 26-07-19</t>
        </is>
      </c>
    </row>
    <row r="1535">
      <c r="A1535" t="inlineStr">
        <is>
          <t>Patient</t>
        </is>
      </c>
      <c r="B1535" t="inlineStr">
        <is>
          <t>24EI - 062</t>
        </is>
      </c>
      <c r="C1535" t="inlineStr">
        <is>
          <t>Day</t>
        </is>
      </c>
      <c r="D1535" t="inlineStr">
        <is>
          <t>DAY 5 - 26-07-19</t>
        </is>
      </c>
    </row>
    <row r="1537">
      <c r="C1537" t="inlineStr">
        <is>
          <t>count</t>
        </is>
      </c>
      <c r="D1537" t="n">
        <v>4407277</v>
      </c>
    </row>
    <row r="1538">
      <c r="C1538" t="inlineStr">
        <is>
          <t>mean</t>
        </is>
      </c>
      <c r="D1538" t="n">
        <v>20724.34866313145</v>
      </c>
    </row>
    <row r="1539">
      <c r="C1539" t="inlineStr">
        <is>
          <t>std</t>
        </is>
      </c>
    </row>
    <row r="1540">
      <c r="C1540" t="inlineStr">
        <is>
          <t>min</t>
        </is>
      </c>
      <c r="D1540" t="n">
        <v>0</v>
      </c>
    </row>
    <row r="1541">
      <c r="C1541" t="inlineStr">
        <is>
          <t>25%</t>
        </is>
      </c>
      <c r="D1541" t="n">
        <v>0</v>
      </c>
    </row>
    <row r="1542">
      <c r="C1542" t="inlineStr">
        <is>
          <t>50%</t>
        </is>
      </c>
      <c r="D1542" t="n">
        <v>16891</v>
      </c>
    </row>
    <row r="1543">
      <c r="C1543" t="inlineStr">
        <is>
          <t>75%</t>
        </is>
      </c>
      <c r="D1543" t="n">
        <v>36642</v>
      </c>
    </row>
    <row r="1544">
      <c r="C1544" t="inlineStr">
        <is>
          <t>max</t>
        </is>
      </c>
      <c r="D1544" t="n">
        <v>65535</v>
      </c>
    </row>
    <row r="1545">
      <c r="C1545" t="inlineStr">
        <is>
          <t>Invalid SpO2 ratio</t>
        </is>
      </c>
    </row>
    <row r="1546">
      <c r="C1546" t="inlineStr">
        <is>
          <t>Invalid Pulse ratio</t>
        </is>
      </c>
    </row>
    <row r="1547">
      <c r="C1547" t="inlineStr">
        <is>
          <t>Poor Pleth ratio</t>
        </is>
      </c>
    </row>
    <row r="1550">
      <c r="A1550" t="inlineStr">
        <is>
          <t>File name</t>
        </is>
      </c>
      <c r="B1550" t="inlineStr">
        <is>
          <t>20190725T103006.229+0700.csv</t>
        </is>
      </c>
    </row>
    <row r="1551">
      <c r="A1551" t="inlineStr">
        <is>
          <t>Path</t>
        </is>
      </c>
      <c r="B1551" t="inlineStr">
        <is>
          <t>24EI/RAW_DATA/24EI - 063/DAY 1 - 25-07-19</t>
        </is>
      </c>
    </row>
    <row r="1553">
      <c r="A1553" t="inlineStr">
        <is>
          <t>Patient</t>
        </is>
      </c>
      <c r="B1553" t="inlineStr">
        <is>
          <t>24EI - 063</t>
        </is>
      </c>
      <c r="C1553" t="inlineStr">
        <is>
          <t>Day</t>
        </is>
      </c>
      <c r="D1553" t="inlineStr">
        <is>
          <t>DAY 1 - 25-07-19</t>
        </is>
      </c>
    </row>
    <row r="1555">
      <c r="C1555" t="inlineStr">
        <is>
          <t>count</t>
        </is>
      </c>
      <c r="D1555" t="n">
        <v>279676</v>
      </c>
    </row>
    <row r="1556">
      <c r="C1556" t="inlineStr">
        <is>
          <t>mean</t>
        </is>
      </c>
      <c r="D1556" t="n">
        <v>24811.2518521432</v>
      </c>
    </row>
    <row r="1557">
      <c r="C1557" t="inlineStr">
        <is>
          <t>std</t>
        </is>
      </c>
    </row>
    <row r="1558">
      <c r="C1558" t="inlineStr">
        <is>
          <t>min</t>
        </is>
      </c>
      <c r="D1558" t="n">
        <v>0</v>
      </c>
    </row>
    <row r="1559">
      <c r="C1559" t="inlineStr">
        <is>
          <t>25%</t>
        </is>
      </c>
      <c r="D1559" t="n">
        <v>17687</v>
      </c>
    </row>
    <row r="1560">
      <c r="C1560" t="inlineStr">
        <is>
          <t>50%</t>
        </is>
      </c>
      <c r="D1560" t="n">
        <v>24873</v>
      </c>
    </row>
    <row r="1561">
      <c r="C1561" t="inlineStr">
        <is>
          <t>75%</t>
        </is>
      </c>
      <c r="D1561" t="n">
        <v>33485</v>
      </c>
    </row>
    <row r="1562">
      <c r="C1562" t="inlineStr">
        <is>
          <t>max</t>
        </is>
      </c>
      <c r="D1562" t="n">
        <v>65535</v>
      </c>
    </row>
    <row r="1563">
      <c r="C1563" t="inlineStr">
        <is>
          <t>Invalid SpO2 ratio</t>
        </is>
      </c>
    </row>
    <row r="1564">
      <c r="C1564" t="inlineStr">
        <is>
          <t>Invalid Pulse ratio</t>
        </is>
      </c>
    </row>
    <row r="1565">
      <c r="C1565" t="inlineStr">
        <is>
          <t>Poor Pleth ratio</t>
        </is>
      </c>
    </row>
    <row r="1568">
      <c r="A1568" t="inlineStr">
        <is>
          <t>File name</t>
        </is>
      </c>
      <c r="B1568" t="inlineStr">
        <is>
          <t>20190725T114642.812+0700.csv</t>
        </is>
      </c>
    </row>
    <row r="1569">
      <c r="A1569" t="inlineStr">
        <is>
          <t>Path</t>
        </is>
      </c>
      <c r="B1569" t="inlineStr">
        <is>
          <t>24EI/RAW_DATA/24EI - 063/DAY 1 - 25-07-19</t>
        </is>
      </c>
    </row>
    <row r="1571">
      <c r="A1571" t="inlineStr">
        <is>
          <t>Patient</t>
        </is>
      </c>
      <c r="B1571" t="inlineStr">
        <is>
          <t>24EI - 063</t>
        </is>
      </c>
      <c r="C1571" t="inlineStr">
        <is>
          <t>Day</t>
        </is>
      </c>
      <c r="D1571" t="inlineStr">
        <is>
          <t>DAY 1 - 25-07-19</t>
        </is>
      </c>
    </row>
    <row r="1573">
      <c r="C1573" t="inlineStr">
        <is>
          <t>count</t>
        </is>
      </c>
      <c r="D1573" t="n">
        <v>152433</v>
      </c>
    </row>
    <row r="1574">
      <c r="C1574" t="inlineStr">
        <is>
          <t>mean</t>
        </is>
      </c>
      <c r="D1574" t="n">
        <v>8023.747095445212</v>
      </c>
    </row>
    <row r="1575">
      <c r="C1575" t="inlineStr">
        <is>
          <t>std</t>
        </is>
      </c>
    </row>
    <row r="1576">
      <c r="C1576" t="inlineStr">
        <is>
          <t>min</t>
        </is>
      </c>
      <c r="D1576" t="n">
        <v>0</v>
      </c>
    </row>
    <row r="1577">
      <c r="C1577" t="inlineStr">
        <is>
          <t>25%</t>
        </is>
      </c>
      <c r="D1577" t="n">
        <v>0</v>
      </c>
    </row>
    <row r="1578">
      <c r="C1578" t="inlineStr">
        <is>
          <t>50%</t>
        </is>
      </c>
      <c r="D1578" t="n">
        <v>0</v>
      </c>
    </row>
    <row r="1579">
      <c r="C1579" t="inlineStr">
        <is>
          <t>75%</t>
        </is>
      </c>
      <c r="D1579" t="n">
        <v>1</v>
      </c>
    </row>
    <row r="1580">
      <c r="C1580" t="inlineStr">
        <is>
          <t>max</t>
        </is>
      </c>
      <c r="D1580" t="n">
        <v>65535</v>
      </c>
    </row>
    <row r="1581">
      <c r="C1581" t="inlineStr">
        <is>
          <t>Invalid SpO2 ratio</t>
        </is>
      </c>
    </row>
    <row r="1582">
      <c r="C1582" t="inlineStr">
        <is>
          <t>Invalid Pulse ratio</t>
        </is>
      </c>
    </row>
    <row r="1583">
      <c r="C1583" t="inlineStr">
        <is>
          <t>Poor Pleth ratio</t>
        </is>
      </c>
    </row>
    <row r="1586">
      <c r="A1586" t="inlineStr">
        <is>
          <t>File name</t>
        </is>
      </c>
      <c r="B1586" t="inlineStr">
        <is>
          <t>20190725T150507.935+0700.csv</t>
        </is>
      </c>
    </row>
    <row r="1587">
      <c r="A1587" t="inlineStr">
        <is>
          <t>Path</t>
        </is>
      </c>
      <c r="B1587" t="inlineStr">
        <is>
          <t>24EI/RAW_DATA/24EI - 063/DAY 1 - 25-07-19</t>
        </is>
      </c>
    </row>
    <row r="1589">
      <c r="A1589" t="inlineStr">
        <is>
          <t>Patient</t>
        </is>
      </c>
      <c r="B1589" t="inlineStr">
        <is>
          <t>24EI - 063</t>
        </is>
      </c>
      <c r="C1589" t="inlineStr">
        <is>
          <t>Day</t>
        </is>
      </c>
      <c r="D1589" t="inlineStr">
        <is>
          <t>DAY 1 - 25-07-19</t>
        </is>
      </c>
    </row>
    <row r="1591">
      <c r="C1591" t="inlineStr">
        <is>
          <t>count</t>
        </is>
      </c>
      <c r="D1591" t="n">
        <v>3251610</v>
      </c>
    </row>
    <row r="1592">
      <c r="C1592" t="inlineStr">
        <is>
          <t>mean</t>
        </is>
      </c>
      <c r="D1592" t="n">
        <v>12308.15329421425</v>
      </c>
    </row>
    <row r="1593">
      <c r="C1593" t="inlineStr">
        <is>
          <t>std</t>
        </is>
      </c>
    </row>
    <row r="1594">
      <c r="C1594" t="inlineStr">
        <is>
          <t>min</t>
        </is>
      </c>
      <c r="D1594" t="n">
        <v>0</v>
      </c>
    </row>
    <row r="1595">
      <c r="C1595" t="inlineStr">
        <is>
          <t>25%</t>
        </is>
      </c>
      <c r="D1595" t="n">
        <v>0</v>
      </c>
    </row>
    <row r="1596">
      <c r="C1596" t="inlineStr">
        <is>
          <t>50%</t>
        </is>
      </c>
      <c r="D1596" t="n">
        <v>0</v>
      </c>
    </row>
    <row r="1597">
      <c r="C1597" t="inlineStr">
        <is>
          <t>75%</t>
        </is>
      </c>
      <c r="D1597" t="n">
        <v>25779</v>
      </c>
    </row>
    <row r="1598">
      <c r="C1598" t="inlineStr">
        <is>
          <t>max</t>
        </is>
      </c>
      <c r="D1598" t="n">
        <v>65535</v>
      </c>
    </row>
    <row r="1599">
      <c r="C1599" t="inlineStr">
        <is>
          <t>Invalid SpO2 ratio</t>
        </is>
      </c>
    </row>
    <row r="1600">
      <c r="C1600" t="inlineStr">
        <is>
          <t>Invalid Pulse ratio</t>
        </is>
      </c>
    </row>
    <row r="1601">
      <c r="C1601" t="inlineStr">
        <is>
          <t>Poor Pleth ratio</t>
        </is>
      </c>
    </row>
    <row r="1604">
      <c r="A1604" t="inlineStr">
        <is>
          <t>File name</t>
        </is>
      </c>
      <c r="B1604" t="inlineStr">
        <is>
          <t>20190725T145154.125+0700.csv</t>
        </is>
      </c>
    </row>
    <row r="1605">
      <c r="A1605" t="inlineStr">
        <is>
          <t>Path</t>
        </is>
      </c>
      <c r="B1605" t="inlineStr">
        <is>
          <t>24EI/RAW_DATA/24EI - 064/DAY 1 - 25-07-19</t>
        </is>
      </c>
    </row>
    <row r="1607">
      <c r="A1607" t="inlineStr">
        <is>
          <t>Patient</t>
        </is>
      </c>
      <c r="B1607" t="inlineStr">
        <is>
          <t>24EI - 064</t>
        </is>
      </c>
      <c r="C1607" t="inlineStr">
        <is>
          <t>Day</t>
        </is>
      </c>
      <c r="D1607" t="inlineStr">
        <is>
          <t>DAY 1 - 25-07-19</t>
        </is>
      </c>
    </row>
    <row r="1609">
      <c r="C1609" t="inlineStr">
        <is>
          <t>count</t>
        </is>
      </c>
      <c r="D1609" t="n">
        <v>437781</v>
      </c>
    </row>
    <row r="1610">
      <c r="C1610" t="inlineStr">
        <is>
          <t>mean</t>
        </is>
      </c>
      <c r="D1610" t="n">
        <v>25770.80664990029</v>
      </c>
    </row>
    <row r="1611">
      <c r="C1611" t="inlineStr">
        <is>
          <t>std</t>
        </is>
      </c>
    </row>
    <row r="1612">
      <c r="C1612" t="inlineStr">
        <is>
          <t>min</t>
        </is>
      </c>
      <c r="D1612" t="n">
        <v>0</v>
      </c>
    </row>
    <row r="1613">
      <c r="C1613" t="inlineStr">
        <is>
          <t>25%</t>
        </is>
      </c>
      <c r="D1613" t="n">
        <v>8284</v>
      </c>
    </row>
    <row r="1614">
      <c r="C1614" t="inlineStr">
        <is>
          <t>50%</t>
        </is>
      </c>
      <c r="D1614" t="n">
        <v>26741</v>
      </c>
    </row>
    <row r="1615">
      <c r="C1615" t="inlineStr">
        <is>
          <t>75%</t>
        </is>
      </c>
      <c r="D1615" t="n">
        <v>39508</v>
      </c>
    </row>
    <row r="1616">
      <c r="C1616" t="inlineStr">
        <is>
          <t>max</t>
        </is>
      </c>
      <c r="D1616" t="n">
        <v>65535</v>
      </c>
    </row>
    <row r="1617">
      <c r="C1617" t="inlineStr">
        <is>
          <t>Invalid SpO2 ratio</t>
        </is>
      </c>
    </row>
    <row r="1618">
      <c r="C1618" t="inlineStr">
        <is>
          <t>Invalid Pulse ratio</t>
        </is>
      </c>
    </row>
    <row r="1619">
      <c r="C1619" t="inlineStr">
        <is>
          <t>Poor Pleth ratio</t>
        </is>
      </c>
    </row>
    <row r="1622">
      <c r="A1622" t="inlineStr">
        <is>
          <t>File name</t>
        </is>
      </c>
      <c r="B1622" t="inlineStr">
        <is>
          <t>20190725T162310.855+0700.csv</t>
        </is>
      </c>
    </row>
    <row r="1623">
      <c r="A1623" t="inlineStr">
        <is>
          <t>Path</t>
        </is>
      </c>
      <c r="B1623" t="inlineStr">
        <is>
          <t>24EI/RAW_DATA/24EI - 064/DAY 1 - 25-07-19</t>
        </is>
      </c>
    </row>
    <row r="1625">
      <c r="A1625" t="inlineStr">
        <is>
          <t>Patient</t>
        </is>
      </c>
      <c r="B1625" t="inlineStr">
        <is>
          <t>24EI - 064</t>
        </is>
      </c>
      <c r="C1625" t="inlineStr">
        <is>
          <t>Day</t>
        </is>
      </c>
      <c r="D1625" t="inlineStr">
        <is>
          <t>DAY 1 - 25-07-19</t>
        </is>
      </c>
    </row>
    <row r="1627">
      <c r="C1627" t="inlineStr">
        <is>
          <t>count</t>
        </is>
      </c>
      <c r="D1627" t="n">
        <v>4929488</v>
      </c>
    </row>
    <row r="1628">
      <c r="C1628" t="inlineStr">
        <is>
          <t>mean</t>
        </is>
      </c>
      <c r="D1628" t="n">
        <v>2353.944962844012</v>
      </c>
    </row>
    <row r="1629">
      <c r="C1629" t="inlineStr">
        <is>
          <t>std</t>
        </is>
      </c>
    </row>
    <row r="1630">
      <c r="C1630" t="inlineStr">
        <is>
          <t>min</t>
        </is>
      </c>
      <c r="D1630" t="n">
        <v>0</v>
      </c>
    </row>
    <row r="1631">
      <c r="C1631" t="inlineStr">
        <is>
          <t>25%</t>
        </is>
      </c>
      <c r="D1631" t="n">
        <v>0</v>
      </c>
    </row>
    <row r="1632">
      <c r="C1632" t="inlineStr">
        <is>
          <t>50%</t>
        </is>
      </c>
      <c r="D1632" t="n">
        <v>0</v>
      </c>
    </row>
    <row r="1633">
      <c r="C1633" t="inlineStr">
        <is>
          <t>75%</t>
        </is>
      </c>
      <c r="D1633" t="n">
        <v>0</v>
      </c>
    </row>
    <row r="1634">
      <c r="C1634" t="inlineStr">
        <is>
          <t>max</t>
        </is>
      </c>
      <c r="D1634" t="n">
        <v>65535</v>
      </c>
    </row>
    <row r="1635">
      <c r="C1635" t="inlineStr">
        <is>
          <t>Invalid SpO2 ratio</t>
        </is>
      </c>
    </row>
    <row r="1636">
      <c r="C1636" t="inlineStr">
        <is>
          <t>Invalid Pulse ratio</t>
        </is>
      </c>
    </row>
    <row r="1637">
      <c r="C1637" t="inlineStr">
        <is>
          <t>Poor Pleth ratio</t>
        </is>
      </c>
    </row>
    <row r="1640">
      <c r="A1640" t="inlineStr">
        <is>
          <t>File name</t>
        </is>
      </c>
      <c r="B1640" t="inlineStr">
        <is>
          <t>20190729T094323.465+0700.csv</t>
        </is>
      </c>
    </row>
    <row r="1641">
      <c r="A1641" t="inlineStr">
        <is>
          <t>Path</t>
        </is>
      </c>
      <c r="B1641" t="inlineStr">
        <is>
          <t>24EI/RAW_DATA/24EI - 064/DAY 5 - 29-07-19</t>
        </is>
      </c>
    </row>
    <row r="1643">
      <c r="A1643" t="inlineStr">
        <is>
          <t>Patient</t>
        </is>
      </c>
      <c r="B1643" t="inlineStr">
        <is>
          <t>24EI - 064</t>
        </is>
      </c>
      <c r="C1643" t="inlineStr">
        <is>
          <t>Day</t>
        </is>
      </c>
      <c r="D1643" t="inlineStr">
        <is>
          <t>DAY 5 - 29-07-19</t>
        </is>
      </c>
    </row>
    <row r="1645">
      <c r="C1645" t="inlineStr">
        <is>
          <t>count</t>
        </is>
      </c>
      <c r="D1645" t="n">
        <v>3621989</v>
      </c>
    </row>
    <row r="1646">
      <c r="C1646" t="inlineStr">
        <is>
          <t>mean</t>
        </is>
      </c>
      <c r="D1646" t="n">
        <v>23099.37670489888</v>
      </c>
    </row>
    <row r="1647">
      <c r="C1647" t="inlineStr">
        <is>
          <t>std</t>
        </is>
      </c>
      <c r="D1647" t="inlineStr"/>
    </row>
    <row r="1648">
      <c r="C1648" t="inlineStr">
        <is>
          <t>min</t>
        </is>
      </c>
      <c r="D1648" t="n">
        <v>0</v>
      </c>
    </row>
    <row r="1649">
      <c r="C1649" t="inlineStr">
        <is>
          <t>25%</t>
        </is>
      </c>
      <c r="D1649" t="n">
        <v>0</v>
      </c>
    </row>
    <row r="1650">
      <c r="C1650" t="inlineStr">
        <is>
          <t>50%</t>
        </is>
      </c>
      <c r="D1650" t="n">
        <v>22493</v>
      </c>
    </row>
    <row r="1651">
      <c r="C1651" t="inlineStr">
        <is>
          <t>75%</t>
        </is>
      </c>
      <c r="D1651" t="n">
        <v>39827</v>
      </c>
    </row>
    <row r="1652">
      <c r="C1652" t="inlineStr">
        <is>
          <t>max</t>
        </is>
      </c>
      <c r="D1652" t="n">
        <v>65535</v>
      </c>
    </row>
    <row r="1653">
      <c r="C1653" t="inlineStr">
        <is>
          <t>Invalid SpO2 ratio</t>
        </is>
      </c>
    </row>
    <row r="1654">
      <c r="C1654" t="inlineStr">
        <is>
          <t>Invalid Pulse ratio</t>
        </is>
      </c>
    </row>
    <row r="1655">
      <c r="C1655" t="inlineStr">
        <is>
          <t>Poor Pleth ratio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2021-02-05T16:16:54Z</dcterms:created>
  <dcterms:modified xsi:type="dcterms:W3CDTF">2021-02-09T02:18:03Z</dcterms:modified>
  <cp:lastModifiedBy>Koha</cp:lastModifiedBy>
</cp:coreProperties>
</file>