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E:\LPAS-L2\S3\Tableau de bord de l'économie\Projet\Projet_TBE_Groupe_6\"/>
    </mc:Choice>
  </mc:AlternateContent>
  <xr:revisionPtr revIDLastSave="0" documentId="13_ncr:1_{62C7ADB9-F21A-430D-966E-E14941BDA395}" xr6:coauthVersionLast="47" xr6:coauthVersionMax="47" xr10:uidLastSave="{00000000-0000-0000-0000-000000000000}"/>
  <bookViews>
    <workbookView xWindow="-120" yWindow="-120" windowWidth="20730" windowHeight="11040" xr2:uid="{40FF1126-205B-4068-B51A-CE5CB698E953}"/>
  </bookViews>
  <sheets>
    <sheet name="Page de garde" sheetId="6" r:id="rId1"/>
    <sheet name="Secteur extérieur" sheetId="3" r:id="rId2"/>
    <sheet name="Base intermédiaire" sheetId="2" r:id="rId3"/>
    <sheet name="Base" sheetId="1" r:id="rId4"/>
  </sheets>
  <definedNames>
    <definedName name="Amandes_karité">Base!$R$4:$R$376</definedName>
    <definedName name="Base">Base!$C$3:$X$376</definedName>
    <definedName name="Base_intermediaire_graph">'Base intermédiaire'!$O$5:$T$42</definedName>
    <definedName name="Base_intermediaire_trim">'Base intermédiaire'!$C$5:$J$22</definedName>
    <definedName name="Beurre_karité">Base!$S$4:$S$376</definedName>
    <definedName name="Choix">Base!$C$4:$C$376</definedName>
    <definedName name="Cours_mondial_de_l_Or__1.000_Francs_CFA___g">Base!$M$4:$M$376</definedName>
    <definedName name="Cours_mondial_de_l_Or__en___US___g">Base!$H$4:$H$376</definedName>
    <definedName name="Cours_mondial_du_coton__1.000_Francs_CFA___Kg">Base!$L$4:$L$376</definedName>
    <definedName name="Cours_mondial_du_coton__Indice_Liverpool_en___US___Kg">Base!$G$4:$G$376</definedName>
    <definedName name="Cours_mondial_du_pétrole__1.000_Francs_CFA___Baril">Base!$K$4:$K$376</definedName>
    <definedName name="Cours_mondial_du_pétrole__en___US___Baril">Base!$F$4:$F$376</definedName>
    <definedName name="Cours_mondial_du_Sésame____US___Kg">Base!$J$4:$J$376</definedName>
    <definedName name="Cours_mondial_du_Sésame__Francs_CFA___Kg">Base!$O$4:$O$376</definedName>
    <definedName name="Cours_mondial_du_zinc__Francs_CFA___Kg">Base!$N$4:$N$376</definedName>
    <definedName name="Critères">Base!#REF!</definedName>
    <definedName name="date">Base!$D$4:$D$376</definedName>
    <definedName name="Données">Base!$E$4:$T$376</definedName>
    <definedName name="Entête_base">Base!$C$3:$W$3</definedName>
    <definedName name="Graines_arachides">Base!$P$4:$P$376</definedName>
    <definedName name="hn">'Base intermédiaire'!$U$41:$U$412</definedName>
    <definedName name="Huile_arachide">Base!$Q$4:$Q$376</definedName>
    <definedName name="Nb_Donnees">Base!$W$4:$W$375</definedName>
    <definedName name="Pouvoir_d_achat_pétrolier_du_coton">Base!$T$4:$T$376</definedName>
    <definedName name="SaisieLigneCoursMat">Base!$W$40:$W$411</definedName>
    <definedName name="SaisieMoisCoursMat">'Base intermédiaire'!$B$41:$B$412</definedName>
    <definedName name="Taux_de_change_du_Dollar__en_Francs_CFA">Base!$E$4:$E$376</definedName>
    <definedName name="Zinc____US_t">Base!$I$4:$I$376</definedName>
    <definedName name="_xlnm.Print_Area" localSheetId="0">'Page de garde'!$C$2:$T$53</definedName>
    <definedName name="_xlnm.Print_Area" localSheetId="1">'Secteur extérieur'!$B$2:$J$100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W361" i="1" l="1"/>
  <c r="W362" i="1"/>
  <c r="W363" i="1"/>
  <c r="W364" i="1"/>
  <c r="W365" i="1"/>
  <c r="W366" i="1"/>
  <c r="W367" i="1"/>
  <c r="W368" i="1"/>
  <c r="W369" i="1"/>
  <c r="W370" i="1"/>
  <c r="W371" i="1"/>
  <c r="W372" i="1"/>
  <c r="W373" i="1"/>
  <c r="W374" i="1"/>
  <c r="W375" i="1"/>
  <c r="O8" i="2" l="1"/>
  <c r="O9" i="2" s="1"/>
  <c r="O10" i="2" s="1"/>
  <c r="O11" i="2" s="1"/>
  <c r="O12" i="2" s="1"/>
  <c r="O13" i="2" s="1"/>
  <c r="O14" i="2" s="1"/>
  <c r="O15" i="2" s="1"/>
  <c r="O16" i="2" s="1"/>
  <c r="O17" i="2" s="1"/>
  <c r="O18" i="2" s="1"/>
  <c r="O19" i="2" s="1"/>
  <c r="O20" i="2" s="1"/>
  <c r="O21" i="2" s="1"/>
  <c r="O22" i="2" s="1"/>
  <c r="O23" i="2" s="1"/>
  <c r="O24" i="2" s="1"/>
  <c r="O25" i="2" s="1"/>
  <c r="O26" i="2" s="1"/>
  <c r="O27" i="2" s="1"/>
  <c r="O28" i="2" s="1"/>
  <c r="O29" i="2" s="1"/>
  <c r="O30" i="2" s="1"/>
  <c r="O31" i="2" s="1"/>
  <c r="O32" i="2" s="1"/>
  <c r="O33" i="2" s="1"/>
  <c r="O34" i="2" s="1"/>
  <c r="O35" i="2" s="1"/>
  <c r="O36" i="2" s="1"/>
  <c r="O37" i="2" s="1"/>
  <c r="O38" i="2" s="1"/>
  <c r="O39" i="2" s="1"/>
  <c r="O40" i="2" s="1"/>
  <c r="O41" i="2" s="1"/>
  <c r="O42" i="2" s="1"/>
  <c r="O7" i="2"/>
  <c r="C5" i="1" l="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E2" i="2"/>
  <c r="F2" i="2"/>
  <c r="G2" i="2"/>
  <c r="H2" i="2"/>
  <c r="D2" i="2"/>
  <c r="C22" i="2"/>
  <c r="C21" i="2"/>
  <c r="C20" i="2"/>
  <c r="C19" i="2"/>
  <c r="C18" i="2"/>
  <c r="C17" i="2"/>
  <c r="C16" i="2"/>
  <c r="C15" i="2"/>
  <c r="C14" i="2"/>
  <c r="C13" i="2"/>
  <c r="C12" i="2"/>
  <c r="C11" i="2"/>
  <c r="C10" i="2"/>
  <c r="C9" i="2"/>
  <c r="C8" i="2"/>
  <c r="C7" i="2"/>
  <c r="C4" i="1" l="1"/>
  <c r="W5" i="1"/>
  <c r="U376" i="1"/>
  <c r="U361"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2" i="1"/>
  <c r="U363" i="1"/>
  <c r="U364" i="1"/>
  <c r="U365" i="1"/>
  <c r="U366" i="1"/>
  <c r="U367" i="1"/>
  <c r="U368" i="1"/>
  <c r="U369" i="1"/>
  <c r="U370" i="1"/>
  <c r="U371" i="1"/>
  <c r="U372" i="1"/>
  <c r="U373" i="1"/>
  <c r="U374" i="1"/>
  <c r="U375" i="1"/>
  <c r="U4" i="1"/>
  <c r="AC61" i="1" l="1"/>
  <c r="AC62" i="1"/>
  <c r="B20" i="3" l="1"/>
  <c r="B19" i="3"/>
  <c r="B17" i="3"/>
  <c r="B16" i="3"/>
  <c r="B14" i="3"/>
  <c r="B13" i="3"/>
  <c r="T8" i="2" l="1"/>
  <c r="T12" i="2"/>
  <c r="T16" i="2"/>
  <c r="T20" i="2"/>
  <c r="T24" i="2"/>
  <c r="T28" i="2"/>
  <c r="T32" i="2"/>
  <c r="T36" i="2"/>
  <c r="T40" i="2"/>
  <c r="S8" i="2"/>
  <c r="S12" i="2"/>
  <c r="S16" i="2"/>
  <c r="S20" i="2"/>
  <c r="S24" i="2"/>
  <c r="S28" i="2"/>
  <c r="S32" i="2"/>
  <c r="S36" i="2"/>
  <c r="S40" i="2"/>
  <c r="R8" i="2"/>
  <c r="R12" i="2"/>
  <c r="R16" i="2"/>
  <c r="R20" i="2"/>
  <c r="R24" i="2"/>
  <c r="R28" i="2"/>
  <c r="R32" i="2"/>
  <c r="R36" i="2"/>
  <c r="R40" i="2"/>
  <c r="Q8" i="2"/>
  <c r="Q12" i="2"/>
  <c r="Q16" i="2"/>
  <c r="Q20" i="2"/>
  <c r="Q24" i="2"/>
  <c r="Q28" i="2"/>
  <c r="Q32" i="2"/>
  <c r="Q36" i="2"/>
  <c r="Q40" i="2"/>
  <c r="S6" i="2"/>
  <c r="P10" i="2"/>
  <c r="P14" i="2"/>
  <c r="P18" i="2"/>
  <c r="P22" i="2"/>
  <c r="P26" i="2"/>
  <c r="P30" i="2"/>
  <c r="P34" i="2"/>
  <c r="P38" i="2"/>
  <c r="P42" i="2"/>
  <c r="P15" i="2"/>
  <c r="P23" i="2"/>
  <c r="P27" i="2"/>
  <c r="P35" i="2"/>
  <c r="P6" i="2"/>
  <c r="T10" i="2"/>
  <c r="T18" i="2"/>
  <c r="T26" i="2"/>
  <c r="T34" i="2"/>
  <c r="S10" i="2"/>
  <c r="S22" i="2"/>
  <c r="S42" i="2"/>
  <c r="R18" i="2"/>
  <c r="R30" i="2"/>
  <c r="Q22" i="2"/>
  <c r="Q38" i="2"/>
  <c r="P12" i="2"/>
  <c r="P20" i="2"/>
  <c r="P28" i="2"/>
  <c r="P40" i="2"/>
  <c r="R6" i="2"/>
  <c r="T9" i="2"/>
  <c r="T13" i="2"/>
  <c r="T17" i="2"/>
  <c r="T21" i="2"/>
  <c r="T25" i="2"/>
  <c r="T29" i="2"/>
  <c r="T33" i="2"/>
  <c r="T37" i="2"/>
  <c r="T41" i="2"/>
  <c r="S9" i="2"/>
  <c r="S13" i="2"/>
  <c r="S17" i="2"/>
  <c r="S21" i="2"/>
  <c r="S25" i="2"/>
  <c r="S29" i="2"/>
  <c r="S33" i="2"/>
  <c r="S37" i="2"/>
  <c r="S41" i="2"/>
  <c r="R9" i="2"/>
  <c r="R13" i="2"/>
  <c r="R17" i="2"/>
  <c r="R21" i="2"/>
  <c r="R25" i="2"/>
  <c r="R29" i="2"/>
  <c r="R33" i="2"/>
  <c r="R37" i="2"/>
  <c r="R41" i="2"/>
  <c r="Q9" i="2"/>
  <c r="Q13" i="2"/>
  <c r="Q17" i="2"/>
  <c r="Q21" i="2"/>
  <c r="Q25" i="2"/>
  <c r="Q29" i="2"/>
  <c r="Q33" i="2"/>
  <c r="Q37" i="2"/>
  <c r="Q41" i="2"/>
  <c r="P7" i="2"/>
  <c r="P11" i="2"/>
  <c r="P19" i="2"/>
  <c r="P31" i="2"/>
  <c r="P39" i="2"/>
  <c r="Q6" i="2"/>
  <c r="T14" i="2"/>
  <c r="T22" i="2"/>
  <c r="T30" i="2"/>
  <c r="T38" i="2"/>
  <c r="S14" i="2"/>
  <c r="S26" i="2"/>
  <c r="S38" i="2"/>
  <c r="R14" i="2"/>
  <c r="R26" i="2"/>
  <c r="R38" i="2"/>
  <c r="Q10" i="2"/>
  <c r="Q18" i="2"/>
  <c r="Q30" i="2"/>
  <c r="Q42" i="2"/>
  <c r="P24" i="2"/>
  <c r="P36" i="2"/>
  <c r="T7" i="2"/>
  <c r="T11" i="2"/>
  <c r="T15" i="2"/>
  <c r="T19" i="2"/>
  <c r="T23" i="2"/>
  <c r="T27" i="2"/>
  <c r="T31" i="2"/>
  <c r="T35" i="2"/>
  <c r="T39" i="2"/>
  <c r="S7" i="2"/>
  <c r="S11" i="2"/>
  <c r="S15" i="2"/>
  <c r="S19" i="2"/>
  <c r="S23" i="2"/>
  <c r="S27" i="2"/>
  <c r="S31" i="2"/>
  <c r="S35" i="2"/>
  <c r="S39" i="2"/>
  <c r="R7" i="2"/>
  <c r="R11" i="2"/>
  <c r="R15" i="2"/>
  <c r="R19" i="2"/>
  <c r="R23" i="2"/>
  <c r="R27" i="2"/>
  <c r="R31" i="2"/>
  <c r="R35" i="2"/>
  <c r="R39" i="2"/>
  <c r="Q7" i="2"/>
  <c r="Q11" i="2"/>
  <c r="Q15" i="2"/>
  <c r="Q19" i="2"/>
  <c r="Q23" i="2"/>
  <c r="Q27" i="2"/>
  <c r="Q31" i="2"/>
  <c r="Q35" i="2"/>
  <c r="Q39" i="2"/>
  <c r="T6" i="2"/>
  <c r="P9" i="2"/>
  <c r="P13" i="2"/>
  <c r="P17" i="2"/>
  <c r="P21" i="2"/>
  <c r="P25" i="2"/>
  <c r="P29" i="2"/>
  <c r="P33" i="2"/>
  <c r="P37" i="2"/>
  <c r="P41" i="2"/>
  <c r="T42" i="2"/>
  <c r="S18" i="2"/>
  <c r="S30" i="2"/>
  <c r="S34" i="2"/>
  <c r="R10" i="2"/>
  <c r="R22" i="2"/>
  <c r="R34" i="2"/>
  <c r="R42" i="2"/>
  <c r="Q14" i="2"/>
  <c r="Q26" i="2"/>
  <c r="Q34" i="2"/>
  <c r="P8" i="2"/>
  <c r="P16" i="2"/>
  <c r="P32" i="2"/>
  <c r="W6" i="1"/>
  <c r="W7" i="1" l="1"/>
  <c r="W8" i="1" l="1"/>
  <c r="W9" i="1" l="1"/>
  <c r="W10" i="1" l="1"/>
  <c r="W11" i="1" l="1"/>
  <c r="W12" i="1" l="1"/>
  <c r="W13" i="1" l="1"/>
  <c r="W14" i="1" l="1"/>
  <c r="W15" i="1" l="1"/>
  <c r="W16" i="1" l="1"/>
  <c r="W17" i="1" l="1"/>
  <c r="W18" i="1" l="1"/>
  <c r="W19" i="1" l="1"/>
  <c r="W20" i="1" l="1"/>
  <c r="W21" i="1" l="1"/>
  <c r="W22" i="1" l="1"/>
  <c r="W23" i="1" s="1"/>
  <c r="W24" i="1" s="1"/>
  <c r="W25" i="1" s="1"/>
  <c r="W26" i="1" s="1"/>
  <c r="W27" i="1" s="1"/>
  <c r="W28" i="1" s="1"/>
  <c r="W29" i="1" s="1"/>
  <c r="W30" i="1" s="1"/>
  <c r="W31" i="1" s="1"/>
  <c r="W32" i="1" s="1"/>
  <c r="W33" i="1" s="1"/>
  <c r="W34" i="1" s="1"/>
  <c r="W35" i="1" s="1"/>
  <c r="W36" i="1" s="1"/>
  <c r="W37" i="1" s="1"/>
  <c r="W38" i="1" s="1"/>
  <c r="W39" i="1" s="1"/>
  <c r="W40" i="1" l="1"/>
  <c r="W41" i="1" l="1"/>
  <c r="W42" i="1" s="1"/>
  <c r="W43" i="1" s="1"/>
  <c r="W44" i="1" s="1"/>
  <c r="W45" i="1" s="1"/>
  <c r="W46" i="1" s="1"/>
  <c r="W47" i="1" s="1"/>
  <c r="W48" i="1" s="1"/>
  <c r="W49" i="1" s="1"/>
  <c r="W50" i="1" s="1"/>
  <c r="W51" i="1" s="1"/>
  <c r="W52" i="1" s="1"/>
  <c r="W53" i="1" s="1"/>
  <c r="W54" i="1" s="1"/>
  <c r="W55" i="1" s="1"/>
  <c r="W56" i="1" s="1"/>
  <c r="W57" i="1" s="1"/>
  <c r="W58" i="1" s="1"/>
  <c r="W59" i="1" s="1"/>
  <c r="W60" i="1" s="1"/>
  <c r="W61" i="1" s="1"/>
  <c r="W62" i="1" s="1"/>
  <c r="W63" i="1" s="1"/>
  <c r="W64" i="1" s="1"/>
  <c r="W65" i="1" s="1"/>
  <c r="W66" i="1" s="1"/>
  <c r="W67" i="1" s="1"/>
  <c r="W68" i="1" s="1"/>
  <c r="W69" i="1" s="1"/>
  <c r="W70" i="1" s="1"/>
  <c r="W71" i="1" s="1"/>
  <c r="W72" i="1" s="1"/>
  <c r="W73" i="1" s="1"/>
  <c r="W74" i="1" s="1"/>
  <c r="W75" i="1" s="1"/>
  <c r="W76" i="1" s="1"/>
  <c r="W77" i="1" s="1"/>
  <c r="W78" i="1" s="1"/>
  <c r="W79" i="1" s="1"/>
  <c r="W80" i="1" s="1"/>
  <c r="W81" i="1" s="1"/>
  <c r="W82" i="1" s="1"/>
  <c r="W83" i="1" s="1"/>
  <c r="W84" i="1" s="1"/>
  <c r="W85" i="1" s="1"/>
  <c r="W86" i="1" s="1"/>
  <c r="W87" i="1" s="1"/>
  <c r="W88" i="1" s="1"/>
  <c r="W89" i="1" s="1"/>
  <c r="W90" i="1" s="1"/>
  <c r="W91" i="1" s="1"/>
  <c r="W92" i="1" s="1"/>
  <c r="W93" i="1" s="1"/>
  <c r="W94" i="1" s="1"/>
  <c r="W95" i="1" s="1"/>
  <c r="W96" i="1" s="1"/>
  <c r="W97" i="1" s="1"/>
  <c r="W98" i="1" s="1"/>
  <c r="W99" i="1" s="1"/>
  <c r="W100" i="1" s="1"/>
  <c r="W101" i="1" s="1"/>
  <c r="W102" i="1" s="1"/>
  <c r="W103" i="1" s="1"/>
  <c r="W104" i="1" s="1"/>
  <c r="W105" i="1" s="1"/>
  <c r="W106" i="1" s="1"/>
  <c r="W107" i="1" s="1"/>
  <c r="W108" i="1" s="1"/>
  <c r="W109" i="1" s="1"/>
  <c r="W110" i="1" s="1"/>
  <c r="W111" i="1" s="1"/>
  <c r="W112" i="1" s="1"/>
  <c r="W113" i="1" s="1"/>
  <c r="W114" i="1" s="1"/>
  <c r="W115" i="1" s="1"/>
  <c r="W116" i="1" s="1"/>
  <c r="W117" i="1" s="1"/>
  <c r="W118" i="1" s="1"/>
  <c r="W119" i="1" s="1"/>
  <c r="W120" i="1" s="1"/>
  <c r="W121" i="1" s="1"/>
  <c r="W122" i="1" s="1"/>
  <c r="W123" i="1" s="1"/>
  <c r="W124" i="1" s="1"/>
  <c r="W125" i="1" s="1"/>
  <c r="W126" i="1" s="1"/>
  <c r="W127" i="1" s="1"/>
  <c r="W128" i="1" s="1"/>
  <c r="W129" i="1" s="1"/>
  <c r="W130" i="1" s="1"/>
  <c r="W131" i="1" s="1"/>
  <c r="W132" i="1" s="1"/>
  <c r="W133" i="1" s="1"/>
  <c r="W134" i="1" s="1"/>
  <c r="W135" i="1" s="1"/>
  <c r="W136" i="1" s="1"/>
  <c r="W137" i="1" s="1"/>
  <c r="W138" i="1" s="1"/>
  <c r="W139" i="1" s="1"/>
  <c r="W140" i="1" s="1"/>
  <c r="W141" i="1" s="1"/>
  <c r="W142" i="1" s="1"/>
  <c r="W143" i="1" s="1"/>
  <c r="W144" i="1" s="1"/>
  <c r="W145" i="1" s="1"/>
  <c r="W146" i="1" s="1"/>
  <c r="W147" i="1" s="1"/>
  <c r="W148" i="1" s="1"/>
  <c r="W149" i="1" s="1"/>
  <c r="W150" i="1" s="1"/>
  <c r="W151" i="1" s="1"/>
  <c r="W152" i="1" s="1"/>
  <c r="W153" i="1" s="1"/>
  <c r="W154" i="1" s="1"/>
  <c r="W155" i="1" s="1"/>
  <c r="W156" i="1" s="1"/>
  <c r="W157" i="1" s="1"/>
  <c r="W158" i="1" s="1"/>
  <c r="W159" i="1" s="1"/>
  <c r="W160" i="1" s="1"/>
  <c r="W161" i="1" s="1"/>
  <c r="W162" i="1" s="1"/>
  <c r="W163" i="1" s="1"/>
  <c r="W164" i="1" s="1"/>
  <c r="W165" i="1" s="1"/>
  <c r="W166" i="1" s="1"/>
  <c r="W167" i="1" s="1"/>
  <c r="W168" i="1" s="1"/>
  <c r="W169" i="1" s="1"/>
  <c r="W170" i="1" s="1"/>
  <c r="W171" i="1" s="1"/>
  <c r="W172" i="1" s="1"/>
  <c r="W173" i="1" s="1"/>
  <c r="W174" i="1" s="1"/>
  <c r="W175" i="1" s="1"/>
  <c r="W176" i="1" s="1"/>
  <c r="W177" i="1" s="1"/>
  <c r="W178" i="1" s="1"/>
  <c r="W179" i="1" s="1"/>
  <c r="W180" i="1" s="1"/>
  <c r="W181" i="1" s="1"/>
  <c r="W182" i="1" s="1"/>
  <c r="W183" i="1" s="1"/>
  <c r="W184" i="1" s="1"/>
  <c r="W185" i="1" s="1"/>
  <c r="W186" i="1" s="1"/>
  <c r="W187" i="1" s="1"/>
  <c r="W188" i="1" s="1"/>
  <c r="W189" i="1" s="1"/>
  <c r="W190" i="1" s="1"/>
  <c r="W191" i="1" s="1"/>
  <c r="W192" i="1" s="1"/>
  <c r="W193" i="1" s="1"/>
  <c r="W194" i="1" s="1"/>
  <c r="W195" i="1" s="1"/>
  <c r="W196" i="1" s="1"/>
  <c r="W197" i="1" s="1"/>
  <c r="W198" i="1" s="1"/>
  <c r="W199" i="1" s="1"/>
  <c r="W200" i="1" s="1"/>
  <c r="W201" i="1" s="1"/>
  <c r="W202" i="1" s="1"/>
  <c r="W203" i="1" s="1"/>
  <c r="W204" i="1" s="1"/>
  <c r="W205" i="1" s="1"/>
  <c r="W206" i="1" s="1"/>
  <c r="W207" i="1" s="1"/>
  <c r="W208" i="1" s="1"/>
  <c r="W209" i="1" s="1"/>
  <c r="W210" i="1" s="1"/>
  <c r="W211" i="1" s="1"/>
  <c r="W212" i="1" s="1"/>
  <c r="W213" i="1" s="1"/>
  <c r="W214" i="1" s="1"/>
  <c r="W215" i="1" s="1"/>
  <c r="W216" i="1" s="1"/>
  <c r="W217" i="1" s="1"/>
  <c r="W218" i="1" s="1"/>
  <c r="W219" i="1" s="1"/>
  <c r="W220" i="1" s="1"/>
  <c r="W221" i="1" s="1"/>
  <c r="W222" i="1" s="1"/>
  <c r="W223" i="1" s="1"/>
  <c r="W224" i="1" s="1"/>
  <c r="W225" i="1" s="1"/>
  <c r="W226" i="1" s="1"/>
  <c r="W227" i="1" s="1"/>
  <c r="W228" i="1" s="1"/>
  <c r="W229" i="1" s="1"/>
  <c r="W230" i="1" s="1"/>
  <c r="W231" i="1" s="1"/>
  <c r="W232" i="1" s="1"/>
  <c r="W233" i="1" s="1"/>
  <c r="W234" i="1" s="1"/>
  <c r="W235" i="1" s="1"/>
  <c r="W236" i="1" s="1"/>
  <c r="W237" i="1" s="1"/>
  <c r="W238" i="1" s="1"/>
  <c r="W239" i="1" s="1"/>
  <c r="W240" i="1" s="1"/>
  <c r="W241" i="1" s="1"/>
  <c r="W242" i="1" s="1"/>
  <c r="W243" i="1" s="1"/>
  <c r="W244" i="1" s="1"/>
  <c r="W245" i="1" s="1"/>
  <c r="W246" i="1" s="1"/>
  <c r="W247" i="1" s="1"/>
  <c r="W248" i="1" s="1"/>
  <c r="W249" i="1" s="1"/>
  <c r="W250" i="1" s="1"/>
  <c r="W251" i="1" s="1"/>
  <c r="W252" i="1" s="1"/>
  <c r="W253" i="1" s="1"/>
  <c r="W254" i="1" s="1"/>
  <c r="W255" i="1" s="1"/>
  <c r="W256" i="1" s="1"/>
  <c r="W257" i="1" s="1"/>
  <c r="W258" i="1" s="1"/>
  <c r="W259" i="1" s="1"/>
  <c r="W260" i="1" s="1"/>
  <c r="W261" i="1" s="1"/>
  <c r="W262" i="1" s="1"/>
  <c r="W263" i="1" s="1"/>
  <c r="W264" i="1" s="1"/>
  <c r="W265" i="1" s="1"/>
  <c r="W266" i="1" s="1"/>
  <c r="W267" i="1" s="1"/>
  <c r="W268" i="1" s="1"/>
  <c r="W269" i="1" s="1"/>
  <c r="W270" i="1" s="1"/>
  <c r="W271" i="1" s="1"/>
  <c r="W272" i="1" s="1"/>
  <c r="W273" i="1" s="1"/>
  <c r="W274" i="1" s="1"/>
  <c r="W275" i="1" s="1"/>
  <c r="W276" i="1" s="1"/>
  <c r="W277" i="1" s="1"/>
  <c r="W278" i="1" s="1"/>
  <c r="W279" i="1" s="1"/>
  <c r="W280" i="1" s="1"/>
  <c r="W281" i="1" s="1"/>
  <c r="W282" i="1" s="1"/>
  <c r="W283" i="1" s="1"/>
  <c r="W284" i="1" s="1"/>
  <c r="W285" i="1" s="1"/>
  <c r="W286" i="1" s="1"/>
  <c r="W287" i="1" s="1"/>
  <c r="W288" i="1" s="1"/>
  <c r="W289" i="1" s="1"/>
  <c r="W290" i="1" s="1"/>
  <c r="W291" i="1" s="1"/>
  <c r="W292" i="1" s="1"/>
  <c r="W293" i="1" s="1"/>
  <c r="W294" i="1" s="1"/>
  <c r="W295" i="1" s="1"/>
  <c r="W296" i="1" s="1"/>
  <c r="W297" i="1" s="1"/>
  <c r="W298" i="1" s="1"/>
  <c r="W299" i="1" s="1"/>
  <c r="W300" i="1" s="1"/>
  <c r="W301" i="1" s="1"/>
  <c r="W302" i="1" s="1"/>
  <c r="W303" i="1" s="1"/>
  <c r="W304" i="1" s="1"/>
  <c r="W305" i="1" s="1"/>
  <c r="W306" i="1" s="1"/>
  <c r="W307" i="1" s="1"/>
  <c r="W308" i="1" s="1"/>
  <c r="W309" i="1" s="1"/>
  <c r="W310" i="1" s="1"/>
  <c r="W311" i="1" s="1"/>
  <c r="W312" i="1" s="1"/>
  <c r="W313" i="1" s="1"/>
  <c r="W314" i="1" s="1"/>
  <c r="W315" i="1" s="1"/>
  <c r="W316" i="1" s="1"/>
  <c r="W317" i="1" s="1"/>
  <c r="W318" i="1" s="1"/>
  <c r="W319" i="1" s="1"/>
  <c r="W320" i="1" s="1"/>
  <c r="W321" i="1" s="1"/>
  <c r="W322" i="1" s="1"/>
  <c r="W323" i="1" s="1"/>
  <c r="W324" i="1" s="1"/>
  <c r="W325" i="1" s="1"/>
  <c r="W326" i="1" s="1"/>
  <c r="W327" i="1" s="1"/>
  <c r="W328" i="1" s="1"/>
  <c r="W329" i="1" s="1"/>
  <c r="W330" i="1" s="1"/>
  <c r="W331" i="1" l="1"/>
  <c r="W332" i="1" l="1"/>
  <c r="W333" i="1" l="1"/>
  <c r="W334" i="1" l="1"/>
  <c r="W335" i="1" l="1"/>
  <c r="W336" i="1" l="1"/>
  <c r="W337" i="1" l="1"/>
  <c r="W338" i="1" l="1"/>
  <c r="W339" i="1" l="1"/>
  <c r="W340" i="1" l="1"/>
  <c r="W341" i="1" l="1"/>
  <c r="W342" i="1" s="1"/>
  <c r="W343" i="1" s="1"/>
  <c r="W344" i="1" s="1"/>
  <c r="W345" i="1" s="1"/>
  <c r="W346" i="1" s="1"/>
  <c r="W347" i="1" s="1"/>
  <c r="W348" i="1" s="1"/>
  <c r="W349" i="1" s="1"/>
  <c r="W350" i="1" s="1"/>
  <c r="W351" i="1" s="1"/>
  <c r="W352" i="1" s="1"/>
  <c r="W353" i="1" s="1"/>
  <c r="W354" i="1" s="1"/>
  <c r="W355" i="1" s="1"/>
  <c r="W356" i="1" s="1"/>
  <c r="W357" i="1" s="1"/>
  <c r="W358" i="1" s="1"/>
  <c r="W359" i="1" s="1"/>
  <c r="W360" i="1" s="1"/>
  <c r="G3" i="2" l="1"/>
  <c r="D3" i="2"/>
  <c r="E3" i="2"/>
  <c r="H3" i="2"/>
  <c r="F3" i="2"/>
  <c r="H14" i="2" l="1"/>
  <c r="H18" i="2"/>
  <c r="H16" i="2"/>
  <c r="H19" i="2"/>
  <c r="H20" i="2"/>
  <c r="H9" i="2"/>
  <c r="G15" i="3" s="1"/>
  <c r="H22" i="2"/>
  <c r="G20" i="3" s="1"/>
  <c r="H17" i="2"/>
  <c r="H13" i="2"/>
  <c r="H12" i="2"/>
  <c r="H15" i="2"/>
  <c r="H8" i="2"/>
  <c r="H21" i="2"/>
  <c r="H11" i="2"/>
  <c r="H10" i="2"/>
  <c r="H7" i="2"/>
  <c r="E22" i="2"/>
  <c r="D20" i="3" s="1"/>
  <c r="E17" i="2"/>
  <c r="E13" i="2"/>
  <c r="D17" i="3" s="1"/>
  <c r="E9" i="2"/>
  <c r="D15" i="3" s="1"/>
  <c r="E21" i="2"/>
  <c r="E20" i="2"/>
  <c r="E16" i="2"/>
  <c r="E19" i="2"/>
  <c r="E18" i="2"/>
  <c r="E7" i="2"/>
  <c r="D13" i="3" s="1"/>
  <c r="E11" i="2"/>
  <c r="E10" i="2"/>
  <c r="D16" i="3" s="1"/>
  <c r="E12" i="2"/>
  <c r="E15" i="2"/>
  <c r="D19" i="3" s="1"/>
  <c r="E14" i="2"/>
  <c r="D18" i="3" s="1"/>
  <c r="E8" i="2"/>
  <c r="D14" i="3" s="1"/>
  <c r="D22" i="2"/>
  <c r="C20" i="3" s="1"/>
  <c r="D15" i="2"/>
  <c r="C19" i="3" s="1"/>
  <c r="D9" i="2"/>
  <c r="C15" i="3" s="1"/>
  <c r="D19" i="2"/>
  <c r="D8" i="2"/>
  <c r="C14" i="3" s="1"/>
  <c r="D7" i="2"/>
  <c r="C13" i="3" s="1"/>
  <c r="D18" i="2"/>
  <c r="J18" i="2" s="1"/>
  <c r="D11" i="2"/>
  <c r="D21" i="2"/>
  <c r="J21" i="2" s="1"/>
  <c r="D20" i="2"/>
  <c r="D14" i="2"/>
  <c r="C18" i="3" s="1"/>
  <c r="D17" i="2"/>
  <c r="D16" i="2"/>
  <c r="D10" i="2"/>
  <c r="C16" i="3" s="1"/>
  <c r="D13" i="2"/>
  <c r="C17" i="3" s="1"/>
  <c r="D12" i="2"/>
  <c r="F18" i="2"/>
  <c r="F14" i="2"/>
  <c r="E18" i="3" s="1"/>
  <c r="F15" i="2"/>
  <c r="E19" i="3" s="1"/>
  <c r="F17" i="2"/>
  <c r="F20" i="2"/>
  <c r="F19" i="2"/>
  <c r="F13" i="2"/>
  <c r="E17" i="3" s="1"/>
  <c r="F16" i="2"/>
  <c r="F8" i="2"/>
  <c r="E14" i="3" s="1"/>
  <c r="F7" i="2"/>
  <c r="E13" i="3" s="1"/>
  <c r="F22" i="2"/>
  <c r="E20" i="3" s="1"/>
  <c r="F10" i="2"/>
  <c r="E16" i="3" s="1"/>
  <c r="F9" i="2"/>
  <c r="E15" i="3" s="1"/>
  <c r="F12" i="2"/>
  <c r="F11" i="2"/>
  <c r="F21" i="2"/>
  <c r="G12" i="2"/>
  <c r="G21" i="2"/>
  <c r="I21" i="2" s="1"/>
  <c r="G11" i="2"/>
  <c r="I11" i="2" s="1"/>
  <c r="G18" i="2"/>
  <c r="G7" i="2"/>
  <c r="F13" i="3" s="1"/>
  <c r="G22" i="2"/>
  <c r="F20" i="3" s="1"/>
  <c r="G15" i="2"/>
  <c r="F19" i="3" s="1"/>
  <c r="G16" i="2"/>
  <c r="G9" i="2"/>
  <c r="F15" i="3" s="1"/>
  <c r="G14" i="2"/>
  <c r="F18" i="3" s="1"/>
  <c r="G20" i="2"/>
  <c r="I20" i="2" s="1"/>
  <c r="G13" i="2"/>
  <c r="F17" i="3" s="1"/>
  <c r="G19" i="2"/>
  <c r="G10" i="2"/>
  <c r="F16" i="3" s="1"/>
  <c r="G8" i="2"/>
  <c r="F14" i="3" s="1"/>
  <c r="G17" i="2"/>
  <c r="H6" i="2"/>
  <c r="G11" i="3" s="1"/>
  <c r="H5" i="2"/>
  <c r="G10" i="3" s="1"/>
  <c r="F5" i="2"/>
  <c r="E10" i="3" s="1"/>
  <c r="F6" i="2"/>
  <c r="E11" i="3" s="1"/>
  <c r="E5" i="2"/>
  <c r="D10" i="3" s="1"/>
  <c r="E6" i="2"/>
  <c r="D11" i="3" s="1"/>
  <c r="D5" i="2"/>
  <c r="D6" i="2"/>
  <c r="C11" i="3" s="1"/>
  <c r="G6" i="2"/>
  <c r="F11" i="3" s="1"/>
  <c r="G5" i="2"/>
  <c r="F10" i="3" s="1"/>
  <c r="G17" i="3"/>
  <c r="J20" i="2"/>
  <c r="I15" i="3"/>
  <c r="G18" i="3"/>
  <c r="I14" i="2" l="1"/>
  <c r="J15" i="2"/>
  <c r="J10" i="2"/>
  <c r="I22" i="2"/>
  <c r="J16" i="2"/>
  <c r="G19" i="3"/>
  <c r="J19" i="3" s="1"/>
  <c r="J9" i="2"/>
  <c r="J13" i="2"/>
  <c r="I16" i="2"/>
  <c r="I18" i="2"/>
  <c r="J12" i="2"/>
  <c r="J11" i="2"/>
  <c r="J7" i="2"/>
  <c r="J14" i="2"/>
  <c r="J22" i="2"/>
  <c r="G16" i="3"/>
  <c r="J16" i="3" s="1"/>
  <c r="I12" i="2"/>
  <c r="I19" i="2"/>
  <c r="I20" i="3"/>
  <c r="I18" i="3"/>
  <c r="I9" i="2"/>
  <c r="I7" i="2"/>
  <c r="J8" i="2"/>
  <c r="I17" i="2"/>
  <c r="J19" i="2"/>
  <c r="J17" i="2"/>
  <c r="G13" i="3"/>
  <c r="J13" i="3" s="1"/>
  <c r="I8" i="2"/>
  <c r="G14" i="3"/>
  <c r="J14" i="3" s="1"/>
  <c r="I15" i="2"/>
  <c r="I17" i="3"/>
  <c r="I10" i="2"/>
  <c r="I13" i="2"/>
  <c r="J17" i="3"/>
  <c r="J18" i="3"/>
  <c r="J20" i="3"/>
  <c r="J15" i="3"/>
  <c r="I19" i="3" l="1"/>
  <c r="I16" i="3"/>
  <c r="I13" i="3"/>
  <c r="I14" i="3"/>
  <c r="C10" i="3" l="1"/>
</calcChain>
</file>

<file path=xl/sharedStrings.xml><?xml version="1.0" encoding="utf-8"?>
<sst xmlns="http://schemas.openxmlformats.org/spreadsheetml/2006/main" count="475" uniqueCount="36">
  <si>
    <t>POSTES, GROUPES et SOUS-GROUPES</t>
  </si>
  <si>
    <t>Taux de change du Dollar (en Francs CFA)</t>
  </si>
  <si>
    <t>Cours mondial du pétrole (en $ US / Baril)</t>
  </si>
  <si>
    <t>Cours mondial du coton (Indice Liverpool en $ US / Kg)</t>
  </si>
  <si>
    <t>Cours mondial de l'Or (en $ US / g)</t>
  </si>
  <si>
    <t>Zinc ($ US/t)</t>
  </si>
  <si>
    <t>Cours mondial du Sésame ($ US / Kg)</t>
  </si>
  <si>
    <t>Cours mondial du pétrole (1.000 Francs CFA / Baril)</t>
  </si>
  <si>
    <t>Cours mondial du coton (1.000 Francs CFA / Kg)</t>
  </si>
  <si>
    <t>Cours mondial de l'Or (1.000 Francs CFA / g)</t>
  </si>
  <si>
    <t>Cours mondial du zinc (Francs CFA / Kg)</t>
  </si>
  <si>
    <t>Cours mondial du Sésame (Francs CFA / Kg)</t>
  </si>
  <si>
    <t>Graines arachides</t>
  </si>
  <si>
    <t>Huile arachide</t>
  </si>
  <si>
    <t>Amandes karité</t>
  </si>
  <si>
    <t>Beurre karité</t>
  </si>
  <si>
    <t>Pouvoir d'achat pétrolier du coton</t>
  </si>
  <si>
    <t>Validation</t>
  </si>
  <si>
    <t>d</t>
  </si>
  <si>
    <t/>
  </si>
  <si>
    <t>Nb_Donnees</t>
  </si>
  <si>
    <t>Glissement</t>
  </si>
  <si>
    <t>Trimestriel</t>
  </si>
  <si>
    <t>Annuel</t>
  </si>
  <si>
    <t>MARCHE INTERNATIONAL</t>
  </si>
  <si>
    <t>Cours mondial du coton (FCFA / Kg)</t>
  </si>
  <si>
    <t>Cours mondial du coton (Indice Liverpool en $ US / tonne)</t>
  </si>
  <si>
    <t>COURS DES MATIERES PREMIERES</t>
  </si>
  <si>
    <t>Criteres</t>
  </si>
  <si>
    <t>Moyenne trimestrielle</t>
  </si>
  <si>
    <t>BURKINA FASO</t>
  </si>
  <si>
    <t xml:space="preserve">                     UNITE-PROGRES-JUSTICE</t>
  </si>
  <si>
    <t>MINISTERE DE L'ENSEIGNEMENT SUPERIEUR DE LA RECHERCHE SCIENTIFIQUE ET DE L'INNOVATION (MERSI)</t>
  </si>
  <si>
    <t>Sommaire</t>
  </si>
  <si>
    <t>TABLEAU DE BORD DE L'ECONOMIE : SECTEUR EXTERIEUR</t>
  </si>
  <si>
    <t>Source : MEFP / D.G.E.P.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</si>
</sst>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0.0"/>
    <numFmt numFmtId="166" formatCode="#,##0.000"/>
    <numFmt numFmtId="167" formatCode="0.0%"/>
    <numFmt numFmtId="168" formatCode="0.000"/>
    <numFmt numFmtId="169" formatCode="#,##0.0_);\(#,##0.0\)"/>
  </numFmts>
  <fonts count="25" x14ac:knownFonts="1">
    <font>
      <sz val="11"/>
      <color theme="1"/>
      <name val="Calibri"/>
      <family val="2"/>
      <scheme val="minor"/>
    </font>
    <font>
      <b/>
      <sz val="11"/>
      <color theme="1"/>
      <name val="Calibri"/>
      <family val="2"/>
      <scheme val="minor"/>
    </font>
    <font>
      <sz val="11"/>
      <color theme="0"/>
      <name val="Calibri"/>
      <family val="2"/>
      <scheme val="minor"/>
    </font>
    <font>
      <b/>
      <sz val="8"/>
      <name val="Arial"/>
      <family val="2"/>
    </font>
    <font>
      <b/>
      <sz val="11"/>
      <color theme="1"/>
      <name val="Times New Roman"/>
      <family val="1"/>
    </font>
    <font>
      <sz val="11"/>
      <color theme="1"/>
      <name val="Times New Roman"/>
      <family val="1"/>
    </font>
    <font>
      <sz val="11"/>
      <color theme="1"/>
      <name val="Arial"/>
      <family val="2"/>
    </font>
    <font>
      <b/>
      <sz val="11"/>
      <color theme="1"/>
      <name val="Arial"/>
      <family val="2"/>
    </font>
    <font>
      <sz val="11"/>
      <color theme="1"/>
      <name val="Lucida Bright"/>
      <family val="1"/>
    </font>
    <font>
      <sz val="14"/>
      <color theme="1"/>
      <name val="Lucida Handwriting"/>
      <family val="4"/>
    </font>
    <font>
      <sz val="11"/>
      <name val="Calibri"/>
      <family val="2"/>
      <scheme val="minor"/>
    </font>
    <font>
      <b/>
      <sz val="10"/>
      <color theme="1"/>
      <name val="Garamond"/>
      <family val="1"/>
    </font>
    <font>
      <b/>
      <sz val="12"/>
      <color theme="1"/>
      <name val="Garamond"/>
      <family val="1"/>
    </font>
    <font>
      <b/>
      <sz val="11"/>
      <color theme="1"/>
      <name val="Garamond"/>
      <family val="1"/>
    </font>
    <font>
      <b/>
      <sz val="11"/>
      <color theme="4"/>
      <name val="Times New Roman"/>
      <family val="1"/>
    </font>
    <font>
      <b/>
      <sz val="11"/>
      <color theme="0"/>
      <name val="Calibri"/>
      <family val="2"/>
      <scheme val="minor"/>
    </font>
    <font>
      <u/>
      <sz val="11"/>
      <color theme="10"/>
      <name val="Calibri"/>
      <family val="2"/>
      <scheme val="minor"/>
    </font>
    <font>
      <sz val="14"/>
      <color theme="1"/>
      <name val="Calisto MT"/>
      <family val="1"/>
    </font>
    <font>
      <sz val="24"/>
      <color theme="1"/>
      <name val="Calisto MT"/>
      <family val="1"/>
    </font>
    <font>
      <b/>
      <sz val="20"/>
      <color theme="1"/>
      <name val="Arial Black"/>
      <family val="2"/>
    </font>
    <font>
      <u/>
      <sz val="20"/>
      <color theme="1"/>
      <name val="Arial Black"/>
      <family val="2"/>
    </font>
    <font>
      <u/>
      <sz val="14"/>
      <color theme="10"/>
      <name val="Algerian"/>
      <family val="5"/>
    </font>
    <font>
      <u/>
      <sz val="12"/>
      <color theme="10"/>
      <name val="Algerian"/>
      <family val="5"/>
    </font>
    <font>
      <sz val="12"/>
      <name val="Arial"/>
      <family val="2"/>
    </font>
    <font>
      <b/>
      <sz val="14"/>
      <name val="Garamond"/>
      <family val="1"/>
    </font>
  </fonts>
  <fills count="7">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indexed="22"/>
        <bgColor indexed="22"/>
      </patternFill>
    </fill>
  </fills>
  <borders count="8">
    <border>
      <left/>
      <right/>
      <top/>
      <bottom/>
      <diagonal/>
    </border>
    <border>
      <left style="thin">
        <color indexed="8"/>
      </left>
      <right style="thin">
        <color indexed="8"/>
      </right>
      <top/>
      <bottom style="thin">
        <color indexed="8"/>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medium">
        <color auto="1"/>
      </top>
      <bottom/>
      <diagonal/>
    </border>
    <border>
      <left/>
      <right/>
      <top/>
      <bottom style="thin">
        <color indexed="8"/>
      </bottom>
      <diagonal/>
    </border>
  </borders>
  <cellStyleXfs count="3">
    <xf numFmtId="0" fontId="0" fillId="0" borderId="0"/>
    <xf numFmtId="0" fontId="16" fillId="0" borderId="0" applyNumberFormat="0" applyFill="0" applyBorder="0" applyAlignment="0" applyProtection="0"/>
    <xf numFmtId="169" fontId="23" fillId="0" borderId="0"/>
  </cellStyleXfs>
  <cellXfs count="61">
    <xf numFmtId="0" fontId="0" fillId="0" borderId="0" xfId="0"/>
    <xf numFmtId="17" fontId="3" fillId="0" borderId="1" xfId="0" applyNumberFormat="1" applyFont="1" applyBorder="1" applyAlignment="1">
      <alignment horizontal="right"/>
    </xf>
    <xf numFmtId="0" fontId="1" fillId="0" borderId="0" xfId="0" applyFont="1"/>
    <xf numFmtId="0" fontId="5" fillId="0" borderId="2" xfId="0" applyFont="1" applyBorder="1" applyAlignment="1">
      <alignment horizontal="center" vertical="center"/>
    </xf>
    <xf numFmtId="0" fontId="4" fillId="0" borderId="2" xfId="0" applyFont="1" applyBorder="1" applyAlignment="1">
      <alignment horizontal="center" vertical="center" wrapText="1"/>
    </xf>
    <xf numFmtId="0" fontId="4" fillId="0" borderId="2" xfId="0" applyFont="1" applyBorder="1" applyAlignment="1">
      <alignment horizontal="center" vertical="center"/>
    </xf>
    <xf numFmtId="164" fontId="5" fillId="0" borderId="2" xfId="0" applyNumberFormat="1" applyFont="1" applyBorder="1" applyAlignment="1">
      <alignment horizontal="center" vertical="center"/>
    </xf>
    <xf numFmtId="0" fontId="0" fillId="2" borderId="0" xfId="0" applyFill="1"/>
    <xf numFmtId="0" fontId="1" fillId="2" borderId="0" xfId="0" applyFont="1" applyFill="1" applyBorder="1" applyAlignment="1">
      <alignment horizontal="right" vertical="center"/>
    </xf>
    <xf numFmtId="164" fontId="6" fillId="2" borderId="0" xfId="0" applyNumberFormat="1" applyFont="1" applyFill="1" applyBorder="1"/>
    <xf numFmtId="0" fontId="4" fillId="2" borderId="0" xfId="0" applyFont="1" applyFill="1" applyBorder="1" applyAlignment="1"/>
    <xf numFmtId="164" fontId="7" fillId="2" borderId="0" xfId="0" applyNumberFormat="1" applyFont="1" applyFill="1" applyBorder="1" applyAlignment="1">
      <alignment horizontal="right"/>
    </xf>
    <xf numFmtId="0" fontId="0" fillId="0" borderId="3" xfId="0" applyBorder="1"/>
    <xf numFmtId="165" fontId="0" fillId="0" borderId="3" xfId="0" applyNumberFormat="1" applyBorder="1"/>
    <xf numFmtId="0" fontId="0" fillId="0" borderId="5" xfId="0" applyBorder="1"/>
    <xf numFmtId="165" fontId="0" fillId="0" borderId="5" xfId="0" applyNumberFormat="1" applyBorder="1"/>
    <xf numFmtId="0" fontId="0" fillId="0" borderId="4" xfId="0" applyBorder="1"/>
    <xf numFmtId="166" fontId="0" fillId="0" borderId="4" xfId="0" applyNumberFormat="1" applyBorder="1"/>
    <xf numFmtId="165" fontId="0" fillId="4" borderId="3" xfId="0" applyNumberFormat="1" applyFill="1" applyBorder="1"/>
    <xf numFmtId="165" fontId="0" fillId="4" borderId="5" xfId="0" applyNumberFormat="1" applyFill="1" applyBorder="1"/>
    <xf numFmtId="166" fontId="0" fillId="4" borderId="4" xfId="0" applyNumberFormat="1" applyFill="1" applyBorder="1"/>
    <xf numFmtId="167" fontId="0" fillId="4" borderId="3" xfId="0" applyNumberFormat="1" applyFill="1" applyBorder="1"/>
    <xf numFmtId="167" fontId="0" fillId="4" borderId="5" xfId="0" applyNumberFormat="1" applyFill="1" applyBorder="1"/>
    <xf numFmtId="167" fontId="0" fillId="4" borderId="4" xfId="0" applyNumberFormat="1" applyFill="1" applyBorder="1"/>
    <xf numFmtId="0" fontId="0" fillId="4" borderId="0" xfId="0" applyFill="1"/>
    <xf numFmtId="0" fontId="10" fillId="0" borderId="0" xfId="0" applyFont="1"/>
    <xf numFmtId="0" fontId="4" fillId="3" borderId="2" xfId="0" applyFont="1" applyFill="1" applyBorder="1" applyAlignment="1">
      <alignment horizontal="center" vertical="center" wrapText="1"/>
    </xf>
    <xf numFmtId="165" fontId="5" fillId="3" borderId="2" xfId="0" applyNumberFormat="1" applyFont="1" applyFill="1" applyBorder="1" applyAlignment="1">
      <alignment horizontal="center" vertical="center"/>
    </xf>
    <xf numFmtId="0" fontId="11" fillId="5" borderId="4" xfId="0" applyFont="1" applyFill="1" applyBorder="1"/>
    <xf numFmtId="0" fontId="12" fillId="5" borderId="3" xfId="0" applyFont="1" applyFill="1" applyBorder="1"/>
    <xf numFmtId="0" fontId="13" fillId="3" borderId="3" xfId="0" applyFont="1" applyFill="1" applyBorder="1" applyAlignment="1">
      <alignment horizontal="right"/>
    </xf>
    <xf numFmtId="0" fontId="13" fillId="0" borderId="0" xfId="0" applyFont="1"/>
    <xf numFmtId="0" fontId="13" fillId="3" borderId="2" xfId="0" applyFont="1" applyFill="1" applyBorder="1" applyAlignment="1">
      <alignment horizontal="right"/>
    </xf>
    <xf numFmtId="166" fontId="0" fillId="0" borderId="5" xfId="0" applyNumberFormat="1" applyBorder="1"/>
    <xf numFmtId="166" fontId="0" fillId="4" borderId="5" xfId="0" applyNumberFormat="1" applyFill="1" applyBorder="1"/>
    <xf numFmtId="0" fontId="14" fillId="0" borderId="2" xfId="0" applyFont="1" applyBorder="1" applyAlignment="1">
      <alignment horizontal="center" vertical="center"/>
    </xf>
    <xf numFmtId="0" fontId="1" fillId="2" borderId="0" xfId="0" applyFont="1" applyFill="1" applyBorder="1" applyAlignment="1">
      <alignment horizontal="right"/>
    </xf>
    <xf numFmtId="0" fontId="13" fillId="3" borderId="4" xfId="0" applyFont="1" applyFill="1" applyBorder="1" applyAlignment="1">
      <alignment horizontal="right"/>
    </xf>
    <xf numFmtId="168" fontId="6" fillId="2" borderId="0" xfId="0" applyNumberFormat="1" applyFont="1" applyFill="1" applyBorder="1"/>
    <xf numFmtId="0" fontId="15" fillId="0" borderId="0" xfId="0" applyFont="1"/>
    <xf numFmtId="0" fontId="15" fillId="0" borderId="0" xfId="0" applyFont="1" applyFill="1"/>
    <xf numFmtId="0" fontId="0" fillId="0" borderId="0" xfId="0" applyAlignment="1"/>
    <xf numFmtId="165" fontId="0" fillId="0" borderId="5" xfId="0" applyNumberFormat="1" applyBorder="1" applyAlignment="1">
      <alignment horizontal="center"/>
    </xf>
    <xf numFmtId="0" fontId="17" fillId="5" borderId="0" xfId="0" applyFont="1" applyFill="1" applyBorder="1" applyAlignment="1">
      <alignment vertical="center" textRotation="90"/>
    </xf>
    <xf numFmtId="0" fontId="0" fillId="5" borderId="0" xfId="0" applyFill="1"/>
    <xf numFmtId="0" fontId="0" fillId="5" borderId="0" xfId="0" applyFill="1" applyAlignment="1"/>
    <xf numFmtId="0" fontId="0" fillId="5" borderId="0" xfId="0" applyFill="1" applyAlignment="1">
      <alignment wrapText="1"/>
    </xf>
    <xf numFmtId="0" fontId="21" fillId="5" borderId="0" xfId="1" applyFont="1" applyFill="1"/>
    <xf numFmtId="0" fontId="22" fillId="5" borderId="0" xfId="1" applyFont="1" applyFill="1"/>
    <xf numFmtId="0" fontId="2" fillId="0" borderId="0" xfId="0" applyFont="1" applyFill="1"/>
    <xf numFmtId="0" fontId="19" fillId="5" borderId="0" xfId="0" applyFont="1" applyFill="1" applyAlignment="1">
      <alignment wrapText="1"/>
    </xf>
    <xf numFmtId="169" fontId="24" fillId="6" borderId="7" xfId="2" applyFont="1" applyFill="1" applyBorder="1"/>
    <xf numFmtId="0" fontId="18" fillId="3" borderId="6" xfId="0" applyFont="1" applyFill="1" applyBorder="1" applyAlignment="1">
      <alignment horizontal="center" vertical="center" textRotation="90"/>
    </xf>
    <xf numFmtId="0" fontId="18" fillId="3" borderId="0" xfId="0" applyFont="1" applyFill="1" applyBorder="1" applyAlignment="1">
      <alignment horizontal="center" vertical="center" textRotation="90"/>
    </xf>
    <xf numFmtId="0" fontId="20" fillId="5" borderId="0" xfId="0" applyFont="1" applyFill="1" applyAlignment="1">
      <alignment horizontal="center"/>
    </xf>
    <xf numFmtId="0" fontId="0" fillId="5" borderId="0" xfId="0" applyFill="1" applyAlignment="1">
      <alignment horizontal="center"/>
    </xf>
    <xf numFmtId="0" fontId="0" fillId="5" borderId="0" xfId="0" applyFill="1" applyAlignment="1">
      <alignment horizontal="center" wrapText="1"/>
    </xf>
    <xf numFmtId="0" fontId="13" fillId="3" borderId="2" xfId="0" applyFont="1" applyFill="1" applyBorder="1" applyAlignment="1">
      <alignment horizontal="center"/>
    </xf>
    <xf numFmtId="0" fontId="9" fillId="4" borderId="0" xfId="0" applyFont="1" applyFill="1" applyAlignment="1">
      <alignment horizontal="center"/>
    </xf>
    <xf numFmtId="0" fontId="8" fillId="4" borderId="0" xfId="0" applyFont="1" applyFill="1" applyAlignment="1">
      <alignment horizontal="center"/>
    </xf>
    <xf numFmtId="164" fontId="7" fillId="2" borderId="0" xfId="0" applyNumberFormat="1" applyFont="1" applyFill="1" applyBorder="1" applyAlignment="1">
      <alignment horizontal="center"/>
    </xf>
  </cellXfs>
  <cellStyles count="3">
    <cellStyle name="Lien hypertexte" xfId="1" builtinId="8"/>
    <cellStyle name="Normal" xfId="0" builtinId="0"/>
    <cellStyle name="Normal_Copie de TBE_1T01_2" xfId="2" xr:uid="{D7967B1D-A2C6-4E6A-9B58-3CB6E151A302}"/>
  </cellStyles>
  <dxfs count="0"/>
  <tableStyles count="0" defaultTableStyle="TableStyleMedium2" defaultPivotStyle="PivotStyleLight16"/>
  <colors>
    <mruColors>
      <color rgb="FFF09156"/>
      <color rgb="FFED7A3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46662439302385E-2"/>
          <c:y val="0.13799131726931033"/>
          <c:w val="0.81969401089845662"/>
          <c:h val="0.67633146879244577"/>
        </c:manualLayout>
      </c:layout>
      <c:lineChart>
        <c:grouping val="standard"/>
        <c:varyColors val="0"/>
        <c:ser>
          <c:idx val="0"/>
          <c:order val="2"/>
          <c:tx>
            <c:strRef>
              <c:f>'Base intermédiaire'!$S$5</c:f>
              <c:strCache>
                <c:ptCount val="1"/>
                <c:pt idx="0">
                  <c:v>Cours mondial du coton (FCFA / Kg)</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'Base intermédiaire'!$P$6:$P$42</c:f>
              <c:numCache>
                <c:formatCode>mmm\-yy</c:formatCode>
                <c:ptCount val="37"/>
                <c:pt idx="0">
                  <c:v>45139</c:v>
                </c:pt>
                <c:pt idx="1">
                  <c:v>45108</c:v>
                </c:pt>
                <c:pt idx="2">
                  <c:v>45078</c:v>
                </c:pt>
                <c:pt idx="3">
                  <c:v>45047</c:v>
                </c:pt>
                <c:pt idx="4">
                  <c:v>45017</c:v>
                </c:pt>
                <c:pt idx="5">
                  <c:v>44986</c:v>
                </c:pt>
                <c:pt idx="6">
                  <c:v>44958</c:v>
                </c:pt>
                <c:pt idx="7">
                  <c:v>44927</c:v>
                </c:pt>
                <c:pt idx="8">
                  <c:v>44896</c:v>
                </c:pt>
                <c:pt idx="9">
                  <c:v>44866</c:v>
                </c:pt>
                <c:pt idx="10">
                  <c:v>44835</c:v>
                </c:pt>
                <c:pt idx="11">
                  <c:v>44805</c:v>
                </c:pt>
                <c:pt idx="12">
                  <c:v>44774</c:v>
                </c:pt>
                <c:pt idx="13">
                  <c:v>44743</c:v>
                </c:pt>
                <c:pt idx="14">
                  <c:v>44713</c:v>
                </c:pt>
                <c:pt idx="15">
                  <c:v>44682</c:v>
                </c:pt>
                <c:pt idx="16">
                  <c:v>44652</c:v>
                </c:pt>
                <c:pt idx="17">
                  <c:v>44621</c:v>
                </c:pt>
                <c:pt idx="18">
                  <c:v>44593</c:v>
                </c:pt>
                <c:pt idx="19">
                  <c:v>44562</c:v>
                </c:pt>
                <c:pt idx="20">
                  <c:v>44531</c:v>
                </c:pt>
                <c:pt idx="21">
                  <c:v>44501</c:v>
                </c:pt>
                <c:pt idx="22">
                  <c:v>44470</c:v>
                </c:pt>
                <c:pt idx="23">
                  <c:v>44440</c:v>
                </c:pt>
                <c:pt idx="24">
                  <c:v>44409</c:v>
                </c:pt>
                <c:pt idx="25">
                  <c:v>44378</c:v>
                </c:pt>
                <c:pt idx="26">
                  <c:v>44348</c:v>
                </c:pt>
                <c:pt idx="27">
                  <c:v>44317</c:v>
                </c:pt>
                <c:pt idx="28">
                  <c:v>44287</c:v>
                </c:pt>
                <c:pt idx="29">
                  <c:v>44256</c:v>
                </c:pt>
                <c:pt idx="30">
                  <c:v>44228</c:v>
                </c:pt>
                <c:pt idx="31">
                  <c:v>44197</c:v>
                </c:pt>
                <c:pt idx="32">
                  <c:v>44166</c:v>
                </c:pt>
                <c:pt idx="33">
                  <c:v>44136</c:v>
                </c:pt>
                <c:pt idx="34">
                  <c:v>44105</c:v>
                </c:pt>
                <c:pt idx="35">
                  <c:v>44075</c:v>
                </c:pt>
                <c:pt idx="36">
                  <c:v>44044</c:v>
                </c:pt>
              </c:numCache>
            </c:numRef>
          </c:cat>
          <c:val>
            <c:numRef>
              <c:f>'Base intermédiaire'!$S$6:$S$42</c:f>
              <c:numCache>
                <c:formatCode>0.0</c:formatCode>
                <c:ptCount val="37"/>
                <c:pt idx="0">
                  <c:v>1271.7418492019231</c:v>
                </c:pt>
                <c:pt idx="1">
                  <c:v>1218.7216810097902</c:v>
                </c:pt>
                <c:pt idx="2">
                  <c:v>1233.8680068414551</c:v>
                </c:pt>
                <c:pt idx="3">
                  <c:v>1251.6566312406133</c:v>
                </c:pt>
                <c:pt idx="4">
                  <c:v>1254.7502271438821</c:v>
                </c:pt>
                <c:pt idx="5">
                  <c:v>1288.6658232423629</c:v>
                </c:pt>
                <c:pt idx="6">
                  <c:v>1341.4313396316206</c:v>
                </c:pt>
                <c:pt idx="7">
                  <c:v>1346.9111484379264</c:v>
                </c:pt>
                <c:pt idx="8">
                  <c:v>1377.6393282994827</c:v>
                </c:pt>
                <c:pt idx="9">
                  <c:v>1431.7097617547531</c:v>
                </c:pt>
                <c:pt idx="10">
                  <c:v>1467.2334126991893</c:v>
                </c:pt>
                <c:pt idx="11">
                  <c:v>1727.7030960765708</c:v>
                </c:pt>
                <c:pt idx="12">
                  <c:v>1776.6334597308</c:v>
                </c:pt>
                <c:pt idx="13">
                  <c:v>1861.9642706202048</c:v>
                </c:pt>
                <c:pt idx="14">
                  <c:v>2110.3571167489367</c:v>
                </c:pt>
                <c:pt idx="15">
                  <c:v>2238.7526756821208</c:v>
                </c:pt>
                <c:pt idx="16">
                  <c:v>2076.5539564631749</c:v>
                </c:pt>
                <c:pt idx="17">
                  <c:v>1852.2743558664943</c:v>
                </c:pt>
                <c:pt idx="18">
                  <c:v>1764.8738135003578</c:v>
                </c:pt>
                <c:pt idx="19">
                  <c:v>1687.8596280610545</c:v>
                </c:pt>
                <c:pt idx="20">
                  <c:v>1535.7240485222167</c:v>
                </c:pt>
                <c:pt idx="21">
                  <c:v>1603.4588964756424</c:v>
                </c:pt>
                <c:pt idx="22">
                  <c:v>1463.1639638940762</c:v>
                </c:pt>
                <c:pt idx="23">
                  <c:v>1273.8970118219079</c:v>
                </c:pt>
                <c:pt idx="24">
                  <c:v>1244.4740140710842</c:v>
                </c:pt>
                <c:pt idx="25">
                  <c:v>1195.1540455153895</c:v>
                </c:pt>
                <c:pt idx="26">
                  <c:v>1134.504427439872</c:v>
                </c:pt>
                <c:pt idx="27">
                  <c:v>1082.2094230903458</c:v>
                </c:pt>
                <c:pt idx="28">
                  <c:v>1095.3871832298983</c:v>
                </c:pt>
                <c:pt idx="29">
                  <c:v>1111.4870681727064</c:v>
                </c:pt>
                <c:pt idx="30">
                  <c:v>1108.8437195892323</c:v>
                </c:pt>
                <c:pt idx="31">
                  <c:v>1036.5004455717733</c:v>
                </c:pt>
                <c:pt idx="32">
                  <c:v>962.8007033898806</c:v>
                </c:pt>
                <c:pt idx="33">
                  <c:v>948.82084283011284</c:v>
                </c:pt>
                <c:pt idx="34">
                  <c:v>918.89480547363519</c:v>
                </c:pt>
                <c:pt idx="35">
                  <c:v>868.41052218414211</c:v>
                </c:pt>
                <c:pt idx="36">
                  <c:v>855.12614701799203</c:v>
                </c:pt>
              </c:numCache>
            </c:numRef>
          </c:val>
          <c:smooth val="0"/>
          <c:extLst>
            <c:ext xmlns:c16="http://schemas.microsoft.com/office/drawing/2014/chart" uri="{C3380CC4-5D6E-409C-BE32-E72D297353CC}">
              <c16:uniqueId val="{00000001-8748-44C0-BF84-91EDB794351B}"/>
            </c:ext>
          </c:extLst>
        </c:ser>
        <c:dLbls>
          <c:showLegendKey val="0"/>
          <c:showVal val="0"/>
          <c:showCatName val="0"/>
          <c:showSerName val="0"/>
          <c:showPercent val="0"/>
          <c:showBubbleSize val="0"/>
        </c:dLbls>
        <c:marker val="1"/>
        <c:smooth val="0"/>
        <c:axId val="573145520"/>
        <c:axId val="573145848"/>
        <c:extLst>
          <c:ext xmlns:c15="http://schemas.microsoft.com/office/drawing/2012/chart" uri="{02D57815-91ED-43cb-92C2-25804820EDAC}">
            <c15:filteredLineSeries>
              <c15:ser>
                <c:idx val="3"/>
                <c:order val="1"/>
                <c:tx>
                  <c:strRef>
                    <c:extLst>
                      <c:ext uri="{02D57815-91ED-43cb-92C2-25804820EDAC}">
                        <c15:formulaRef>
                          <c15:sqref>'Base intermédiaire'!$R$5</c15:sqref>
                        </c15:formulaRef>
                      </c:ext>
                    </c:extLst>
                    <c:strCache>
                      <c:ptCount val="1"/>
                      <c:pt idx="0">
                        <c:v>Cours mondial du pétrole (en $ US / Baril)</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numRef>
                    <c:extLst>
                      <c:ext uri="{02D57815-91ED-43cb-92C2-25804820EDAC}">
                        <c15:formulaRef>
                          <c15:sqref>'Base intermédiaire'!$P$6:$P$42</c15:sqref>
                        </c15:formulaRef>
                      </c:ext>
                    </c:extLst>
                    <c:numCache>
                      <c:formatCode>mmm\-yy</c:formatCode>
                      <c:ptCount val="37"/>
                      <c:pt idx="0">
                        <c:v>45139</c:v>
                      </c:pt>
                      <c:pt idx="1">
                        <c:v>45108</c:v>
                      </c:pt>
                      <c:pt idx="2">
                        <c:v>45078</c:v>
                      </c:pt>
                      <c:pt idx="3">
                        <c:v>45047</c:v>
                      </c:pt>
                      <c:pt idx="4">
                        <c:v>45017</c:v>
                      </c:pt>
                      <c:pt idx="5">
                        <c:v>44986</c:v>
                      </c:pt>
                      <c:pt idx="6">
                        <c:v>44958</c:v>
                      </c:pt>
                      <c:pt idx="7">
                        <c:v>44927</c:v>
                      </c:pt>
                      <c:pt idx="8">
                        <c:v>44896</c:v>
                      </c:pt>
                      <c:pt idx="9">
                        <c:v>44866</c:v>
                      </c:pt>
                      <c:pt idx="10">
                        <c:v>44835</c:v>
                      </c:pt>
                      <c:pt idx="11">
                        <c:v>44805</c:v>
                      </c:pt>
                      <c:pt idx="12">
                        <c:v>44774</c:v>
                      </c:pt>
                      <c:pt idx="13">
                        <c:v>44743</c:v>
                      </c:pt>
                      <c:pt idx="14">
                        <c:v>44713</c:v>
                      </c:pt>
                      <c:pt idx="15">
                        <c:v>44682</c:v>
                      </c:pt>
                      <c:pt idx="16">
                        <c:v>44652</c:v>
                      </c:pt>
                      <c:pt idx="17">
                        <c:v>44621</c:v>
                      </c:pt>
                      <c:pt idx="18">
                        <c:v>44593</c:v>
                      </c:pt>
                      <c:pt idx="19">
                        <c:v>44562</c:v>
                      </c:pt>
                      <c:pt idx="20">
                        <c:v>44531</c:v>
                      </c:pt>
                      <c:pt idx="21">
                        <c:v>44501</c:v>
                      </c:pt>
                      <c:pt idx="22">
                        <c:v>44470</c:v>
                      </c:pt>
                      <c:pt idx="23">
                        <c:v>44440</c:v>
                      </c:pt>
                      <c:pt idx="24">
                        <c:v>44409</c:v>
                      </c:pt>
                      <c:pt idx="25">
                        <c:v>44378</c:v>
                      </c:pt>
                      <c:pt idx="26">
                        <c:v>44348</c:v>
                      </c:pt>
                      <c:pt idx="27">
                        <c:v>44317</c:v>
                      </c:pt>
                      <c:pt idx="28">
                        <c:v>44287</c:v>
                      </c:pt>
                      <c:pt idx="29">
                        <c:v>44256</c:v>
                      </c:pt>
                      <c:pt idx="30">
                        <c:v>44228</c:v>
                      </c:pt>
                      <c:pt idx="31">
                        <c:v>44197</c:v>
                      </c:pt>
                      <c:pt idx="32">
                        <c:v>44166</c:v>
                      </c:pt>
                      <c:pt idx="33">
                        <c:v>44136</c:v>
                      </c:pt>
                      <c:pt idx="34">
                        <c:v>44105</c:v>
                      </c:pt>
                      <c:pt idx="35">
                        <c:v>44075</c:v>
                      </c:pt>
                      <c:pt idx="36">
                        <c:v>44044</c:v>
                      </c:pt>
                    </c:numCache>
                  </c:numRef>
                </c:cat>
                <c:val>
                  <c:numRef>
                    <c:extLst>
                      <c:ext uri="{02D57815-91ED-43cb-92C2-25804820EDAC}">
                        <c15:formulaRef>
                          <c15:sqref>'Base intermédiaire'!$R$6:$R$42</c15:sqref>
                        </c15:formulaRef>
                      </c:ext>
                    </c:extLst>
                    <c:numCache>
                      <c:formatCode>0.0</c:formatCode>
                      <c:ptCount val="37"/>
                      <c:pt idx="0">
                        <c:v>86.162999999999997</c:v>
                      </c:pt>
                      <c:pt idx="1">
                        <c:v>80.099999999999994</c:v>
                      </c:pt>
                      <c:pt idx="2">
                        <c:v>74.89</c:v>
                      </c:pt>
                      <c:pt idx="3">
                        <c:v>75.7</c:v>
                      </c:pt>
                      <c:pt idx="4">
                        <c:v>84.11</c:v>
                      </c:pt>
                      <c:pt idx="5">
                        <c:v>78.5</c:v>
                      </c:pt>
                      <c:pt idx="6">
                        <c:v>82.7</c:v>
                      </c:pt>
                      <c:pt idx="7">
                        <c:v>83.1</c:v>
                      </c:pt>
                      <c:pt idx="8">
                        <c:v>80.900000000000006</c:v>
                      </c:pt>
                      <c:pt idx="9">
                        <c:v>91.07</c:v>
                      </c:pt>
                      <c:pt idx="10">
                        <c:v>93.13</c:v>
                      </c:pt>
                      <c:pt idx="11">
                        <c:v>90.16</c:v>
                      </c:pt>
                      <c:pt idx="12">
                        <c:v>98.6</c:v>
                      </c:pt>
                      <c:pt idx="13">
                        <c:v>108.92</c:v>
                      </c:pt>
                      <c:pt idx="14">
                        <c:v>120.08</c:v>
                      </c:pt>
                      <c:pt idx="15">
                        <c:v>112.37</c:v>
                      </c:pt>
                      <c:pt idx="16">
                        <c:v>105.78</c:v>
                      </c:pt>
                      <c:pt idx="17">
                        <c:v>115.59</c:v>
                      </c:pt>
                      <c:pt idx="18">
                        <c:v>95.76</c:v>
                      </c:pt>
                      <c:pt idx="19">
                        <c:v>85.53</c:v>
                      </c:pt>
                      <c:pt idx="20">
                        <c:v>74.31</c:v>
                      </c:pt>
                      <c:pt idx="21">
                        <c:v>80.77</c:v>
                      </c:pt>
                      <c:pt idx="22">
                        <c:v>83.65</c:v>
                      </c:pt>
                      <c:pt idx="23">
                        <c:v>74.599999999999994</c:v>
                      </c:pt>
                      <c:pt idx="24">
                        <c:v>70.02</c:v>
                      </c:pt>
                      <c:pt idx="25">
                        <c:v>74.39</c:v>
                      </c:pt>
                      <c:pt idx="26">
                        <c:v>73.069999999999993</c:v>
                      </c:pt>
                      <c:pt idx="27">
                        <c:v>68.040000000000006</c:v>
                      </c:pt>
                      <c:pt idx="28">
                        <c:v>64.77</c:v>
                      </c:pt>
                      <c:pt idx="29">
                        <c:v>65.19</c:v>
                      </c:pt>
                      <c:pt idx="30">
                        <c:v>61.96</c:v>
                      </c:pt>
                      <c:pt idx="31">
                        <c:v>54.55</c:v>
                      </c:pt>
                      <c:pt idx="32">
                        <c:v>49.87</c:v>
                      </c:pt>
                      <c:pt idx="33">
                        <c:v>43.23</c:v>
                      </c:pt>
                      <c:pt idx="34">
                        <c:v>40.47</c:v>
                      </c:pt>
                      <c:pt idx="35">
                        <c:v>41.09</c:v>
                      </c:pt>
                      <c:pt idx="36">
                        <c:v>44.26</c:v>
                      </c:pt>
                    </c:numCache>
                  </c:numRef>
                </c:val>
                <c:smooth val="0"/>
                <c:extLst>
                  <c:ext xmlns:c16="http://schemas.microsoft.com/office/drawing/2014/chart" uri="{C3380CC4-5D6E-409C-BE32-E72D297353CC}">
                    <c16:uniqueId val="{00000003-5D99-4D14-BB8F-71C8B168F728}"/>
                  </c:ext>
                </c:extLst>
              </c15:ser>
            </c15:filteredLineSeries>
            <c15:filteredLineSeries>
              <c15:ser>
                <c:idx val="2"/>
                <c:order val="3"/>
                <c:tx>
                  <c:strRef>
                    <c:extLst xmlns:c15="http://schemas.microsoft.com/office/drawing/2012/chart">
                      <c:ext xmlns:c15="http://schemas.microsoft.com/office/drawing/2012/chart" uri="{02D57815-91ED-43cb-92C2-25804820EDAC}">
                        <c15:formulaRef>
                          <c15:sqref>'Base intermédiaire'!$T$5</c15:sqref>
                        </c15:formulaRef>
                      </c:ext>
                    </c:extLst>
                    <c:strCache>
                      <c:ptCount val="1"/>
                      <c:pt idx="0">
                        <c:v>Cours mondial de l'Or (en $ US / g)</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extLst xmlns:c15="http://schemas.microsoft.com/office/drawing/2012/chart">
                      <c:ext xmlns:c15="http://schemas.microsoft.com/office/drawing/2012/chart" uri="{02D57815-91ED-43cb-92C2-25804820EDAC}">
                        <c15:formulaRef>
                          <c15:sqref>'Base intermédiaire'!$P$6:$P$42</c15:sqref>
                        </c15:formulaRef>
                      </c:ext>
                    </c:extLst>
                    <c:numCache>
                      <c:formatCode>mmm\-yy</c:formatCode>
                      <c:ptCount val="37"/>
                      <c:pt idx="0">
                        <c:v>45139</c:v>
                      </c:pt>
                      <c:pt idx="1">
                        <c:v>45108</c:v>
                      </c:pt>
                      <c:pt idx="2">
                        <c:v>45078</c:v>
                      </c:pt>
                      <c:pt idx="3">
                        <c:v>45047</c:v>
                      </c:pt>
                      <c:pt idx="4">
                        <c:v>45017</c:v>
                      </c:pt>
                      <c:pt idx="5">
                        <c:v>44986</c:v>
                      </c:pt>
                      <c:pt idx="6">
                        <c:v>44958</c:v>
                      </c:pt>
                      <c:pt idx="7">
                        <c:v>44927</c:v>
                      </c:pt>
                      <c:pt idx="8">
                        <c:v>44896</c:v>
                      </c:pt>
                      <c:pt idx="9">
                        <c:v>44866</c:v>
                      </c:pt>
                      <c:pt idx="10">
                        <c:v>44835</c:v>
                      </c:pt>
                      <c:pt idx="11">
                        <c:v>44805</c:v>
                      </c:pt>
                      <c:pt idx="12">
                        <c:v>44774</c:v>
                      </c:pt>
                      <c:pt idx="13">
                        <c:v>44743</c:v>
                      </c:pt>
                      <c:pt idx="14">
                        <c:v>44713</c:v>
                      </c:pt>
                      <c:pt idx="15">
                        <c:v>44682</c:v>
                      </c:pt>
                      <c:pt idx="16">
                        <c:v>44652</c:v>
                      </c:pt>
                      <c:pt idx="17">
                        <c:v>44621</c:v>
                      </c:pt>
                      <c:pt idx="18">
                        <c:v>44593</c:v>
                      </c:pt>
                      <c:pt idx="19">
                        <c:v>44562</c:v>
                      </c:pt>
                      <c:pt idx="20">
                        <c:v>44531</c:v>
                      </c:pt>
                      <c:pt idx="21">
                        <c:v>44501</c:v>
                      </c:pt>
                      <c:pt idx="22">
                        <c:v>44470</c:v>
                      </c:pt>
                      <c:pt idx="23">
                        <c:v>44440</c:v>
                      </c:pt>
                      <c:pt idx="24">
                        <c:v>44409</c:v>
                      </c:pt>
                      <c:pt idx="25">
                        <c:v>44378</c:v>
                      </c:pt>
                      <c:pt idx="26">
                        <c:v>44348</c:v>
                      </c:pt>
                      <c:pt idx="27">
                        <c:v>44317</c:v>
                      </c:pt>
                      <c:pt idx="28">
                        <c:v>44287</c:v>
                      </c:pt>
                      <c:pt idx="29">
                        <c:v>44256</c:v>
                      </c:pt>
                      <c:pt idx="30">
                        <c:v>44228</c:v>
                      </c:pt>
                      <c:pt idx="31">
                        <c:v>44197</c:v>
                      </c:pt>
                      <c:pt idx="32">
                        <c:v>44166</c:v>
                      </c:pt>
                      <c:pt idx="33">
                        <c:v>44136</c:v>
                      </c:pt>
                      <c:pt idx="34">
                        <c:v>44105</c:v>
                      </c:pt>
                      <c:pt idx="35">
                        <c:v>44075</c:v>
                      </c:pt>
                      <c:pt idx="36">
                        <c:v>44044</c:v>
                      </c:pt>
                    </c:numCache>
                  </c:numRef>
                </c:cat>
                <c:val>
                  <c:numRef>
                    <c:extLst xmlns:c15="http://schemas.microsoft.com/office/drawing/2012/chart">
                      <c:ext xmlns:c15="http://schemas.microsoft.com/office/drawing/2012/chart" uri="{02D57815-91ED-43cb-92C2-25804820EDAC}">
                        <c15:formulaRef>
                          <c15:sqref>'Base intermédiaire'!$T$6:$T$42</c15:sqref>
                        </c15:formulaRef>
                      </c:ext>
                    </c:extLst>
                    <c:numCache>
                      <c:formatCode>0.0</c:formatCode>
                      <c:ptCount val="37"/>
                      <c:pt idx="0">
                        <c:v>50.588804448456528</c:v>
                      </c:pt>
                      <c:pt idx="1">
                        <c:v>51.335266235036578</c:v>
                      </c:pt>
                      <c:pt idx="2">
                        <c:v>62.495615317158702</c:v>
                      </c:pt>
                      <c:pt idx="3">
                        <c:v>64.076768488745984</c:v>
                      </c:pt>
                      <c:pt idx="4">
                        <c:v>64.271436227223987</c:v>
                      </c:pt>
                      <c:pt idx="5">
                        <c:v>61.369774919614144</c:v>
                      </c:pt>
                      <c:pt idx="6">
                        <c:v>59.688102893890672</c:v>
                      </c:pt>
                      <c:pt idx="7">
                        <c:v>61.019292604501608</c:v>
                      </c:pt>
                      <c:pt idx="8">
                        <c:v>57.691318327974273</c:v>
                      </c:pt>
                      <c:pt idx="9">
                        <c:v>55.479026600409235</c:v>
                      </c:pt>
                      <c:pt idx="10">
                        <c:v>53.55649977032612</c:v>
                      </c:pt>
                      <c:pt idx="11">
                        <c:v>54.19239013933548</c:v>
                      </c:pt>
                      <c:pt idx="12">
                        <c:v>56.772508038585215</c:v>
                      </c:pt>
                      <c:pt idx="13">
                        <c:v>55.911269330883478</c:v>
                      </c:pt>
                      <c:pt idx="14">
                        <c:v>59.013665594855304</c:v>
                      </c:pt>
                      <c:pt idx="15">
                        <c:v>59.535063543102112</c:v>
                      </c:pt>
                      <c:pt idx="16">
                        <c:v>62.219918767981049</c:v>
                      </c:pt>
                      <c:pt idx="17">
                        <c:v>62.617922549979035</c:v>
                      </c:pt>
                      <c:pt idx="18">
                        <c:v>59.733681672025725</c:v>
                      </c:pt>
                      <c:pt idx="19">
                        <c:v>58.402250803858514</c:v>
                      </c:pt>
                      <c:pt idx="20">
                        <c:v>57.516479099678456</c:v>
                      </c:pt>
                      <c:pt idx="21">
                        <c:v>58.530327389652157</c:v>
                      </c:pt>
                      <c:pt idx="22">
                        <c:v>57.057877813504838</c:v>
                      </c:pt>
                      <c:pt idx="23">
                        <c:v>58.324758842443728</c:v>
                      </c:pt>
                      <c:pt idx="24">
                        <c:v>57.366100137804317</c:v>
                      </c:pt>
                      <c:pt idx="25">
                        <c:v>58.06664717918737</c:v>
                      </c:pt>
                      <c:pt idx="26">
                        <c:v>59.038512130955851</c:v>
                      </c:pt>
                      <c:pt idx="27">
                        <c:v>59.407090878321199</c:v>
                      </c:pt>
                      <c:pt idx="28">
                        <c:v>56.553054662379431</c:v>
                      </c:pt>
                      <c:pt idx="29">
                        <c:v>55.355515168460776</c:v>
                      </c:pt>
                      <c:pt idx="30">
                        <c:v>58.328135048231502</c:v>
                      </c:pt>
                      <c:pt idx="31">
                        <c:v>60.118167202572337</c:v>
                      </c:pt>
                      <c:pt idx="32">
                        <c:v>59.607640483846268</c:v>
                      </c:pt>
                      <c:pt idx="33">
                        <c:v>60.11261675088042</c:v>
                      </c:pt>
                      <c:pt idx="34">
                        <c:v>61.174437299035368</c:v>
                      </c:pt>
                      <c:pt idx="35">
                        <c:v>61.84814381759719</c:v>
                      </c:pt>
                      <c:pt idx="36">
                        <c:v>63.381672025723475</c:v>
                      </c:pt>
                    </c:numCache>
                  </c:numRef>
                </c:val>
                <c:smooth val="0"/>
                <c:extLst xmlns:c15="http://schemas.microsoft.com/office/drawing/2012/chart">
                  <c:ext xmlns:c16="http://schemas.microsoft.com/office/drawing/2014/chart" uri="{C3380CC4-5D6E-409C-BE32-E72D297353CC}">
                    <c16:uniqueId val="{00000002-8748-44C0-BF84-91EDB794351B}"/>
                  </c:ext>
                </c:extLst>
              </c15:ser>
            </c15:filteredLineSeries>
          </c:ext>
        </c:extLst>
      </c:lineChart>
      <c:lineChart>
        <c:grouping val="standard"/>
        <c:varyColors val="0"/>
        <c:ser>
          <c:idx val="1"/>
          <c:order val="0"/>
          <c:tx>
            <c:strRef>
              <c:f>'Base intermédiaire'!$Q$5</c:f>
              <c:strCache>
                <c:ptCount val="1"/>
                <c:pt idx="0">
                  <c:v>Taux de change du Dollar (en Francs CFA)</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'Base intermédiaire'!$P$6:$P$42</c:f>
              <c:numCache>
                <c:formatCode>mmm\-yy</c:formatCode>
                <c:ptCount val="37"/>
                <c:pt idx="0">
                  <c:v>45139</c:v>
                </c:pt>
                <c:pt idx="1">
                  <c:v>45108</c:v>
                </c:pt>
                <c:pt idx="2">
                  <c:v>45078</c:v>
                </c:pt>
                <c:pt idx="3">
                  <c:v>45047</c:v>
                </c:pt>
                <c:pt idx="4">
                  <c:v>45017</c:v>
                </c:pt>
                <c:pt idx="5">
                  <c:v>44986</c:v>
                </c:pt>
                <c:pt idx="6">
                  <c:v>44958</c:v>
                </c:pt>
                <c:pt idx="7">
                  <c:v>44927</c:v>
                </c:pt>
                <c:pt idx="8">
                  <c:v>44896</c:v>
                </c:pt>
                <c:pt idx="9">
                  <c:v>44866</c:v>
                </c:pt>
                <c:pt idx="10">
                  <c:v>44835</c:v>
                </c:pt>
                <c:pt idx="11">
                  <c:v>44805</c:v>
                </c:pt>
                <c:pt idx="12">
                  <c:v>44774</c:v>
                </c:pt>
                <c:pt idx="13">
                  <c:v>44743</c:v>
                </c:pt>
                <c:pt idx="14">
                  <c:v>44713</c:v>
                </c:pt>
                <c:pt idx="15">
                  <c:v>44682</c:v>
                </c:pt>
                <c:pt idx="16">
                  <c:v>44652</c:v>
                </c:pt>
                <c:pt idx="17">
                  <c:v>44621</c:v>
                </c:pt>
                <c:pt idx="18">
                  <c:v>44593</c:v>
                </c:pt>
                <c:pt idx="19">
                  <c:v>44562</c:v>
                </c:pt>
                <c:pt idx="20">
                  <c:v>44531</c:v>
                </c:pt>
                <c:pt idx="21">
                  <c:v>44501</c:v>
                </c:pt>
                <c:pt idx="22">
                  <c:v>44470</c:v>
                </c:pt>
                <c:pt idx="23">
                  <c:v>44440</c:v>
                </c:pt>
                <c:pt idx="24">
                  <c:v>44409</c:v>
                </c:pt>
                <c:pt idx="25">
                  <c:v>44378</c:v>
                </c:pt>
                <c:pt idx="26">
                  <c:v>44348</c:v>
                </c:pt>
                <c:pt idx="27">
                  <c:v>44317</c:v>
                </c:pt>
                <c:pt idx="28">
                  <c:v>44287</c:v>
                </c:pt>
                <c:pt idx="29">
                  <c:v>44256</c:v>
                </c:pt>
                <c:pt idx="30">
                  <c:v>44228</c:v>
                </c:pt>
                <c:pt idx="31">
                  <c:v>44197</c:v>
                </c:pt>
                <c:pt idx="32">
                  <c:v>44166</c:v>
                </c:pt>
                <c:pt idx="33">
                  <c:v>44136</c:v>
                </c:pt>
                <c:pt idx="34">
                  <c:v>44105</c:v>
                </c:pt>
                <c:pt idx="35">
                  <c:v>44075</c:v>
                </c:pt>
                <c:pt idx="36">
                  <c:v>44044</c:v>
                </c:pt>
              </c:numCache>
            </c:numRef>
          </c:cat>
          <c:val>
            <c:numRef>
              <c:f>'Base intermédiaire'!$Q$6:$Q$42</c:f>
              <c:numCache>
                <c:formatCode>0.0</c:formatCode>
                <c:ptCount val="37"/>
                <c:pt idx="0">
                  <c:v>601.32709833270178</c:v>
                </c:pt>
                <c:pt idx="1">
                  <c:v>593.2641265094702</c:v>
                </c:pt>
                <c:pt idx="2">
                  <c:v>605.1835846483234</c:v>
                </c:pt>
                <c:pt idx="3">
                  <c:v>603.66036467713059</c:v>
                </c:pt>
                <c:pt idx="4">
                  <c:v>598.09353314966711</c:v>
                </c:pt>
                <c:pt idx="5">
                  <c:v>612.7749991642238</c:v>
                </c:pt>
                <c:pt idx="6">
                  <c:v>612.24616140192643</c:v>
                </c:pt>
                <c:pt idx="7">
                  <c:v>609.1864081582662</c:v>
                </c:pt>
                <c:pt idx="8">
                  <c:v>619.49785425824382</c:v>
                </c:pt>
                <c:pt idx="9">
                  <c:v>643.30202704481917</c:v>
                </c:pt>
                <c:pt idx="10">
                  <c:v>667.66319471048143</c:v>
                </c:pt>
                <c:pt idx="11">
                  <c:v>662.50221826894438</c:v>
                </c:pt>
                <c:pt idx="12">
                  <c:v>647.70000000000005</c:v>
                </c:pt>
                <c:pt idx="13">
                  <c:v>644.56520703337208</c:v>
                </c:pt>
                <c:pt idx="14">
                  <c:v>620.90096940673163</c:v>
                </c:pt>
                <c:pt idx="15">
                  <c:v>620.14188682105419</c:v>
                </c:pt>
                <c:pt idx="16">
                  <c:v>606.43197959839063</c:v>
                </c:pt>
                <c:pt idx="17">
                  <c:v>595.3224078158496</c:v>
                </c:pt>
                <c:pt idx="18">
                  <c:v>578.37890893172448</c:v>
                </c:pt>
                <c:pt idx="19">
                  <c:v>579.78126422655839</c:v>
                </c:pt>
                <c:pt idx="20">
                  <c:v>580.30118232211919</c:v>
                </c:pt>
                <c:pt idx="21">
                  <c:v>574.77286708775625</c:v>
                </c:pt>
                <c:pt idx="22">
                  <c:v>565.4121650742012</c:v>
                </c:pt>
                <c:pt idx="23">
                  <c:v>557.32123062660753</c:v>
                </c:pt>
                <c:pt idx="24">
                  <c:v>557.24046274388184</c:v>
                </c:pt>
                <c:pt idx="25">
                  <c:v>554.87553810552754</c:v>
                </c:pt>
                <c:pt idx="26">
                  <c:v>544.55361270906462</c:v>
                </c:pt>
                <c:pt idx="27">
                  <c:v>540.08419060206313</c:v>
                </c:pt>
                <c:pt idx="28">
                  <c:v>547.62466593162094</c:v>
                </c:pt>
                <c:pt idx="29">
                  <c:v>551.29869114548626</c:v>
                </c:pt>
                <c:pt idx="30">
                  <c:v>542.22040629357105</c:v>
                </c:pt>
                <c:pt idx="31">
                  <c:v>538.97655936975536</c:v>
                </c:pt>
                <c:pt idx="32">
                  <c:v>539.02687269476223</c:v>
                </c:pt>
                <c:pt idx="33">
                  <c:v>554.46844451492746</c:v>
                </c:pt>
                <c:pt idx="34">
                  <c:v>557.07587313563533</c:v>
                </c:pt>
                <c:pt idx="35">
                  <c:v>556.28421881376664</c:v>
                </c:pt>
                <c:pt idx="36">
                  <c:v>554.58844289445176</c:v>
                </c:pt>
              </c:numCache>
            </c:numRef>
          </c:val>
          <c:smooth val="0"/>
          <c:extLst xmlns:c15="http://schemas.microsoft.com/office/drawing/2012/chart">
            <c:ext xmlns:c16="http://schemas.microsoft.com/office/drawing/2014/chart" uri="{C3380CC4-5D6E-409C-BE32-E72D297353CC}">
              <c16:uniqueId val="{00000001-5D99-4D14-BB8F-71C8B168F728}"/>
            </c:ext>
          </c:extLst>
        </c:ser>
        <c:dLbls>
          <c:showLegendKey val="0"/>
          <c:showVal val="0"/>
          <c:showCatName val="0"/>
          <c:showSerName val="0"/>
          <c:showPercent val="0"/>
          <c:showBubbleSize val="0"/>
        </c:dLbls>
        <c:marker val="1"/>
        <c:smooth val="0"/>
        <c:axId val="417275240"/>
        <c:axId val="417265072"/>
      </c:lineChart>
      <c:dateAx>
        <c:axId val="573145520"/>
        <c:scaling>
          <c:orientation val="minMax"/>
        </c:scaling>
        <c:delete val="0"/>
        <c:axPos val="b"/>
        <c:numFmt formatCode="mm\ yyyy" sourceLinked="0"/>
        <c:majorTickMark val="in"/>
        <c:minorTickMark val="none"/>
        <c:tickLblPos val="low"/>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BF"/>
          </a:p>
        </c:txPr>
        <c:crossAx val="573145848"/>
        <c:crosses val="autoZero"/>
        <c:auto val="1"/>
        <c:lblOffset val="100"/>
        <c:baseTimeUnit val="months"/>
      </c:dateAx>
      <c:valAx>
        <c:axId val="573145848"/>
        <c:scaling>
          <c:orientation val="minMax"/>
          <c:max val="2500"/>
          <c:min val="5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BF"/>
          </a:p>
        </c:txPr>
        <c:crossAx val="573145520"/>
        <c:crosses val="autoZero"/>
        <c:crossBetween val="between"/>
      </c:valAx>
      <c:valAx>
        <c:axId val="417265072"/>
        <c:scaling>
          <c:orientation val="minMax"/>
          <c:min val="500"/>
        </c:scaling>
        <c:delete val="0"/>
        <c:axPos val="r"/>
        <c:numFmt formatCode="0.0" sourceLinked="1"/>
        <c:majorTickMark val="in"/>
        <c:minorTickMark val="none"/>
        <c:tickLblPos val="nextTo"/>
        <c:spPr>
          <a:noFill/>
          <a:ln>
            <a:solidFill>
              <a:schemeClr val="bg2">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BF"/>
          </a:p>
        </c:txPr>
        <c:crossAx val="417275240"/>
        <c:crosses val="max"/>
        <c:crossBetween val="between"/>
      </c:valAx>
      <c:dateAx>
        <c:axId val="417275240"/>
        <c:scaling>
          <c:orientation val="minMax"/>
        </c:scaling>
        <c:delete val="1"/>
        <c:axPos val="b"/>
        <c:numFmt formatCode="mmm\-yy" sourceLinked="1"/>
        <c:majorTickMark val="out"/>
        <c:minorTickMark val="none"/>
        <c:tickLblPos val="nextTo"/>
        <c:crossAx val="417265072"/>
        <c:crosses val="autoZero"/>
        <c:auto val="1"/>
        <c:lblOffset val="100"/>
        <c:baseTimeUnit val="months"/>
      </c:dateAx>
      <c:spPr>
        <a:solidFill>
          <a:schemeClr val="bg1"/>
        </a:solidFill>
        <a:ln>
          <a:noFill/>
        </a:ln>
        <a:effectLst/>
      </c:spPr>
    </c:plotArea>
    <c:legend>
      <c:legendPos val="b"/>
      <c:layout>
        <c:manualLayout>
          <c:xMode val="edge"/>
          <c:yMode val="edge"/>
          <c:x val="5.4287478750154612E-2"/>
          <c:y val="1.0350431721954728E-3"/>
          <c:w val="0.53742964877704968"/>
          <c:h val="0.13440874546754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BF"/>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fr-BF"/>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136721595958356E-2"/>
          <c:y val="0.15005513837105497"/>
          <c:w val="0.87830771616529224"/>
          <c:h val="0.68939275586829807"/>
        </c:manualLayout>
      </c:layout>
      <c:lineChart>
        <c:grouping val="standard"/>
        <c:varyColors val="0"/>
        <c:ser>
          <c:idx val="1"/>
          <c:order val="1"/>
          <c:tx>
            <c:strRef>
              <c:f>'Base intermédiaire'!$R$5</c:f>
              <c:strCache>
                <c:ptCount val="1"/>
                <c:pt idx="0">
                  <c:v>Cours mondial du pétrole (en $ US / Baril)</c:v>
                </c:pt>
              </c:strCache>
            </c:strRef>
          </c:tx>
          <c:spPr>
            <a:ln w="34925" cap="rnd">
              <a:solidFill>
                <a:schemeClr val="bg2">
                  <a:lumMod val="50000"/>
                </a:schemeClr>
              </a:solidFill>
              <a:round/>
            </a:ln>
            <a:effectLst>
              <a:outerShdw blurRad="57150" dist="19050" dir="5400000" algn="ctr" rotWithShape="0">
                <a:srgbClr val="000000">
                  <a:alpha val="63000"/>
                </a:srgbClr>
              </a:outerShdw>
            </a:effectLst>
          </c:spPr>
          <c:marker>
            <c:symbol val="none"/>
          </c:marker>
          <c:cat>
            <c:numRef>
              <c:f>'Base intermédiaire'!$P$6:$P$42</c:f>
              <c:numCache>
                <c:formatCode>mmm\-yy</c:formatCode>
                <c:ptCount val="37"/>
                <c:pt idx="0">
                  <c:v>45139</c:v>
                </c:pt>
                <c:pt idx="1">
                  <c:v>45108</c:v>
                </c:pt>
                <c:pt idx="2">
                  <c:v>45078</c:v>
                </c:pt>
                <c:pt idx="3">
                  <c:v>45047</c:v>
                </c:pt>
                <c:pt idx="4">
                  <c:v>45017</c:v>
                </c:pt>
                <c:pt idx="5">
                  <c:v>44986</c:v>
                </c:pt>
                <c:pt idx="6">
                  <c:v>44958</c:v>
                </c:pt>
                <c:pt idx="7">
                  <c:v>44927</c:v>
                </c:pt>
                <c:pt idx="8">
                  <c:v>44896</c:v>
                </c:pt>
                <c:pt idx="9">
                  <c:v>44866</c:v>
                </c:pt>
                <c:pt idx="10">
                  <c:v>44835</c:v>
                </c:pt>
                <c:pt idx="11">
                  <c:v>44805</c:v>
                </c:pt>
                <c:pt idx="12">
                  <c:v>44774</c:v>
                </c:pt>
                <c:pt idx="13">
                  <c:v>44743</c:v>
                </c:pt>
                <c:pt idx="14">
                  <c:v>44713</c:v>
                </c:pt>
                <c:pt idx="15">
                  <c:v>44682</c:v>
                </c:pt>
                <c:pt idx="16">
                  <c:v>44652</c:v>
                </c:pt>
                <c:pt idx="17">
                  <c:v>44621</c:v>
                </c:pt>
                <c:pt idx="18">
                  <c:v>44593</c:v>
                </c:pt>
                <c:pt idx="19">
                  <c:v>44562</c:v>
                </c:pt>
                <c:pt idx="20">
                  <c:v>44531</c:v>
                </c:pt>
                <c:pt idx="21">
                  <c:v>44501</c:v>
                </c:pt>
                <c:pt idx="22">
                  <c:v>44470</c:v>
                </c:pt>
                <c:pt idx="23">
                  <c:v>44440</c:v>
                </c:pt>
                <c:pt idx="24">
                  <c:v>44409</c:v>
                </c:pt>
                <c:pt idx="25">
                  <c:v>44378</c:v>
                </c:pt>
                <c:pt idx="26">
                  <c:v>44348</c:v>
                </c:pt>
                <c:pt idx="27">
                  <c:v>44317</c:v>
                </c:pt>
                <c:pt idx="28">
                  <c:v>44287</c:v>
                </c:pt>
                <c:pt idx="29">
                  <c:v>44256</c:v>
                </c:pt>
                <c:pt idx="30">
                  <c:v>44228</c:v>
                </c:pt>
                <c:pt idx="31">
                  <c:v>44197</c:v>
                </c:pt>
                <c:pt idx="32">
                  <c:v>44166</c:v>
                </c:pt>
                <c:pt idx="33">
                  <c:v>44136</c:v>
                </c:pt>
                <c:pt idx="34">
                  <c:v>44105</c:v>
                </c:pt>
                <c:pt idx="35">
                  <c:v>44075</c:v>
                </c:pt>
                <c:pt idx="36">
                  <c:v>44044</c:v>
                </c:pt>
              </c:numCache>
            </c:numRef>
          </c:cat>
          <c:val>
            <c:numRef>
              <c:f>'Base intermédiaire'!$R$6:$R$42</c:f>
              <c:numCache>
                <c:formatCode>0.0</c:formatCode>
                <c:ptCount val="37"/>
                <c:pt idx="0">
                  <c:v>86.162999999999997</c:v>
                </c:pt>
                <c:pt idx="1">
                  <c:v>80.099999999999994</c:v>
                </c:pt>
                <c:pt idx="2">
                  <c:v>74.89</c:v>
                </c:pt>
                <c:pt idx="3">
                  <c:v>75.7</c:v>
                </c:pt>
                <c:pt idx="4">
                  <c:v>84.11</c:v>
                </c:pt>
                <c:pt idx="5">
                  <c:v>78.5</c:v>
                </c:pt>
                <c:pt idx="6">
                  <c:v>82.7</c:v>
                </c:pt>
                <c:pt idx="7">
                  <c:v>83.1</c:v>
                </c:pt>
                <c:pt idx="8">
                  <c:v>80.900000000000006</c:v>
                </c:pt>
                <c:pt idx="9">
                  <c:v>91.07</c:v>
                </c:pt>
                <c:pt idx="10">
                  <c:v>93.13</c:v>
                </c:pt>
                <c:pt idx="11">
                  <c:v>90.16</c:v>
                </c:pt>
                <c:pt idx="12">
                  <c:v>98.6</c:v>
                </c:pt>
                <c:pt idx="13">
                  <c:v>108.92</c:v>
                </c:pt>
                <c:pt idx="14">
                  <c:v>120.08</c:v>
                </c:pt>
                <c:pt idx="15">
                  <c:v>112.37</c:v>
                </c:pt>
                <c:pt idx="16">
                  <c:v>105.78</c:v>
                </c:pt>
                <c:pt idx="17">
                  <c:v>115.59</c:v>
                </c:pt>
                <c:pt idx="18">
                  <c:v>95.76</c:v>
                </c:pt>
                <c:pt idx="19">
                  <c:v>85.53</c:v>
                </c:pt>
                <c:pt idx="20">
                  <c:v>74.31</c:v>
                </c:pt>
                <c:pt idx="21">
                  <c:v>80.77</c:v>
                </c:pt>
                <c:pt idx="22">
                  <c:v>83.65</c:v>
                </c:pt>
                <c:pt idx="23">
                  <c:v>74.599999999999994</c:v>
                </c:pt>
                <c:pt idx="24">
                  <c:v>70.02</c:v>
                </c:pt>
                <c:pt idx="25">
                  <c:v>74.39</c:v>
                </c:pt>
                <c:pt idx="26">
                  <c:v>73.069999999999993</c:v>
                </c:pt>
                <c:pt idx="27">
                  <c:v>68.040000000000006</c:v>
                </c:pt>
                <c:pt idx="28">
                  <c:v>64.77</c:v>
                </c:pt>
                <c:pt idx="29">
                  <c:v>65.19</c:v>
                </c:pt>
                <c:pt idx="30">
                  <c:v>61.96</c:v>
                </c:pt>
                <c:pt idx="31">
                  <c:v>54.55</c:v>
                </c:pt>
                <c:pt idx="32">
                  <c:v>49.87</c:v>
                </c:pt>
                <c:pt idx="33">
                  <c:v>43.23</c:v>
                </c:pt>
                <c:pt idx="34">
                  <c:v>40.47</c:v>
                </c:pt>
                <c:pt idx="35">
                  <c:v>41.09</c:v>
                </c:pt>
                <c:pt idx="36">
                  <c:v>44.26</c:v>
                </c:pt>
              </c:numCache>
            </c:numRef>
          </c:val>
          <c:smooth val="0"/>
          <c:extLst>
            <c:ext xmlns:c16="http://schemas.microsoft.com/office/drawing/2014/chart" uri="{C3380CC4-5D6E-409C-BE32-E72D297353CC}">
              <c16:uniqueId val="{00000001-223F-4A17-8BD6-65F0B1F93F08}"/>
            </c:ext>
          </c:extLst>
        </c:ser>
        <c:ser>
          <c:idx val="3"/>
          <c:order val="3"/>
          <c:tx>
            <c:strRef>
              <c:f>'Base intermédiaire'!$T$5</c:f>
              <c:strCache>
                <c:ptCount val="1"/>
                <c:pt idx="0">
                  <c:v>Cours mondial de l'Or (en $ US / g)</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numRef>
              <c:f>'Base intermédiaire'!$P$6:$P$42</c:f>
              <c:numCache>
                <c:formatCode>mmm\-yy</c:formatCode>
                <c:ptCount val="37"/>
                <c:pt idx="0">
                  <c:v>45139</c:v>
                </c:pt>
                <c:pt idx="1">
                  <c:v>45108</c:v>
                </c:pt>
                <c:pt idx="2">
                  <c:v>45078</c:v>
                </c:pt>
                <c:pt idx="3">
                  <c:v>45047</c:v>
                </c:pt>
                <c:pt idx="4">
                  <c:v>45017</c:v>
                </c:pt>
                <c:pt idx="5">
                  <c:v>44986</c:v>
                </c:pt>
                <c:pt idx="6">
                  <c:v>44958</c:v>
                </c:pt>
                <c:pt idx="7">
                  <c:v>44927</c:v>
                </c:pt>
                <c:pt idx="8">
                  <c:v>44896</c:v>
                </c:pt>
                <c:pt idx="9">
                  <c:v>44866</c:v>
                </c:pt>
                <c:pt idx="10">
                  <c:v>44835</c:v>
                </c:pt>
                <c:pt idx="11">
                  <c:v>44805</c:v>
                </c:pt>
                <c:pt idx="12">
                  <c:v>44774</c:v>
                </c:pt>
                <c:pt idx="13">
                  <c:v>44743</c:v>
                </c:pt>
                <c:pt idx="14">
                  <c:v>44713</c:v>
                </c:pt>
                <c:pt idx="15">
                  <c:v>44682</c:v>
                </c:pt>
                <c:pt idx="16">
                  <c:v>44652</c:v>
                </c:pt>
                <c:pt idx="17">
                  <c:v>44621</c:v>
                </c:pt>
                <c:pt idx="18">
                  <c:v>44593</c:v>
                </c:pt>
                <c:pt idx="19">
                  <c:v>44562</c:v>
                </c:pt>
                <c:pt idx="20">
                  <c:v>44531</c:v>
                </c:pt>
                <c:pt idx="21">
                  <c:v>44501</c:v>
                </c:pt>
                <c:pt idx="22">
                  <c:v>44470</c:v>
                </c:pt>
                <c:pt idx="23">
                  <c:v>44440</c:v>
                </c:pt>
                <c:pt idx="24">
                  <c:v>44409</c:v>
                </c:pt>
                <c:pt idx="25">
                  <c:v>44378</c:v>
                </c:pt>
                <c:pt idx="26">
                  <c:v>44348</c:v>
                </c:pt>
                <c:pt idx="27">
                  <c:v>44317</c:v>
                </c:pt>
                <c:pt idx="28">
                  <c:v>44287</c:v>
                </c:pt>
                <c:pt idx="29">
                  <c:v>44256</c:v>
                </c:pt>
                <c:pt idx="30">
                  <c:v>44228</c:v>
                </c:pt>
                <c:pt idx="31">
                  <c:v>44197</c:v>
                </c:pt>
                <c:pt idx="32">
                  <c:v>44166</c:v>
                </c:pt>
                <c:pt idx="33">
                  <c:v>44136</c:v>
                </c:pt>
                <c:pt idx="34">
                  <c:v>44105</c:v>
                </c:pt>
                <c:pt idx="35">
                  <c:v>44075</c:v>
                </c:pt>
                <c:pt idx="36">
                  <c:v>44044</c:v>
                </c:pt>
              </c:numCache>
            </c:numRef>
          </c:cat>
          <c:val>
            <c:numRef>
              <c:f>'Base intermédiaire'!$T$6:$T$42</c:f>
              <c:numCache>
                <c:formatCode>0.0</c:formatCode>
                <c:ptCount val="37"/>
                <c:pt idx="0">
                  <c:v>50.588804448456528</c:v>
                </c:pt>
                <c:pt idx="1">
                  <c:v>51.335266235036578</c:v>
                </c:pt>
                <c:pt idx="2">
                  <c:v>62.495615317158702</c:v>
                </c:pt>
                <c:pt idx="3">
                  <c:v>64.076768488745984</c:v>
                </c:pt>
                <c:pt idx="4">
                  <c:v>64.271436227223987</c:v>
                </c:pt>
                <c:pt idx="5">
                  <c:v>61.369774919614144</c:v>
                </c:pt>
                <c:pt idx="6">
                  <c:v>59.688102893890672</c:v>
                </c:pt>
                <c:pt idx="7">
                  <c:v>61.019292604501608</c:v>
                </c:pt>
                <c:pt idx="8">
                  <c:v>57.691318327974273</c:v>
                </c:pt>
                <c:pt idx="9">
                  <c:v>55.479026600409235</c:v>
                </c:pt>
                <c:pt idx="10">
                  <c:v>53.55649977032612</c:v>
                </c:pt>
                <c:pt idx="11">
                  <c:v>54.19239013933548</c:v>
                </c:pt>
                <c:pt idx="12">
                  <c:v>56.772508038585215</c:v>
                </c:pt>
                <c:pt idx="13">
                  <c:v>55.911269330883478</c:v>
                </c:pt>
                <c:pt idx="14">
                  <c:v>59.013665594855304</c:v>
                </c:pt>
                <c:pt idx="15">
                  <c:v>59.535063543102112</c:v>
                </c:pt>
                <c:pt idx="16">
                  <c:v>62.219918767981049</c:v>
                </c:pt>
                <c:pt idx="17">
                  <c:v>62.617922549979035</c:v>
                </c:pt>
                <c:pt idx="18">
                  <c:v>59.733681672025725</c:v>
                </c:pt>
                <c:pt idx="19">
                  <c:v>58.402250803858514</c:v>
                </c:pt>
                <c:pt idx="20">
                  <c:v>57.516479099678456</c:v>
                </c:pt>
                <c:pt idx="21">
                  <c:v>58.530327389652157</c:v>
                </c:pt>
                <c:pt idx="22">
                  <c:v>57.057877813504838</c:v>
                </c:pt>
                <c:pt idx="23">
                  <c:v>58.324758842443728</c:v>
                </c:pt>
                <c:pt idx="24">
                  <c:v>57.366100137804317</c:v>
                </c:pt>
                <c:pt idx="25">
                  <c:v>58.06664717918737</c:v>
                </c:pt>
                <c:pt idx="26">
                  <c:v>59.038512130955851</c:v>
                </c:pt>
                <c:pt idx="27">
                  <c:v>59.407090878321199</c:v>
                </c:pt>
                <c:pt idx="28">
                  <c:v>56.553054662379431</c:v>
                </c:pt>
                <c:pt idx="29">
                  <c:v>55.355515168460776</c:v>
                </c:pt>
                <c:pt idx="30">
                  <c:v>58.328135048231502</c:v>
                </c:pt>
                <c:pt idx="31">
                  <c:v>60.118167202572337</c:v>
                </c:pt>
                <c:pt idx="32">
                  <c:v>59.607640483846268</c:v>
                </c:pt>
                <c:pt idx="33">
                  <c:v>60.11261675088042</c:v>
                </c:pt>
                <c:pt idx="34">
                  <c:v>61.174437299035368</c:v>
                </c:pt>
                <c:pt idx="35">
                  <c:v>61.84814381759719</c:v>
                </c:pt>
                <c:pt idx="36">
                  <c:v>63.381672025723475</c:v>
                </c:pt>
              </c:numCache>
            </c:numRef>
          </c:val>
          <c:smooth val="0"/>
          <c:extLst>
            <c:ext xmlns:c16="http://schemas.microsoft.com/office/drawing/2014/chart" uri="{C3380CC4-5D6E-409C-BE32-E72D297353CC}">
              <c16:uniqueId val="{00000003-223F-4A17-8BD6-65F0B1F93F08}"/>
            </c:ext>
          </c:extLst>
        </c:ser>
        <c:dLbls>
          <c:showLegendKey val="0"/>
          <c:showVal val="0"/>
          <c:showCatName val="0"/>
          <c:showSerName val="0"/>
          <c:showPercent val="0"/>
          <c:showBubbleSize val="0"/>
        </c:dLbls>
        <c:smooth val="0"/>
        <c:axId val="601174112"/>
        <c:axId val="601174440"/>
        <c:extLst>
          <c:ext xmlns:c15="http://schemas.microsoft.com/office/drawing/2012/chart" uri="{02D57815-91ED-43cb-92C2-25804820EDAC}">
            <c15:filteredLineSeries>
              <c15:ser>
                <c:idx val="0"/>
                <c:order val="0"/>
                <c:tx>
                  <c:strRef>
                    <c:extLst>
                      <c:ext uri="{02D57815-91ED-43cb-92C2-25804820EDAC}">
                        <c15:formulaRef>
                          <c15:sqref>'Base intermédiaire'!$Q$5</c15:sqref>
                        </c15:formulaRef>
                      </c:ext>
                    </c:extLst>
                    <c:strCache>
                      <c:ptCount val="1"/>
                      <c:pt idx="0">
                        <c:v>Taux de change du Dollar (en Francs CFA)</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extLst>
                      <c:ext uri="{02D57815-91ED-43cb-92C2-25804820EDAC}">
                        <c15:formulaRef>
                          <c15:sqref>'Base intermédiaire'!$P$6:$P$42</c15:sqref>
                        </c15:formulaRef>
                      </c:ext>
                    </c:extLst>
                    <c:numCache>
                      <c:formatCode>mmm\-yy</c:formatCode>
                      <c:ptCount val="37"/>
                      <c:pt idx="0">
                        <c:v>45139</c:v>
                      </c:pt>
                      <c:pt idx="1">
                        <c:v>45108</c:v>
                      </c:pt>
                      <c:pt idx="2">
                        <c:v>45078</c:v>
                      </c:pt>
                      <c:pt idx="3">
                        <c:v>45047</c:v>
                      </c:pt>
                      <c:pt idx="4">
                        <c:v>45017</c:v>
                      </c:pt>
                      <c:pt idx="5">
                        <c:v>44986</c:v>
                      </c:pt>
                      <c:pt idx="6">
                        <c:v>44958</c:v>
                      </c:pt>
                      <c:pt idx="7">
                        <c:v>44927</c:v>
                      </c:pt>
                      <c:pt idx="8">
                        <c:v>44896</c:v>
                      </c:pt>
                      <c:pt idx="9">
                        <c:v>44866</c:v>
                      </c:pt>
                      <c:pt idx="10">
                        <c:v>44835</c:v>
                      </c:pt>
                      <c:pt idx="11">
                        <c:v>44805</c:v>
                      </c:pt>
                      <c:pt idx="12">
                        <c:v>44774</c:v>
                      </c:pt>
                      <c:pt idx="13">
                        <c:v>44743</c:v>
                      </c:pt>
                      <c:pt idx="14">
                        <c:v>44713</c:v>
                      </c:pt>
                      <c:pt idx="15">
                        <c:v>44682</c:v>
                      </c:pt>
                      <c:pt idx="16">
                        <c:v>44652</c:v>
                      </c:pt>
                      <c:pt idx="17">
                        <c:v>44621</c:v>
                      </c:pt>
                      <c:pt idx="18">
                        <c:v>44593</c:v>
                      </c:pt>
                      <c:pt idx="19">
                        <c:v>44562</c:v>
                      </c:pt>
                      <c:pt idx="20">
                        <c:v>44531</c:v>
                      </c:pt>
                      <c:pt idx="21">
                        <c:v>44501</c:v>
                      </c:pt>
                      <c:pt idx="22">
                        <c:v>44470</c:v>
                      </c:pt>
                      <c:pt idx="23">
                        <c:v>44440</c:v>
                      </c:pt>
                      <c:pt idx="24">
                        <c:v>44409</c:v>
                      </c:pt>
                      <c:pt idx="25">
                        <c:v>44378</c:v>
                      </c:pt>
                      <c:pt idx="26">
                        <c:v>44348</c:v>
                      </c:pt>
                      <c:pt idx="27">
                        <c:v>44317</c:v>
                      </c:pt>
                      <c:pt idx="28">
                        <c:v>44287</c:v>
                      </c:pt>
                      <c:pt idx="29">
                        <c:v>44256</c:v>
                      </c:pt>
                      <c:pt idx="30">
                        <c:v>44228</c:v>
                      </c:pt>
                      <c:pt idx="31">
                        <c:v>44197</c:v>
                      </c:pt>
                      <c:pt idx="32">
                        <c:v>44166</c:v>
                      </c:pt>
                      <c:pt idx="33">
                        <c:v>44136</c:v>
                      </c:pt>
                      <c:pt idx="34">
                        <c:v>44105</c:v>
                      </c:pt>
                      <c:pt idx="35">
                        <c:v>44075</c:v>
                      </c:pt>
                      <c:pt idx="36">
                        <c:v>44044</c:v>
                      </c:pt>
                    </c:numCache>
                  </c:numRef>
                </c:cat>
                <c:val>
                  <c:numRef>
                    <c:extLst>
                      <c:ext uri="{02D57815-91ED-43cb-92C2-25804820EDAC}">
                        <c15:formulaRef>
                          <c15:sqref>'Base intermédiaire'!$Q$6:$Q$42</c15:sqref>
                        </c15:formulaRef>
                      </c:ext>
                    </c:extLst>
                    <c:numCache>
                      <c:formatCode>0.0</c:formatCode>
                      <c:ptCount val="37"/>
                      <c:pt idx="0">
                        <c:v>601.32709833270178</c:v>
                      </c:pt>
                      <c:pt idx="1">
                        <c:v>593.2641265094702</c:v>
                      </c:pt>
                      <c:pt idx="2">
                        <c:v>605.1835846483234</c:v>
                      </c:pt>
                      <c:pt idx="3">
                        <c:v>603.66036467713059</c:v>
                      </c:pt>
                      <c:pt idx="4">
                        <c:v>598.09353314966711</c:v>
                      </c:pt>
                      <c:pt idx="5">
                        <c:v>612.7749991642238</c:v>
                      </c:pt>
                      <c:pt idx="6">
                        <c:v>612.24616140192643</c:v>
                      </c:pt>
                      <c:pt idx="7">
                        <c:v>609.1864081582662</c:v>
                      </c:pt>
                      <c:pt idx="8">
                        <c:v>619.49785425824382</c:v>
                      </c:pt>
                      <c:pt idx="9">
                        <c:v>643.30202704481917</c:v>
                      </c:pt>
                      <c:pt idx="10">
                        <c:v>667.66319471048143</c:v>
                      </c:pt>
                      <c:pt idx="11">
                        <c:v>662.50221826894438</c:v>
                      </c:pt>
                      <c:pt idx="12">
                        <c:v>647.70000000000005</c:v>
                      </c:pt>
                      <c:pt idx="13">
                        <c:v>644.56520703337208</c:v>
                      </c:pt>
                      <c:pt idx="14">
                        <c:v>620.90096940673163</c:v>
                      </c:pt>
                      <c:pt idx="15">
                        <c:v>620.14188682105419</c:v>
                      </c:pt>
                      <c:pt idx="16">
                        <c:v>606.43197959839063</c:v>
                      </c:pt>
                      <c:pt idx="17">
                        <c:v>595.3224078158496</c:v>
                      </c:pt>
                      <c:pt idx="18">
                        <c:v>578.37890893172448</c:v>
                      </c:pt>
                      <c:pt idx="19">
                        <c:v>579.78126422655839</c:v>
                      </c:pt>
                      <c:pt idx="20">
                        <c:v>580.30118232211919</c:v>
                      </c:pt>
                      <c:pt idx="21">
                        <c:v>574.77286708775625</c:v>
                      </c:pt>
                      <c:pt idx="22">
                        <c:v>565.4121650742012</c:v>
                      </c:pt>
                      <c:pt idx="23">
                        <c:v>557.32123062660753</c:v>
                      </c:pt>
                      <c:pt idx="24">
                        <c:v>557.24046274388184</c:v>
                      </c:pt>
                      <c:pt idx="25">
                        <c:v>554.87553810552754</c:v>
                      </c:pt>
                      <c:pt idx="26">
                        <c:v>544.55361270906462</c:v>
                      </c:pt>
                      <c:pt idx="27">
                        <c:v>540.08419060206313</c:v>
                      </c:pt>
                      <c:pt idx="28">
                        <c:v>547.62466593162094</c:v>
                      </c:pt>
                      <c:pt idx="29">
                        <c:v>551.29869114548626</c:v>
                      </c:pt>
                      <c:pt idx="30">
                        <c:v>542.22040629357105</c:v>
                      </c:pt>
                      <c:pt idx="31">
                        <c:v>538.97655936975536</c:v>
                      </c:pt>
                      <c:pt idx="32">
                        <c:v>539.02687269476223</c:v>
                      </c:pt>
                      <c:pt idx="33">
                        <c:v>554.46844451492746</c:v>
                      </c:pt>
                      <c:pt idx="34">
                        <c:v>557.07587313563533</c:v>
                      </c:pt>
                      <c:pt idx="35">
                        <c:v>556.28421881376664</c:v>
                      </c:pt>
                      <c:pt idx="36">
                        <c:v>554.58844289445176</c:v>
                      </c:pt>
                    </c:numCache>
                  </c:numRef>
                </c:val>
                <c:smooth val="0"/>
                <c:extLst>
                  <c:ext xmlns:c16="http://schemas.microsoft.com/office/drawing/2014/chart" uri="{C3380CC4-5D6E-409C-BE32-E72D297353CC}">
                    <c16:uniqueId val="{00000000-223F-4A17-8BD6-65F0B1F93F08}"/>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'Base intermédiaire'!$S$5</c15:sqref>
                        </c15:formulaRef>
                      </c:ext>
                    </c:extLst>
                    <c:strCache>
                      <c:ptCount val="1"/>
                      <c:pt idx="0">
                        <c:v>Cours mondial du coton (FCFA / Kg)</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extLst xmlns:c15="http://schemas.microsoft.com/office/drawing/2012/chart">
                      <c:ext xmlns:c15="http://schemas.microsoft.com/office/drawing/2012/chart" uri="{02D57815-91ED-43cb-92C2-25804820EDAC}">
                        <c15:formulaRef>
                          <c15:sqref>'Base intermédiaire'!$P$6:$P$42</c15:sqref>
                        </c15:formulaRef>
                      </c:ext>
                    </c:extLst>
                    <c:numCache>
                      <c:formatCode>mmm\-yy</c:formatCode>
                      <c:ptCount val="37"/>
                      <c:pt idx="0">
                        <c:v>45139</c:v>
                      </c:pt>
                      <c:pt idx="1">
                        <c:v>45108</c:v>
                      </c:pt>
                      <c:pt idx="2">
                        <c:v>45078</c:v>
                      </c:pt>
                      <c:pt idx="3">
                        <c:v>45047</c:v>
                      </c:pt>
                      <c:pt idx="4">
                        <c:v>45017</c:v>
                      </c:pt>
                      <c:pt idx="5">
                        <c:v>44986</c:v>
                      </c:pt>
                      <c:pt idx="6">
                        <c:v>44958</c:v>
                      </c:pt>
                      <c:pt idx="7">
                        <c:v>44927</c:v>
                      </c:pt>
                      <c:pt idx="8">
                        <c:v>44896</c:v>
                      </c:pt>
                      <c:pt idx="9">
                        <c:v>44866</c:v>
                      </c:pt>
                      <c:pt idx="10">
                        <c:v>44835</c:v>
                      </c:pt>
                      <c:pt idx="11">
                        <c:v>44805</c:v>
                      </c:pt>
                      <c:pt idx="12">
                        <c:v>44774</c:v>
                      </c:pt>
                      <c:pt idx="13">
                        <c:v>44743</c:v>
                      </c:pt>
                      <c:pt idx="14">
                        <c:v>44713</c:v>
                      </c:pt>
                      <c:pt idx="15">
                        <c:v>44682</c:v>
                      </c:pt>
                      <c:pt idx="16">
                        <c:v>44652</c:v>
                      </c:pt>
                      <c:pt idx="17">
                        <c:v>44621</c:v>
                      </c:pt>
                      <c:pt idx="18">
                        <c:v>44593</c:v>
                      </c:pt>
                      <c:pt idx="19">
                        <c:v>44562</c:v>
                      </c:pt>
                      <c:pt idx="20">
                        <c:v>44531</c:v>
                      </c:pt>
                      <c:pt idx="21">
                        <c:v>44501</c:v>
                      </c:pt>
                      <c:pt idx="22">
                        <c:v>44470</c:v>
                      </c:pt>
                      <c:pt idx="23">
                        <c:v>44440</c:v>
                      </c:pt>
                      <c:pt idx="24">
                        <c:v>44409</c:v>
                      </c:pt>
                      <c:pt idx="25">
                        <c:v>44378</c:v>
                      </c:pt>
                      <c:pt idx="26">
                        <c:v>44348</c:v>
                      </c:pt>
                      <c:pt idx="27">
                        <c:v>44317</c:v>
                      </c:pt>
                      <c:pt idx="28">
                        <c:v>44287</c:v>
                      </c:pt>
                      <c:pt idx="29">
                        <c:v>44256</c:v>
                      </c:pt>
                      <c:pt idx="30">
                        <c:v>44228</c:v>
                      </c:pt>
                      <c:pt idx="31">
                        <c:v>44197</c:v>
                      </c:pt>
                      <c:pt idx="32">
                        <c:v>44166</c:v>
                      </c:pt>
                      <c:pt idx="33">
                        <c:v>44136</c:v>
                      </c:pt>
                      <c:pt idx="34">
                        <c:v>44105</c:v>
                      </c:pt>
                      <c:pt idx="35">
                        <c:v>44075</c:v>
                      </c:pt>
                      <c:pt idx="36">
                        <c:v>44044</c:v>
                      </c:pt>
                    </c:numCache>
                  </c:numRef>
                </c:cat>
                <c:val>
                  <c:numRef>
                    <c:extLst xmlns:c15="http://schemas.microsoft.com/office/drawing/2012/chart">
                      <c:ext xmlns:c15="http://schemas.microsoft.com/office/drawing/2012/chart" uri="{02D57815-91ED-43cb-92C2-25804820EDAC}">
                        <c15:formulaRef>
                          <c15:sqref>'Base intermédiaire'!$S$6:$S$42</c15:sqref>
                        </c15:formulaRef>
                      </c:ext>
                    </c:extLst>
                    <c:numCache>
                      <c:formatCode>0.0</c:formatCode>
                      <c:ptCount val="37"/>
                      <c:pt idx="0">
                        <c:v>1271.7418492019231</c:v>
                      </c:pt>
                      <c:pt idx="1">
                        <c:v>1218.7216810097902</c:v>
                      </c:pt>
                      <c:pt idx="2">
                        <c:v>1233.8680068414551</c:v>
                      </c:pt>
                      <c:pt idx="3">
                        <c:v>1251.6566312406133</c:v>
                      </c:pt>
                      <c:pt idx="4">
                        <c:v>1254.7502271438821</c:v>
                      </c:pt>
                      <c:pt idx="5">
                        <c:v>1288.6658232423629</c:v>
                      </c:pt>
                      <c:pt idx="6">
                        <c:v>1341.4313396316206</c:v>
                      </c:pt>
                      <c:pt idx="7">
                        <c:v>1346.9111484379264</c:v>
                      </c:pt>
                      <c:pt idx="8">
                        <c:v>1377.6393282994827</c:v>
                      </c:pt>
                      <c:pt idx="9">
                        <c:v>1431.7097617547531</c:v>
                      </c:pt>
                      <c:pt idx="10">
                        <c:v>1467.2334126991893</c:v>
                      </c:pt>
                      <c:pt idx="11">
                        <c:v>1727.7030960765708</c:v>
                      </c:pt>
                      <c:pt idx="12">
                        <c:v>1776.6334597308</c:v>
                      </c:pt>
                      <c:pt idx="13">
                        <c:v>1861.9642706202048</c:v>
                      </c:pt>
                      <c:pt idx="14">
                        <c:v>2110.3571167489367</c:v>
                      </c:pt>
                      <c:pt idx="15">
                        <c:v>2238.7526756821208</c:v>
                      </c:pt>
                      <c:pt idx="16">
                        <c:v>2076.5539564631749</c:v>
                      </c:pt>
                      <c:pt idx="17">
                        <c:v>1852.2743558664943</c:v>
                      </c:pt>
                      <c:pt idx="18">
                        <c:v>1764.8738135003578</c:v>
                      </c:pt>
                      <c:pt idx="19">
                        <c:v>1687.8596280610545</c:v>
                      </c:pt>
                      <c:pt idx="20">
                        <c:v>1535.7240485222167</c:v>
                      </c:pt>
                      <c:pt idx="21">
                        <c:v>1603.4588964756424</c:v>
                      </c:pt>
                      <c:pt idx="22">
                        <c:v>1463.1639638940762</c:v>
                      </c:pt>
                      <c:pt idx="23">
                        <c:v>1273.8970118219079</c:v>
                      </c:pt>
                      <c:pt idx="24">
                        <c:v>1244.4740140710842</c:v>
                      </c:pt>
                      <c:pt idx="25">
                        <c:v>1195.1540455153895</c:v>
                      </c:pt>
                      <c:pt idx="26">
                        <c:v>1134.504427439872</c:v>
                      </c:pt>
                      <c:pt idx="27">
                        <c:v>1082.2094230903458</c:v>
                      </c:pt>
                      <c:pt idx="28">
                        <c:v>1095.3871832298983</c:v>
                      </c:pt>
                      <c:pt idx="29">
                        <c:v>1111.4870681727064</c:v>
                      </c:pt>
                      <c:pt idx="30">
                        <c:v>1108.8437195892323</c:v>
                      </c:pt>
                      <c:pt idx="31">
                        <c:v>1036.5004455717733</c:v>
                      </c:pt>
                      <c:pt idx="32">
                        <c:v>962.8007033898806</c:v>
                      </c:pt>
                      <c:pt idx="33">
                        <c:v>948.82084283011284</c:v>
                      </c:pt>
                      <c:pt idx="34">
                        <c:v>918.89480547363519</c:v>
                      </c:pt>
                      <c:pt idx="35">
                        <c:v>868.41052218414211</c:v>
                      </c:pt>
                      <c:pt idx="36">
                        <c:v>855.12614701799203</c:v>
                      </c:pt>
                    </c:numCache>
                  </c:numRef>
                </c:val>
                <c:smooth val="0"/>
                <c:extLst xmlns:c15="http://schemas.microsoft.com/office/drawing/2012/chart">
                  <c:ext xmlns:c16="http://schemas.microsoft.com/office/drawing/2014/chart" uri="{C3380CC4-5D6E-409C-BE32-E72D297353CC}">
                    <c16:uniqueId val="{00000002-223F-4A17-8BD6-65F0B1F93F08}"/>
                  </c:ext>
                </c:extLst>
              </c15:ser>
            </c15:filteredLineSeries>
          </c:ext>
        </c:extLst>
      </c:lineChart>
      <c:dateAx>
        <c:axId val="601174112"/>
        <c:scaling>
          <c:orientation val="minMax"/>
        </c:scaling>
        <c:delete val="0"/>
        <c:axPos val="b"/>
        <c:numFmt formatCode="mm\ yyyy" sourceLinked="0"/>
        <c:majorTickMark val="in"/>
        <c:minorTickMark val="none"/>
        <c:tickLblPos val="nextTo"/>
        <c:spPr>
          <a:noFill/>
          <a:ln w="12700" cap="flat" cmpd="sng" algn="ctr">
            <a:solidFill>
              <a:schemeClr val="tx1">
                <a:lumMod val="15000"/>
                <a:lumOff val="85000"/>
              </a:schemeClr>
            </a:solidFill>
            <a:round/>
          </a:ln>
          <a:effectLst/>
        </c:spPr>
        <c:txPr>
          <a:bodyPr rot="2580000" spcFirstLastPara="1" vertOverflow="ellipsis"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fr-BF"/>
          </a:p>
        </c:txPr>
        <c:crossAx val="601174440"/>
        <c:crosses val="autoZero"/>
        <c:auto val="1"/>
        <c:lblOffset val="100"/>
        <c:baseTimeUnit val="months"/>
      </c:dateAx>
      <c:valAx>
        <c:axId val="60117444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BF"/>
          </a:p>
        </c:txPr>
        <c:crossAx val="601174112"/>
        <c:crosses val="autoZero"/>
        <c:crossBetween val="between"/>
      </c:valAx>
      <c:spPr>
        <a:solidFill>
          <a:schemeClr val="bg1"/>
        </a:solidFill>
        <a:ln>
          <a:noFill/>
        </a:ln>
        <a:effectLst/>
      </c:spPr>
    </c:plotArea>
    <c:legend>
      <c:legendPos val="r"/>
      <c:layout>
        <c:manualLayout>
          <c:xMode val="edge"/>
          <c:yMode val="edge"/>
          <c:x val="8.0555573174884765E-2"/>
          <c:y val="8.5727038806911139E-4"/>
          <c:w val="0.5527776799601225"/>
          <c:h val="0.13326239119287819"/>
        </c:manualLayout>
      </c:layout>
      <c:overlay val="0"/>
      <c:spPr>
        <a:solidFill>
          <a:schemeClr val="accent2">
            <a:lumMod val="60000"/>
            <a:lumOff val="4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BF"/>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fr-BF"/>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Base"/><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hyperlink" Target="#'Secteur ext&#233;rieur'!A1"/><Relationship Id="rId5" Type="http://schemas.openxmlformats.org/officeDocument/2006/relationships/hyperlink" Target="#Base_intermediaire_graph"/><Relationship Id="rId4" Type="http://schemas.openxmlformats.org/officeDocument/2006/relationships/hyperlink" Target="#Base_intermediaire_trim"/></Relationships>
</file>

<file path=xl/drawings/_rels/drawing2.xml.rels><?xml version="1.0" encoding="UTF-8" standalone="yes"?>
<Relationships xmlns="http://schemas.openxmlformats.org/package/2006/relationships"><Relationship Id="rId3" Type="http://schemas.openxmlformats.org/officeDocument/2006/relationships/hyperlink" Target="#'Page de garde'!A1"/><Relationship Id="rId7" Type="http://schemas.openxmlformats.org/officeDocument/2006/relationships/image" Target="../media/image6.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jpeg"/><Relationship Id="rId5" Type="http://schemas.openxmlformats.org/officeDocument/2006/relationships/image" Target="../media/image4.jpeg"/><Relationship Id="rId4"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hyperlink" Target="#'Page de garde'!A1"/></Relationships>
</file>

<file path=xl/drawings/_rels/drawing4.xml.rels><?xml version="1.0" encoding="UTF-8" standalone="yes"?>
<Relationships xmlns="http://schemas.openxmlformats.org/package/2006/relationships"><Relationship Id="rId1" Type="http://schemas.openxmlformats.org/officeDocument/2006/relationships/hyperlink" Target="#'Page de garde'!A1"/></Relationships>
</file>

<file path=xl/drawings/drawing1.xml><?xml version="1.0" encoding="utf-8"?>
<xdr:wsDr xmlns:xdr="http://schemas.openxmlformats.org/drawingml/2006/spreadsheetDrawing" xmlns:a="http://schemas.openxmlformats.org/drawingml/2006/main">
  <xdr:twoCellAnchor editAs="oneCell">
    <xdr:from>
      <xdr:col>3</xdr:col>
      <xdr:colOff>190500</xdr:colOff>
      <xdr:row>1</xdr:row>
      <xdr:rowOff>31750</xdr:rowOff>
    </xdr:from>
    <xdr:to>
      <xdr:col>5</xdr:col>
      <xdr:colOff>138430</xdr:colOff>
      <xdr:row>8</xdr:row>
      <xdr:rowOff>169545</xdr:rowOff>
    </xdr:to>
    <xdr:pic>
      <xdr:nvPicPr>
        <xdr:cNvPr id="2" name="Image 1" descr="Les offres de formations à l’Université Joseph KI-ZERBO | Université ...">
          <a:extLst>
            <a:ext uri="{FF2B5EF4-FFF2-40B4-BE49-F238E27FC236}">
              <a16:creationId xmlns:a16="http://schemas.microsoft.com/office/drawing/2014/main" id="{3E165BD5-0715-4B7E-8AED-78AB9287368F}"/>
            </a:ext>
          </a:extLst>
        </xdr:cNvPr>
        <xdr:cNvPicPr/>
      </xdr:nvPicPr>
      <xdr:blipFill>
        <a:blip xmlns:r="http://schemas.openxmlformats.org/officeDocument/2006/relationships" r:embed="rId1"/>
        <a:srcRect/>
        <a:stretch>
          <a:fillRect/>
        </a:stretch>
      </xdr:blipFill>
      <xdr:spPr>
        <a:xfrm>
          <a:off x="2476500" y="222250"/>
          <a:ext cx="1471930" cy="1471295"/>
        </a:xfrm>
        <a:prstGeom prst="rect">
          <a:avLst/>
        </a:prstGeom>
        <a:noFill/>
        <a:ln>
          <a:noFill/>
          <a:prstDash/>
        </a:ln>
      </xdr:spPr>
    </xdr:pic>
    <xdr:clientData/>
  </xdr:twoCellAnchor>
  <xdr:twoCellAnchor editAs="oneCell">
    <xdr:from>
      <xdr:col>6</xdr:col>
      <xdr:colOff>190500</xdr:colOff>
      <xdr:row>9</xdr:row>
      <xdr:rowOff>19050</xdr:rowOff>
    </xdr:from>
    <xdr:to>
      <xdr:col>7</xdr:col>
      <xdr:colOff>733425</xdr:colOff>
      <xdr:row>14</xdr:row>
      <xdr:rowOff>163741</xdr:rowOff>
    </xdr:to>
    <xdr:pic>
      <xdr:nvPicPr>
        <xdr:cNvPr id="3" name="Image 2">
          <a:extLst>
            <a:ext uri="{FF2B5EF4-FFF2-40B4-BE49-F238E27FC236}">
              <a16:creationId xmlns:a16="http://schemas.microsoft.com/office/drawing/2014/main" id="{72B73923-34CF-4CEE-8651-448AB357BF5A}"/>
            </a:ext>
          </a:extLst>
        </xdr:cNvPr>
        <xdr:cNvPicPr/>
      </xdr:nvPicPr>
      <xdr:blipFill>
        <a:blip xmlns:r="http://schemas.openxmlformats.org/officeDocument/2006/relationships" r:embed="rId2"/>
        <a:stretch>
          <a:fillRect/>
        </a:stretch>
      </xdr:blipFill>
      <xdr:spPr>
        <a:xfrm>
          <a:off x="4762500" y="1905000"/>
          <a:ext cx="1304925" cy="1193165"/>
        </a:xfrm>
        <a:prstGeom prst="rect">
          <a:avLst/>
        </a:prstGeom>
      </xdr:spPr>
    </xdr:pic>
    <xdr:clientData/>
  </xdr:twoCellAnchor>
  <xdr:twoCellAnchor>
    <xdr:from>
      <xdr:col>3</xdr:col>
      <xdr:colOff>116681</xdr:colOff>
      <xdr:row>33</xdr:row>
      <xdr:rowOff>4762</xdr:rowOff>
    </xdr:from>
    <xdr:to>
      <xdr:col>7</xdr:col>
      <xdr:colOff>154781</xdr:colOff>
      <xdr:row>41</xdr:row>
      <xdr:rowOff>130968</xdr:rowOff>
    </xdr:to>
    <xdr:sp macro="" textlink="">
      <xdr:nvSpPr>
        <xdr:cNvPr id="4" name="Parchemin : vertical 3">
          <a:extLst>
            <a:ext uri="{FF2B5EF4-FFF2-40B4-BE49-F238E27FC236}">
              <a16:creationId xmlns:a16="http://schemas.microsoft.com/office/drawing/2014/main" id="{E5C7696F-6BE2-4BF5-B43D-4D930DF6955E}"/>
            </a:ext>
          </a:extLst>
        </xdr:cNvPr>
        <xdr:cNvSpPr/>
      </xdr:nvSpPr>
      <xdr:spPr>
        <a:xfrm>
          <a:off x="2402681" y="6565106"/>
          <a:ext cx="3086100" cy="1650206"/>
        </a:xfrm>
        <a:prstGeom prst="verticalScroll">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b="1" u="none">
              <a:latin typeface="Times New Roman" panose="02020603050405020304" pitchFamily="18" charset="0"/>
              <a:cs typeface="Times New Roman" panose="02020603050405020304" pitchFamily="18" charset="0"/>
            </a:rPr>
            <a:t>     </a:t>
          </a:r>
          <a:r>
            <a:rPr lang="fr-FR" sz="1100" b="1" u="sng">
              <a:latin typeface="Times New Roman" panose="02020603050405020304" pitchFamily="18" charset="0"/>
              <a:cs typeface="Times New Roman" panose="02020603050405020304" pitchFamily="18" charset="0"/>
            </a:rPr>
            <a:t> MEMBRES DU GROUPE 6</a:t>
          </a:r>
        </a:p>
        <a:p>
          <a:pPr algn="l"/>
          <a:endParaRPr lang="fr-FR" sz="1100" b="1" u="sng">
            <a:latin typeface="Times New Roman" panose="02020603050405020304" pitchFamily="18" charset="0"/>
            <a:cs typeface="Times New Roman" panose="02020603050405020304" pitchFamily="18" charset="0"/>
          </a:endParaRPr>
        </a:p>
        <a:p>
          <a:pPr lvl="1" algn="l"/>
          <a:r>
            <a:rPr lang="fr-FR" sz="1200">
              <a:latin typeface="Times New Roman" panose="02020603050405020304" pitchFamily="18" charset="0"/>
              <a:cs typeface="Times New Roman" panose="02020603050405020304" pitchFamily="18" charset="0"/>
            </a:rPr>
            <a:t>CISSE Oumarou</a:t>
          </a:r>
        </a:p>
        <a:p>
          <a:pPr lvl="1" algn="l"/>
          <a:r>
            <a:rPr lang="fr-FR" sz="1200">
              <a:latin typeface="Times New Roman" panose="02020603050405020304" pitchFamily="18" charset="0"/>
              <a:cs typeface="Times New Roman" panose="02020603050405020304" pitchFamily="18" charset="0"/>
            </a:rPr>
            <a:t>SAWADOGO Yacouba</a:t>
          </a:r>
        </a:p>
        <a:p>
          <a:pPr lvl="1" algn="l"/>
          <a:r>
            <a:rPr lang="fr-FR" sz="1200">
              <a:latin typeface="Times New Roman" panose="02020603050405020304" pitchFamily="18" charset="0"/>
              <a:cs typeface="Times New Roman" panose="02020603050405020304" pitchFamily="18" charset="0"/>
            </a:rPr>
            <a:t>TONGO Lanyiwè Lazare</a:t>
          </a:r>
        </a:p>
        <a:p>
          <a:pPr lvl="1" algn="l"/>
          <a:r>
            <a:rPr lang="fr-FR" sz="1200">
              <a:latin typeface="Times New Roman" panose="02020603050405020304" pitchFamily="18" charset="0"/>
              <a:cs typeface="Times New Roman" panose="02020603050405020304" pitchFamily="18" charset="0"/>
            </a:rPr>
            <a:t>ZANGRE Madi</a:t>
          </a:r>
          <a:endParaRPr lang="fr-BF" sz="1200">
            <a:latin typeface="Times New Roman" panose="02020603050405020304" pitchFamily="18" charset="0"/>
            <a:cs typeface="Times New Roman" panose="02020603050405020304" pitchFamily="18" charset="0"/>
          </a:endParaRPr>
        </a:p>
      </xdr:txBody>
    </xdr:sp>
    <xdr:clientData/>
  </xdr:twoCellAnchor>
  <xdr:twoCellAnchor>
    <xdr:from>
      <xdr:col>7</xdr:col>
      <xdr:colOff>428625</xdr:colOff>
      <xdr:row>35</xdr:row>
      <xdr:rowOff>35718</xdr:rowOff>
    </xdr:from>
    <xdr:to>
      <xdr:col>10</xdr:col>
      <xdr:colOff>559594</xdr:colOff>
      <xdr:row>42</xdr:row>
      <xdr:rowOff>23812</xdr:rowOff>
    </xdr:to>
    <xdr:sp macro="" textlink="">
      <xdr:nvSpPr>
        <xdr:cNvPr id="5" name="Parchemin : horizontal 4">
          <a:extLst>
            <a:ext uri="{FF2B5EF4-FFF2-40B4-BE49-F238E27FC236}">
              <a16:creationId xmlns:a16="http://schemas.microsoft.com/office/drawing/2014/main" id="{E39BD460-028F-45B4-88B3-F86E095E8C96}"/>
            </a:ext>
          </a:extLst>
        </xdr:cNvPr>
        <xdr:cNvSpPr/>
      </xdr:nvSpPr>
      <xdr:spPr>
        <a:xfrm>
          <a:off x="5762625" y="6977062"/>
          <a:ext cx="2416969" cy="1321594"/>
        </a:xfrm>
        <a:prstGeom prst="horizontalScroll">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200" b="1" u="sng">
              <a:latin typeface="Times New Roman" panose="02020603050405020304" pitchFamily="18" charset="0"/>
              <a:cs typeface="Times New Roman" panose="02020603050405020304" pitchFamily="18" charset="0"/>
            </a:rPr>
            <a:t>ENSEIGNANT</a:t>
          </a:r>
        </a:p>
        <a:p>
          <a:pPr algn="l"/>
          <a:endParaRPr lang="fr-FR" sz="1200" b="1" u="sng">
            <a:latin typeface="Times New Roman" panose="02020603050405020304" pitchFamily="18" charset="0"/>
            <a:cs typeface="Times New Roman" panose="02020603050405020304" pitchFamily="18" charset="0"/>
          </a:endParaRPr>
        </a:p>
        <a:p>
          <a:pPr lvl="0" algn="l"/>
          <a:r>
            <a:rPr lang="fr-FR" sz="1200" b="1">
              <a:latin typeface="Times New Roman" panose="02020603050405020304" pitchFamily="18" charset="0"/>
              <a:cs typeface="Times New Roman" panose="02020603050405020304" pitchFamily="18" charset="0"/>
            </a:rPr>
            <a:t>Monsieur Issaka NIANGAO</a:t>
          </a:r>
        </a:p>
        <a:p>
          <a:pPr lvl="0" algn="l"/>
          <a:r>
            <a:rPr lang="fr-FR" sz="1100">
              <a:latin typeface="Times New Roman" panose="02020603050405020304" pitchFamily="18" charset="0"/>
              <a:cs typeface="Times New Roman" panose="02020603050405020304" pitchFamily="18" charset="0"/>
            </a:rPr>
            <a:t>Ingénieur Statisticien</a:t>
          </a:r>
          <a:r>
            <a:rPr lang="fr-FR" sz="1100" baseline="0">
              <a:latin typeface="Times New Roman" panose="02020603050405020304" pitchFamily="18" charset="0"/>
              <a:cs typeface="Times New Roman" panose="02020603050405020304" pitchFamily="18" charset="0"/>
            </a:rPr>
            <a:t> Economiste(ISE)</a:t>
          </a:r>
          <a:endParaRPr lang="fr-BF" sz="1100">
            <a:latin typeface="Times New Roman" panose="02020603050405020304" pitchFamily="18" charset="0"/>
            <a:cs typeface="Times New Roman" panose="02020603050405020304" pitchFamily="18" charset="0"/>
          </a:endParaRPr>
        </a:p>
      </xdr:txBody>
    </xdr:sp>
    <xdr:clientData/>
  </xdr:twoCellAnchor>
  <xdr:twoCellAnchor>
    <xdr:from>
      <xdr:col>5</xdr:col>
      <xdr:colOff>547591</xdr:colOff>
      <xdr:row>46</xdr:row>
      <xdr:rowOff>153609</xdr:rowOff>
    </xdr:from>
    <xdr:to>
      <xdr:col>9</xdr:col>
      <xdr:colOff>181889</xdr:colOff>
      <xdr:row>52</xdr:row>
      <xdr:rowOff>43062</xdr:rowOff>
    </xdr:to>
    <xdr:sp macro="" textlink="">
      <xdr:nvSpPr>
        <xdr:cNvPr id="6" name="Rectangle : coins arrondis 5">
          <a:extLst>
            <a:ext uri="{FF2B5EF4-FFF2-40B4-BE49-F238E27FC236}">
              <a16:creationId xmlns:a16="http://schemas.microsoft.com/office/drawing/2014/main" id="{1B0B068A-D1C3-4A6E-83F4-1F04C55FBDEB}"/>
            </a:ext>
          </a:extLst>
        </xdr:cNvPr>
        <xdr:cNvSpPr/>
      </xdr:nvSpPr>
      <xdr:spPr>
        <a:xfrm>
          <a:off x="4391012" y="8943346"/>
          <a:ext cx="2709035" cy="992348"/>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3200">
              <a:latin typeface="Times New Roman" panose="02020603050405020304" pitchFamily="18" charset="0"/>
              <a:cs typeface="Times New Roman" panose="02020603050405020304" pitchFamily="18" charset="0"/>
            </a:rPr>
            <a:t>2023-2024</a:t>
          </a:r>
        </a:p>
        <a:p>
          <a:pPr algn="l"/>
          <a:endParaRPr lang="fr-BF" sz="1100"/>
        </a:p>
      </xdr:txBody>
    </xdr:sp>
    <xdr:clientData/>
  </xdr:twoCellAnchor>
  <xdr:twoCellAnchor>
    <xdr:from>
      <xdr:col>12</xdr:col>
      <xdr:colOff>561725</xdr:colOff>
      <xdr:row>8</xdr:row>
      <xdr:rowOff>15717</xdr:rowOff>
    </xdr:from>
    <xdr:to>
      <xdr:col>18</xdr:col>
      <xdr:colOff>284415</xdr:colOff>
      <xdr:row>10</xdr:row>
      <xdr:rowOff>153081</xdr:rowOff>
    </xdr:to>
    <xdr:sp macro="[0]!Rectangle6_Cliquer" textlink="">
      <xdr:nvSpPr>
        <xdr:cNvPr id="7" name="Rectangle 6">
          <a:hlinkClick xmlns:r="http://schemas.openxmlformats.org/officeDocument/2006/relationships" r:id="rId3"/>
          <a:extLst>
            <a:ext uri="{FF2B5EF4-FFF2-40B4-BE49-F238E27FC236}">
              <a16:creationId xmlns:a16="http://schemas.microsoft.com/office/drawing/2014/main" id="{06ADC38A-2D80-48EB-B0C2-0AC818B0A0EC}"/>
            </a:ext>
          </a:extLst>
        </xdr:cNvPr>
        <xdr:cNvSpPr/>
      </xdr:nvSpPr>
      <xdr:spPr>
        <a:xfrm>
          <a:off x="10052707" y="1648574"/>
          <a:ext cx="4315101" cy="545578"/>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fr-FR" sz="2000" b="0" i="0" u="sng" strike="noStrike">
              <a:solidFill>
                <a:srgbClr val="0563C1"/>
              </a:solidFill>
              <a:effectLst/>
              <a:latin typeface="Algerian" panose="04020705040A02060702" pitchFamily="82" charset="0"/>
              <a:hlinkClick xmlns:r="http://schemas.openxmlformats.org/officeDocument/2006/relationships" r:id="">
                <a:extLst>
                  <a:ext uri="{A12FA001-AC4F-418D-AE19-62706E023703}">
                    <ahyp:hlinkClr xmlns:ahyp="http://schemas.microsoft.com/office/drawing/2018/hyperlinkcolor" val="tx"/>
                  </a:ext>
                </a:extLst>
              </a:hlinkClick>
            </a:rPr>
            <a:t>Accéder à la base de données</a:t>
          </a:r>
          <a:r>
            <a:rPr lang="fr-FR" sz="2000"/>
            <a:t> </a:t>
          </a:r>
          <a:endParaRPr lang="fr-BF" sz="2000"/>
        </a:p>
      </xdr:txBody>
    </xdr:sp>
    <xdr:clientData/>
  </xdr:twoCellAnchor>
  <xdr:twoCellAnchor>
    <xdr:from>
      <xdr:col>12</xdr:col>
      <xdr:colOff>578734</xdr:colOff>
      <xdr:row>14</xdr:row>
      <xdr:rowOff>154587</xdr:rowOff>
    </xdr:from>
    <xdr:to>
      <xdr:col>19</xdr:col>
      <xdr:colOff>204968</xdr:colOff>
      <xdr:row>19</xdr:row>
      <xdr:rowOff>47581</xdr:rowOff>
    </xdr:to>
    <xdr:sp macro="" textlink="">
      <xdr:nvSpPr>
        <xdr:cNvPr id="8" name="Rectangle 7">
          <a:hlinkClick xmlns:r="http://schemas.openxmlformats.org/officeDocument/2006/relationships" r:id="rId4"/>
          <a:extLst>
            <a:ext uri="{FF2B5EF4-FFF2-40B4-BE49-F238E27FC236}">
              <a16:creationId xmlns:a16="http://schemas.microsoft.com/office/drawing/2014/main" id="{742592AC-D98F-4846-9047-41B86DDBDC6D}"/>
            </a:ext>
          </a:extLst>
        </xdr:cNvPr>
        <xdr:cNvSpPr/>
      </xdr:nvSpPr>
      <xdr:spPr>
        <a:xfrm>
          <a:off x="10069716" y="3029096"/>
          <a:ext cx="4984047" cy="828485"/>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2000" b="0" i="0" u="sng" strike="noStrike">
              <a:solidFill>
                <a:srgbClr val="0563C1"/>
              </a:solidFill>
              <a:effectLst/>
              <a:latin typeface="Algerian" panose="04020705040A02060702" pitchFamily="82" charset="0"/>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Accéder à la base intermédiaire trimestrielle</a:t>
          </a:r>
          <a:r>
            <a:rPr lang="fr-FR" sz="2000"/>
            <a:t> </a:t>
          </a:r>
          <a:endParaRPr lang="fr-BF" sz="2000"/>
        </a:p>
      </xdr:txBody>
    </xdr:sp>
    <xdr:clientData/>
  </xdr:twoCellAnchor>
  <xdr:twoCellAnchor>
    <xdr:from>
      <xdr:col>12</xdr:col>
      <xdr:colOff>522755</xdr:colOff>
      <xdr:row>23</xdr:row>
      <xdr:rowOff>2</xdr:rowOff>
    </xdr:from>
    <xdr:to>
      <xdr:col>19</xdr:col>
      <xdr:colOff>153080</xdr:colOff>
      <xdr:row>27</xdr:row>
      <xdr:rowOff>119063</xdr:rowOff>
    </xdr:to>
    <xdr:sp macro="" textlink="">
      <xdr:nvSpPr>
        <xdr:cNvPr id="9" name="Rectangle 8">
          <a:hlinkClick xmlns:r="http://schemas.openxmlformats.org/officeDocument/2006/relationships" r:id="rId5"/>
          <a:extLst>
            <a:ext uri="{FF2B5EF4-FFF2-40B4-BE49-F238E27FC236}">
              <a16:creationId xmlns:a16="http://schemas.microsoft.com/office/drawing/2014/main" id="{5405019B-D53A-4CE9-8422-185DDA87990F}"/>
            </a:ext>
          </a:extLst>
        </xdr:cNvPr>
        <xdr:cNvSpPr/>
      </xdr:nvSpPr>
      <xdr:spPr>
        <a:xfrm>
          <a:off x="10013737" y="4711475"/>
          <a:ext cx="4988138" cy="867454"/>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2000" b="0" i="0" u="sng" strike="noStrike">
              <a:solidFill>
                <a:srgbClr val="0563C1"/>
              </a:solidFill>
              <a:effectLst/>
              <a:latin typeface="Algerian" panose="04020705040A02060702" pitchFamily="82" charset="0"/>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Accéder à la base intermédiaire pour graphique</a:t>
          </a:r>
          <a:r>
            <a:rPr lang="fr-FR" sz="2000" b="0" i="0" u="sng" strike="noStrike">
              <a:solidFill>
                <a:srgbClr val="0563C1"/>
              </a:solidFill>
              <a:effectLst/>
              <a:latin typeface="Algerian" panose="04020705040A02060702" pitchFamily="82" charset="0"/>
              <a:ea typeface="+mn-ea"/>
              <a:cs typeface="+mn-cs"/>
            </a:rPr>
            <a:t> </a:t>
          </a:r>
          <a:endParaRPr lang="fr-BF" sz="2000" b="0" i="0" u="sng" strike="noStrike">
            <a:solidFill>
              <a:srgbClr val="0563C1"/>
            </a:solidFill>
            <a:effectLst/>
            <a:latin typeface="Algerian" panose="04020705040A02060702" pitchFamily="82" charset="0"/>
            <a:ea typeface="+mn-ea"/>
            <a:cs typeface="+mn-cs"/>
          </a:endParaRPr>
        </a:p>
      </xdr:txBody>
    </xdr:sp>
    <xdr:clientData/>
  </xdr:twoCellAnchor>
  <xdr:twoCellAnchor>
    <xdr:from>
      <xdr:col>12</xdr:col>
      <xdr:colOff>542564</xdr:colOff>
      <xdr:row>31</xdr:row>
      <xdr:rowOff>68037</xdr:rowOff>
    </xdr:from>
    <xdr:to>
      <xdr:col>18</xdr:col>
      <xdr:colOff>306160</xdr:colOff>
      <xdr:row>36</xdr:row>
      <xdr:rowOff>51028</xdr:rowOff>
    </xdr:to>
    <xdr:sp macro="" textlink="">
      <xdr:nvSpPr>
        <xdr:cNvPr id="10" name="Rectangle 9">
          <a:hlinkClick xmlns:r="http://schemas.openxmlformats.org/officeDocument/2006/relationships" r:id="rId6"/>
          <a:extLst>
            <a:ext uri="{FF2B5EF4-FFF2-40B4-BE49-F238E27FC236}">
              <a16:creationId xmlns:a16="http://schemas.microsoft.com/office/drawing/2014/main" id="{5C9963D7-F649-4AED-9B34-2AB78BB60DDE}"/>
            </a:ext>
          </a:extLst>
        </xdr:cNvPr>
        <xdr:cNvSpPr/>
      </xdr:nvSpPr>
      <xdr:spPr>
        <a:xfrm>
          <a:off x="10033546" y="6276296"/>
          <a:ext cx="4356007" cy="918482"/>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2000" b="0" i="0" u="sng" strike="noStrike">
              <a:solidFill>
                <a:srgbClr val="0563C1"/>
              </a:solidFill>
              <a:effectLst/>
              <a:latin typeface="Algerian" panose="04020705040A02060702" pitchFamily="82" charset="0"/>
              <a:hlinkClick xmlns:r="http://schemas.openxmlformats.org/officeDocument/2006/relationships" r:id="">
                <a:extLst>
                  <a:ext uri="{A12FA001-AC4F-418D-AE19-62706E023703}">
                    <ahyp:hlinkClr xmlns:ahyp="http://schemas.microsoft.com/office/drawing/2018/hyperlinkcolor" val="tx"/>
                  </a:ext>
                </a:extLst>
              </a:hlinkClick>
            </a:rPr>
            <a:t>Secteur exterieur (Travail final</a:t>
          </a:r>
          <a:r>
            <a:rPr lang="fr-FR" sz="2000"/>
            <a:t> )</a:t>
          </a:r>
          <a:endParaRPr lang="fr-BF" sz="2000" b="0" i="0" u="sng" strike="noStrike">
            <a:solidFill>
              <a:srgbClr val="0563C1"/>
            </a:solidFill>
            <a:effectLst/>
            <a:latin typeface="Algerian" panose="04020705040A02060702" pitchFamily="82" charset="0"/>
            <a:ea typeface="+mn-ea"/>
            <a:cs typeface="+mn-cs"/>
          </a:endParaRPr>
        </a:p>
      </xdr:txBody>
    </xdr:sp>
    <xdr:clientData/>
  </xdr:twoCellAnchor>
  <xdr:twoCellAnchor>
    <xdr:from>
      <xdr:col>3</xdr:col>
      <xdr:colOff>102054</xdr:colOff>
      <xdr:row>21</xdr:row>
      <xdr:rowOff>119062</xdr:rowOff>
    </xdr:from>
    <xdr:to>
      <xdr:col>11</xdr:col>
      <xdr:colOff>289151</xdr:colOff>
      <xdr:row>30</xdr:row>
      <xdr:rowOff>34018</xdr:rowOff>
    </xdr:to>
    <xdr:sp macro="" textlink="">
      <xdr:nvSpPr>
        <xdr:cNvPr id="12" name="Rectangle 11">
          <a:extLst>
            <a:ext uri="{FF2B5EF4-FFF2-40B4-BE49-F238E27FC236}">
              <a16:creationId xmlns:a16="http://schemas.microsoft.com/office/drawing/2014/main" id="{F3EECAE0-0D28-4A2F-A679-D8C375F35161}"/>
            </a:ext>
          </a:extLst>
        </xdr:cNvPr>
        <xdr:cNvSpPr/>
      </xdr:nvSpPr>
      <xdr:spPr>
        <a:xfrm>
          <a:off x="2398259" y="4456339"/>
          <a:ext cx="6310312" cy="159884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2400">
              <a:latin typeface="Arial Black" panose="020B0A04020102020204" pitchFamily="34" charset="0"/>
            </a:rPr>
            <a:t>TABLEAU DE BORD DE L'ECONOMIE: SECTEUR EXTERIEUR</a:t>
          </a:r>
          <a:endParaRPr lang="fr-BF" sz="2400">
            <a:latin typeface="Arial Black" panose="020B0A040201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303990</xdr:colOff>
      <xdr:row>1</xdr:row>
      <xdr:rowOff>60797</xdr:rowOff>
    </xdr:from>
    <xdr:to>
      <xdr:col>9</xdr:col>
      <xdr:colOff>415453</xdr:colOff>
      <xdr:row>3</xdr:row>
      <xdr:rowOff>111463</xdr:rowOff>
    </xdr:to>
    <xdr:sp macro="" textlink="">
      <xdr:nvSpPr>
        <xdr:cNvPr id="2" name="Ellipse 1">
          <a:extLst>
            <a:ext uri="{FF2B5EF4-FFF2-40B4-BE49-F238E27FC236}">
              <a16:creationId xmlns:a16="http://schemas.microsoft.com/office/drawing/2014/main" id="{E4ED96A2-90F4-4E37-A0FE-B421F40A447C}"/>
            </a:ext>
          </a:extLst>
        </xdr:cNvPr>
        <xdr:cNvSpPr/>
      </xdr:nvSpPr>
      <xdr:spPr>
        <a:xfrm>
          <a:off x="1063963" y="253324"/>
          <a:ext cx="8207713" cy="618112"/>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ctr" rtl="0">
            <a:defRPr sz="1000"/>
          </a:pPr>
          <a:r>
            <a:rPr lang="fr-FR" sz="2600" b="1" i="0" strike="noStrike">
              <a:solidFill>
                <a:srgbClr val="000000"/>
              </a:solidFill>
              <a:latin typeface="Lucida Handwriting"/>
              <a:ea typeface="+mn-ea"/>
              <a:cs typeface="+mn-cs"/>
            </a:rPr>
            <a:t>Secteur extérieur</a:t>
          </a:r>
          <a:endParaRPr lang="fr-BF" sz="2600" b="1" i="0" strike="noStrike">
            <a:solidFill>
              <a:srgbClr val="000000"/>
            </a:solidFill>
            <a:latin typeface="Lucida Handwriting"/>
            <a:ea typeface="+mn-ea"/>
            <a:cs typeface="+mn-cs"/>
          </a:endParaRPr>
        </a:p>
      </xdr:txBody>
    </xdr:sp>
    <xdr:clientData/>
  </xdr:twoCellAnchor>
  <xdr:twoCellAnchor>
    <xdr:from>
      <xdr:col>1</xdr:col>
      <xdr:colOff>22413</xdr:colOff>
      <xdr:row>21</xdr:row>
      <xdr:rowOff>12326</xdr:rowOff>
    </xdr:from>
    <xdr:to>
      <xdr:col>3</xdr:col>
      <xdr:colOff>280149</xdr:colOff>
      <xdr:row>38</xdr:row>
      <xdr:rowOff>0</xdr:rowOff>
    </xdr:to>
    <xdr:graphicFrame macro="">
      <xdr:nvGraphicFramePr>
        <xdr:cNvPr id="4" name="Graphique 3">
          <a:extLst>
            <a:ext uri="{FF2B5EF4-FFF2-40B4-BE49-F238E27FC236}">
              <a16:creationId xmlns:a16="http://schemas.microsoft.com/office/drawing/2014/main" id="{3E6ACFCD-4F7F-49D7-B9B9-B01293113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291353</xdr:colOff>
      <xdr:row>21</xdr:row>
      <xdr:rowOff>1120</xdr:rowOff>
    </xdr:from>
    <xdr:to>
      <xdr:col>9</xdr:col>
      <xdr:colOff>750793</xdr:colOff>
      <xdr:row>38</xdr:row>
      <xdr:rowOff>0</xdr:rowOff>
    </xdr:to>
    <xdr:graphicFrame macro="">
      <xdr:nvGraphicFramePr>
        <xdr:cNvPr id="5" name="Graphique 4">
          <a:extLst>
            <a:ext uri="{FF2B5EF4-FFF2-40B4-BE49-F238E27FC236}">
              <a16:creationId xmlns:a16="http://schemas.microsoft.com/office/drawing/2014/main" id="{04385EC0-6F36-4268-8F4D-646BD9032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17009</xdr:colOff>
      <xdr:row>39</xdr:row>
      <xdr:rowOff>17009</xdr:rowOff>
    </xdr:from>
    <xdr:to>
      <xdr:col>9</xdr:col>
      <xdr:colOff>731384</xdr:colOff>
      <xdr:row>99</xdr:row>
      <xdr:rowOff>26459</xdr:rowOff>
    </xdr:to>
    <xdr:sp macro="" textlink="">
      <xdr:nvSpPr>
        <xdr:cNvPr id="3" name="ZoneTexte 2">
          <a:extLst>
            <a:ext uri="{FF2B5EF4-FFF2-40B4-BE49-F238E27FC236}">
              <a16:creationId xmlns:a16="http://schemas.microsoft.com/office/drawing/2014/main" id="{117B6145-F588-4BE3-A4BC-B9FEC206F9CE}"/>
            </a:ext>
          </a:extLst>
        </xdr:cNvPr>
        <xdr:cNvSpPr txBox="1"/>
      </xdr:nvSpPr>
      <xdr:spPr>
        <a:xfrm>
          <a:off x="784301" y="7279822"/>
          <a:ext cx="9194271" cy="1112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200"/>
            <a:t>-</a:t>
          </a:r>
          <a:r>
            <a:rPr lang="fr-FR" sz="1200" b="1" baseline="0"/>
            <a:t> Taux de change du dollar</a:t>
          </a:r>
        </a:p>
        <a:p>
          <a:r>
            <a:rPr lang="fr-FR" sz="1200" baseline="0"/>
            <a:t>Le taux de change du dollar américain par rapport au franc CFA a montré une </a:t>
          </a:r>
          <a:r>
            <a:rPr lang="fr-FR" sz="1200" b="1" baseline="0"/>
            <a:t>légère baisse trimestrielle</a:t>
          </a:r>
          <a:r>
            <a:rPr lang="fr-FR" sz="1200" baseline="0"/>
            <a:t>, avec une </a:t>
          </a:r>
          <a:r>
            <a:rPr lang="fr-FR" sz="1200" b="1" baseline="0"/>
            <a:t>variation moyenne d'environ 1,9 % </a:t>
          </a:r>
          <a:r>
            <a:rPr lang="fr-FR" sz="1200" baseline="0"/>
            <a:t>par trimestre, indiquant une relative stabilité entre ces deux devises. Au cours du troisième trimestre 2023, le dollar US </a:t>
          </a:r>
          <a:r>
            <a:rPr lang="fr-FR" sz="1200" b="1" baseline="0"/>
            <a:t>s'est légèrement apprécié de 0,1 % </a:t>
          </a:r>
          <a:r>
            <a:rPr lang="fr-FR" sz="1200" baseline="0"/>
            <a:t>par rapport au franc CFA, atteignant une moyenne de 602,9 francs CFA, comparé à 602,3 francs CFA au deuxième trimestre 2023. Toutefois, sur une base annuelle, le dollar US a enregistré une </a:t>
          </a:r>
          <a:r>
            <a:rPr lang="fr-FR" sz="1200" b="1" baseline="0"/>
            <a:t>dépréciation</a:t>
          </a:r>
          <a:r>
            <a:rPr lang="fr-FR" sz="1200" baseline="0"/>
            <a:t> </a:t>
          </a:r>
          <a:r>
            <a:rPr lang="fr-FR" sz="1200" b="1" baseline="0"/>
            <a:t>significative de 7,5 % </a:t>
          </a:r>
          <a:r>
            <a:rPr lang="fr-FR" sz="1200" baseline="0"/>
            <a:t>par rapport au franc CFA. Cette tendance annuelle reflète une baisse notable de la valeur du dollar par rapport à la monnaie ouest-africaine, malgré les fluctuations trimestrielles mineures.</a:t>
          </a:r>
        </a:p>
        <a:p>
          <a:endParaRPr lang="fr-FR" sz="1200" baseline="0"/>
        </a:p>
        <a:p>
          <a:r>
            <a:rPr lang="fr-FR" sz="1200" baseline="0"/>
            <a:t>					</a:t>
          </a:r>
        </a:p>
        <a:p>
          <a:endParaRPr lang="fr-FR" sz="1200" b="1" baseline="0"/>
        </a:p>
        <a:p>
          <a:endParaRPr lang="fr-FR" sz="1200" b="1" baseline="0"/>
        </a:p>
        <a:p>
          <a:endParaRPr lang="fr-FR" sz="1200" b="1" baseline="0"/>
        </a:p>
        <a:p>
          <a:endParaRPr lang="fr-FR" sz="1200" b="1" baseline="0"/>
        </a:p>
        <a:p>
          <a:endParaRPr lang="fr-FR" sz="1200" b="1" baseline="0"/>
        </a:p>
        <a:p>
          <a:r>
            <a:rPr lang="fr-FR" sz="1200" b="1" baseline="0"/>
            <a:t>- Prix des produits exportés   </a:t>
          </a:r>
        </a:p>
        <a:p>
          <a:r>
            <a:rPr lang="fr-FR" sz="1200" baseline="0"/>
            <a:t>La courbe présente deux tendances significatives. Tout d'abord, </a:t>
          </a:r>
          <a:r>
            <a:rPr lang="fr-FR" sz="1200" b="1" baseline="0"/>
            <a:t>une augmentation </a:t>
          </a:r>
          <a:r>
            <a:rPr lang="fr-FR" sz="1200" baseline="0"/>
            <a:t>du cours mondial du coton est observée, passant d'une valeur de 855,1 FCFA/kg en août 2020 à un pic de 2238,8 FCFA en mai 2022. Ensuite, une </a:t>
          </a:r>
          <a:r>
            <a:rPr lang="fr-FR" sz="1200" b="1" baseline="0"/>
            <a:t>diminution</a:t>
          </a:r>
          <a:r>
            <a:rPr lang="fr-FR" sz="1200" baseline="0"/>
            <a:t> est constatée à partir de ce pic, atteignant une valeur de 1218,7 FCFA en juillet 2023. Par ailleurs, le prix du coton en </a:t>
          </a:r>
          <a:r>
            <a:rPr lang="fr-FR" sz="1200" b="1" baseline="0"/>
            <a:t>glissement trimestriel a connu une hausse de 2% </a:t>
          </a:r>
          <a:r>
            <a:rPr lang="fr-FR" sz="1200" baseline="0"/>
            <a:t>entre le deuxième et le troisième trimestre 2023. Cependant, le glissement annuel est évalué -28,9%, témoignaant ainsi une baisse significative.</a:t>
          </a:r>
        </a:p>
        <a:p>
          <a:r>
            <a:rPr lang="fr-FR" sz="1200" baseline="0"/>
            <a:t>En analysant les variations trimestrielles, on constate que le prix par tonne de coton a connu une baisse du troisième trimestre 2022 au troisième trimestre 2023, avec un glissement annuel de 23,2 %. Cependant, une croissance recente de 1,9% est observée entre le prix par tonne de coton du troisième trimestre 2023 et celui du quatrième trimestre 2023.</a:t>
          </a:r>
        </a:p>
        <a:p>
          <a:endParaRPr lang="fr-FR" sz="1200" baseline="0"/>
        </a:p>
        <a:p>
          <a:endParaRPr lang="fr-FR" sz="1200" baseline="0"/>
        </a:p>
        <a:p>
          <a:endParaRPr lang="fr-FR" sz="1200" baseline="0"/>
        </a:p>
        <a:p>
          <a:endParaRPr lang="fr-FR" sz="1200" baseline="0"/>
        </a:p>
        <a:p>
          <a:endParaRPr lang="fr-FR" sz="1200" baseline="0"/>
        </a:p>
        <a:p>
          <a:endParaRPr lang="fr-FR" sz="1200" baseline="0"/>
        </a:p>
        <a:p>
          <a:endParaRPr lang="fr-FR" sz="1200" baseline="0"/>
        </a:p>
        <a:p>
          <a:endParaRPr lang="fr-FR" sz="1200" baseline="0"/>
        </a:p>
        <a:p>
          <a:endParaRPr lang="fr-FR" sz="1200" baseline="0"/>
        </a:p>
        <a:p>
          <a:endParaRPr lang="fr-FR" sz="1200" b="1" baseline="0"/>
        </a:p>
        <a:p>
          <a:r>
            <a:rPr lang="fr-FR" sz="1200" b="1" baseline="0"/>
            <a:t>- Cours mondial de l'or</a:t>
          </a:r>
        </a:p>
        <a:p>
          <a:r>
            <a:rPr lang="fr-FR" sz="1200"/>
            <a:t>Au  troisième trimestre (3ème) 2023, le cours de l'or a connu </a:t>
          </a:r>
          <a:r>
            <a:rPr lang="fr-FR" sz="1200" b="1"/>
            <a:t>une dimunition après une augmentation </a:t>
          </a:r>
          <a:r>
            <a:rPr lang="fr-FR" sz="1200"/>
            <a:t>au deuxième trimestre(2 ème) 2023. En effet, le cours de l’or s'est affiché, en moyenne à 50,8 dollars le gramme contre 63,6 au trimestre précédent, en baisse de 20,1%. En glissement annuel, le cours de l’or est en baisse de 8,7%. Converti en francs CFA, l’or s’est échangé en moyenne à 30 631 francs le gramme, avec une dinumition  de 20,1% aussi bien en rythme trimestriel et de 15,5 en glissement annuel. La diminution (3ème) du cours de l’or en troisième 2023  peut s’expliquer par l'augmentation des taux d’intérêt, notamment aux Etats Unis. Toutefois, les niveau élévés du cours de l’or s’explique principalement par le recours des investisseurs au métal jaune comme valeur refuge au regard des incertitudes de l'économie mondiale.</a:t>
          </a:r>
        </a:p>
        <a:p>
          <a:endParaRPr lang="fr-FR" sz="1200"/>
        </a:p>
        <a:p>
          <a:endParaRPr lang="fr-FR" sz="1200"/>
        </a:p>
        <a:p>
          <a:endParaRPr lang="fr-FR" sz="1200"/>
        </a:p>
        <a:p>
          <a:endParaRPr lang="fr-FR" sz="1200"/>
        </a:p>
        <a:p>
          <a:endParaRPr lang="fr-FR" sz="1200"/>
        </a:p>
        <a:p>
          <a:endParaRPr lang="fr-FR" sz="1200"/>
        </a:p>
        <a:p>
          <a:endParaRPr lang="fr-FR" sz="1200"/>
        </a:p>
        <a:p>
          <a:endParaRPr lang="fr-FR" sz="1200"/>
        </a:p>
        <a:p>
          <a:endParaRPr lang="fr-FR" sz="1200"/>
        </a:p>
        <a:p>
          <a:endParaRPr lang="fr-FR" sz="1200" b="1"/>
        </a:p>
        <a:p>
          <a:endParaRPr lang="fr-FR" sz="1200" b="1"/>
        </a:p>
        <a:p>
          <a:endParaRPr lang="fr-FR" sz="1200" b="1"/>
        </a:p>
        <a:p>
          <a:r>
            <a:rPr lang="fr-FR" sz="1200" b="1"/>
            <a:t>- Prix des produits importés							</a:t>
          </a:r>
        </a:p>
        <a:p>
          <a:r>
            <a:rPr lang="fr-FR" sz="1200"/>
            <a:t>Concernant le cours du pétrole, il est en hausse après des baisses au premier et au deuxième trimestres 2023. Le prix du baril de Brent s'est établi en moyenne à 86,8 dollars au troisième trimestre 2023, marquant une augmentation de 8,6 dollars (10,9%) par rapport au trimestre précédent. Comparé à la même période en 2022, le prix du baril de pétrole est en baisse de 12,6%. Exprimé en franc CFA, le prix du pétrole a augmenté de 11,1% par trimestre et a diminué de 19,0% en glissement annuel. La hausse du cours du pétrole est due au resserrement de l’offre, notamment en raison de la réduction des stocks aux États-Unis et en Europe, ainsi que des mesures continues de réduction de production de l’Arabie Saoudite.</a:t>
          </a:r>
        </a:p>
      </xdr:txBody>
    </xdr:sp>
    <xdr:clientData/>
  </xdr:twoCellAnchor>
  <xdr:twoCellAnchor>
    <xdr:from>
      <xdr:col>10</xdr:col>
      <xdr:colOff>91131</xdr:colOff>
      <xdr:row>2</xdr:row>
      <xdr:rowOff>309850</xdr:rowOff>
    </xdr:from>
    <xdr:to>
      <xdr:col>16</xdr:col>
      <xdr:colOff>722982</xdr:colOff>
      <xdr:row>6</xdr:row>
      <xdr:rowOff>229518</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BB65A7DF-22FE-4D95-884C-63461CD4DB7B}"/>
            </a:ext>
          </a:extLst>
        </xdr:cNvPr>
        <xdr:cNvSpPr/>
      </xdr:nvSpPr>
      <xdr:spPr>
        <a:xfrm>
          <a:off x="10029264" y="700031"/>
          <a:ext cx="5176308" cy="722981"/>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3200">
              <a:solidFill>
                <a:srgbClr val="C00000"/>
              </a:solidFill>
            </a:rPr>
            <a:t>RETOUR</a:t>
          </a:r>
          <a:r>
            <a:rPr lang="fr-FR" sz="3200" baseline="0">
              <a:solidFill>
                <a:srgbClr val="C00000"/>
              </a:solidFill>
            </a:rPr>
            <a:t> A LA PAGE DE GARDE</a:t>
          </a:r>
          <a:endParaRPr lang="fr-BF" sz="3200">
            <a:solidFill>
              <a:srgbClr val="C00000"/>
            </a:solidFill>
          </a:endParaRPr>
        </a:p>
      </xdr:txBody>
    </xdr:sp>
    <xdr:clientData/>
  </xdr:twoCellAnchor>
  <xdr:twoCellAnchor editAs="oneCell">
    <xdr:from>
      <xdr:col>0</xdr:col>
      <xdr:colOff>0</xdr:colOff>
      <xdr:row>0</xdr:row>
      <xdr:rowOff>0</xdr:rowOff>
    </xdr:from>
    <xdr:to>
      <xdr:col>0</xdr:col>
      <xdr:colOff>304800</xdr:colOff>
      <xdr:row>1</xdr:row>
      <xdr:rowOff>114300</xdr:rowOff>
    </xdr:to>
    <xdr:sp macro="" textlink="">
      <xdr:nvSpPr>
        <xdr:cNvPr id="2049" name="AutoShape 1">
          <a:extLst>
            <a:ext uri="{FF2B5EF4-FFF2-40B4-BE49-F238E27FC236}">
              <a16:creationId xmlns:a16="http://schemas.microsoft.com/office/drawing/2014/main" id="{6553B62D-4FA3-45B9-8096-D5C6AC535F9C}"/>
            </a:ext>
          </a:extLst>
        </xdr:cNvPr>
        <xdr:cNvSpPr>
          <a:spLocks noChangeAspect="1" noChangeArrowheads="1"/>
        </xdr:cNvSpPr>
      </xdr:nvSpPr>
      <xdr:spPr bwMode="auto">
        <a:xfrm>
          <a:off x="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0</xdr:col>
      <xdr:colOff>304800</xdr:colOff>
      <xdr:row>1</xdr:row>
      <xdr:rowOff>114300</xdr:rowOff>
    </xdr:to>
    <xdr:sp macro="" textlink="">
      <xdr:nvSpPr>
        <xdr:cNvPr id="2050" name="AutoShape 2">
          <a:extLst>
            <a:ext uri="{FF2B5EF4-FFF2-40B4-BE49-F238E27FC236}">
              <a16:creationId xmlns:a16="http://schemas.microsoft.com/office/drawing/2014/main" id="{9B649166-8BFA-4CEF-9207-DB9EA5CCA432}"/>
            </a:ext>
          </a:extLst>
        </xdr:cNvPr>
        <xdr:cNvSpPr>
          <a:spLocks noChangeAspect="1" noChangeArrowheads="1"/>
        </xdr:cNvSpPr>
      </xdr:nvSpPr>
      <xdr:spPr bwMode="auto">
        <a:xfrm>
          <a:off x="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92603</xdr:colOff>
      <xdr:row>46</xdr:row>
      <xdr:rowOff>105832</xdr:rowOff>
    </xdr:from>
    <xdr:to>
      <xdr:col>3</xdr:col>
      <xdr:colOff>39686</xdr:colOff>
      <xdr:row>53</xdr:row>
      <xdr:rowOff>52917</xdr:rowOff>
    </xdr:to>
    <xdr:pic>
      <xdr:nvPicPr>
        <xdr:cNvPr id="9" name="Image 8">
          <a:extLst>
            <a:ext uri="{FF2B5EF4-FFF2-40B4-BE49-F238E27FC236}">
              <a16:creationId xmlns:a16="http://schemas.microsoft.com/office/drawing/2014/main" id="{F6D96E78-F330-405A-8AAF-70CA53E1F85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59895" y="8665103"/>
          <a:ext cx="4286249" cy="1243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304800</xdr:colOff>
      <xdr:row>1</xdr:row>
      <xdr:rowOff>114300</xdr:rowOff>
    </xdr:to>
    <xdr:sp macro="" textlink="">
      <xdr:nvSpPr>
        <xdr:cNvPr id="2053" name="AutoShape 5">
          <a:extLst>
            <a:ext uri="{FF2B5EF4-FFF2-40B4-BE49-F238E27FC236}">
              <a16:creationId xmlns:a16="http://schemas.microsoft.com/office/drawing/2014/main" id="{AB41AB97-D9C1-4287-ACCA-6762BDC565D2}"/>
            </a:ext>
          </a:extLst>
        </xdr:cNvPr>
        <xdr:cNvSpPr>
          <a:spLocks noChangeAspect="1" noChangeArrowheads="1"/>
        </xdr:cNvSpPr>
      </xdr:nvSpPr>
      <xdr:spPr bwMode="auto">
        <a:xfrm>
          <a:off x="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119063</xdr:colOff>
      <xdr:row>46</xdr:row>
      <xdr:rowOff>52917</xdr:rowOff>
    </xdr:from>
    <xdr:to>
      <xdr:col>9</xdr:col>
      <xdr:colOff>674687</xdr:colOff>
      <xdr:row>53</xdr:row>
      <xdr:rowOff>66146</xdr:rowOff>
    </xdr:to>
    <xdr:pic>
      <xdr:nvPicPr>
        <xdr:cNvPr id="12" name="Image 11" descr="Billet de banque - Sénégal - Pick 718K - 10000 francs">
          <a:extLst>
            <a:ext uri="{FF2B5EF4-FFF2-40B4-BE49-F238E27FC236}">
              <a16:creationId xmlns:a16="http://schemas.microsoft.com/office/drawing/2014/main" id="{5D7B000E-346F-430A-8EF9-C72207BA9DC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25521" y="8612188"/>
          <a:ext cx="4696354" cy="1309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1508126</xdr:colOff>
      <xdr:row>61</xdr:row>
      <xdr:rowOff>171980</xdr:rowOff>
    </xdr:from>
    <xdr:to>
      <xdr:col>6</xdr:col>
      <xdr:colOff>595313</xdr:colOff>
      <xdr:row>71</xdr:row>
      <xdr:rowOff>13230</xdr:rowOff>
    </xdr:to>
    <xdr:pic>
      <xdr:nvPicPr>
        <xdr:cNvPr id="14" name="Image 13">
          <a:extLst>
            <a:ext uri="{FF2B5EF4-FFF2-40B4-BE49-F238E27FC236}">
              <a16:creationId xmlns:a16="http://schemas.microsoft.com/office/drawing/2014/main" id="{A60C9C66-75F7-4CD1-A87C-29CAE88CFD3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75418" y="11509376"/>
          <a:ext cx="5728228" cy="1693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2487083</xdr:colOff>
      <xdr:row>78</xdr:row>
      <xdr:rowOff>145522</xdr:rowOff>
    </xdr:from>
    <xdr:to>
      <xdr:col>6</xdr:col>
      <xdr:colOff>489479</xdr:colOff>
      <xdr:row>89</xdr:row>
      <xdr:rowOff>66147</xdr:rowOff>
    </xdr:to>
    <xdr:pic>
      <xdr:nvPicPr>
        <xdr:cNvPr id="17" name="Image 16">
          <a:extLst>
            <a:ext uri="{FF2B5EF4-FFF2-40B4-BE49-F238E27FC236}">
              <a16:creationId xmlns:a16="http://schemas.microsoft.com/office/drawing/2014/main" id="{E044EC0C-C432-4B5C-BCCA-4FDC1EF16FD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254375" y="14631460"/>
          <a:ext cx="4643437" cy="1957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419101</xdr:colOff>
      <xdr:row>3</xdr:row>
      <xdr:rowOff>161926</xdr:rowOff>
    </xdr:from>
    <xdr:to>
      <xdr:col>13</xdr:col>
      <xdr:colOff>419101</xdr:colOff>
      <xdr:row>4</xdr:row>
      <xdr:rowOff>657225</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28EC63AB-251C-4233-B24B-2F5329D3C32D}"/>
            </a:ext>
          </a:extLst>
        </xdr:cNvPr>
        <xdr:cNvSpPr/>
      </xdr:nvSpPr>
      <xdr:spPr>
        <a:xfrm>
          <a:off x="10591801" y="733426"/>
          <a:ext cx="2286000" cy="685799"/>
        </a:xfrm>
        <a:prstGeom prst="rect">
          <a:avLst/>
        </a:prstGeom>
        <a:solidFill>
          <a:schemeClr val="accent2">
            <a:lumMod val="60000"/>
            <a:lumOff val="4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800">
              <a:solidFill>
                <a:schemeClr val="tx1">
                  <a:lumMod val="75000"/>
                  <a:lumOff val="25000"/>
                </a:schemeClr>
              </a:solidFill>
            </a:rPr>
            <a:t>RETOUR A</a:t>
          </a:r>
          <a:r>
            <a:rPr lang="fr-FR" sz="1800" baseline="0">
              <a:solidFill>
                <a:schemeClr val="tx1">
                  <a:lumMod val="75000"/>
                  <a:lumOff val="25000"/>
                </a:schemeClr>
              </a:solidFill>
            </a:rPr>
            <a:t> LA PAGE DE GARDE</a:t>
          </a:r>
          <a:endParaRPr lang="fr-BF" sz="1800">
            <a:solidFill>
              <a:schemeClr val="tx1">
                <a:lumMod val="75000"/>
                <a:lumOff val="25000"/>
              </a:schemeClr>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127654</xdr:colOff>
      <xdr:row>0</xdr:row>
      <xdr:rowOff>19639</xdr:rowOff>
    </xdr:from>
    <xdr:to>
      <xdr:col>10</xdr:col>
      <xdr:colOff>549897</xdr:colOff>
      <xdr:row>1</xdr:row>
      <xdr:rowOff>157114</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7EC237FD-860A-46E6-9BBF-5D7EF58FE0B6}"/>
            </a:ext>
          </a:extLst>
        </xdr:cNvPr>
        <xdr:cNvSpPr/>
      </xdr:nvSpPr>
      <xdr:spPr>
        <a:xfrm>
          <a:off x="5823015" y="19639"/>
          <a:ext cx="2720026" cy="324047"/>
        </a:xfrm>
        <a:prstGeom prst="rect">
          <a:avLst/>
        </a:prstGeom>
        <a:solidFill>
          <a:schemeClr val="accent5"/>
        </a:solidFill>
        <a:ln>
          <a:solidFill>
            <a:schemeClr val="accent3"/>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600">
              <a:solidFill>
                <a:schemeClr val="bg1"/>
              </a:solidFill>
            </a:rPr>
            <a:t>RETOUR</a:t>
          </a:r>
          <a:r>
            <a:rPr lang="fr-FR" sz="1600" baseline="0">
              <a:solidFill>
                <a:schemeClr val="bg1"/>
              </a:solidFill>
            </a:rPr>
            <a:t> A LA PAGE DE GARDE</a:t>
          </a:r>
          <a:endParaRPr lang="fr-BF" sz="1600">
            <a:solidFill>
              <a:schemeClr val="bg1"/>
            </a:solidFill>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41650-0AA1-486A-9FBF-134A085B6501}">
  <sheetPr>
    <tabColor rgb="FF0070C0"/>
  </sheetPr>
  <dimension ref="B1:T62"/>
  <sheetViews>
    <sheetView tabSelected="1" view="pageBreakPreview" zoomScale="50" zoomScaleNormal="60" workbookViewId="0">
      <selection activeCell="J35" sqref="J35"/>
    </sheetView>
  </sheetViews>
  <sheetFormatPr baseColWidth="10" defaultRowHeight="15" x14ac:dyDescent="0.25"/>
  <cols>
    <col min="12" max="12" width="16" customWidth="1"/>
    <col min="19" max="19" width="11.42578125" customWidth="1"/>
  </cols>
  <sheetData>
    <row r="1" spans="2:20" ht="15.75" thickBot="1" x14ac:dyDescent="0.3"/>
    <row r="2" spans="2:20" ht="15.75" customHeight="1" x14ac:dyDescent="0.25">
      <c r="B2" s="41"/>
      <c r="C2" s="52" t="s">
        <v>34</v>
      </c>
      <c r="D2" s="43"/>
      <c r="E2" s="43"/>
      <c r="F2" s="43"/>
      <c r="G2" s="44"/>
      <c r="H2" s="44"/>
      <c r="I2" s="44"/>
      <c r="J2" s="44"/>
      <c r="K2" s="55" t="s">
        <v>30</v>
      </c>
      <c r="L2" s="55"/>
      <c r="M2" s="44"/>
      <c r="N2" s="44"/>
      <c r="O2" s="44"/>
      <c r="P2" s="44"/>
      <c r="Q2" s="44"/>
      <c r="R2" s="44"/>
      <c r="S2" s="44"/>
      <c r="T2" s="44"/>
    </row>
    <row r="3" spans="2:20" ht="15.75" customHeight="1" x14ac:dyDescent="0.25">
      <c r="B3" s="41"/>
      <c r="C3" s="53"/>
      <c r="D3" s="45"/>
      <c r="E3" s="45"/>
      <c r="F3" s="45"/>
      <c r="G3" s="44"/>
      <c r="H3" s="44"/>
      <c r="I3" s="44"/>
      <c r="J3" s="55" t="s">
        <v>31</v>
      </c>
      <c r="K3" s="55"/>
      <c r="L3" s="55"/>
      <c r="M3" s="44"/>
      <c r="N3" s="44"/>
      <c r="O3" s="44"/>
      <c r="P3" s="44"/>
      <c r="Q3" s="44"/>
      <c r="R3" s="44"/>
      <c r="S3" s="44"/>
      <c r="T3" s="44"/>
    </row>
    <row r="4" spans="2:20" ht="15.75" customHeight="1" x14ac:dyDescent="0.25">
      <c r="B4" s="41"/>
      <c r="C4" s="53"/>
      <c r="D4" s="45"/>
      <c r="E4" s="45"/>
      <c r="F4" s="45"/>
      <c r="G4" s="44"/>
      <c r="H4" s="44"/>
      <c r="I4" s="44"/>
      <c r="J4" s="44"/>
      <c r="K4" s="44"/>
      <c r="L4" s="44"/>
      <c r="M4" s="44"/>
      <c r="N4" s="44"/>
      <c r="O4" s="44"/>
      <c r="P4" s="54" t="s">
        <v>33</v>
      </c>
      <c r="Q4" s="54"/>
      <c r="R4" s="44"/>
      <c r="S4" s="44"/>
      <c r="T4" s="44"/>
    </row>
    <row r="5" spans="2:20" ht="15.75" customHeight="1" x14ac:dyDescent="0.25">
      <c r="B5" s="41"/>
      <c r="C5" s="53"/>
      <c r="D5" s="45"/>
      <c r="E5" s="45"/>
      <c r="F5" s="45"/>
      <c r="G5" s="44"/>
      <c r="H5" s="44"/>
      <c r="I5" s="44"/>
      <c r="J5" s="56" t="s">
        <v>32</v>
      </c>
      <c r="K5" s="56"/>
      <c r="L5" s="56"/>
      <c r="M5" s="44"/>
      <c r="N5" s="44"/>
      <c r="O5" s="44"/>
      <c r="P5" s="54"/>
      <c r="Q5" s="54"/>
      <c r="R5" s="44"/>
      <c r="S5" s="44"/>
      <c r="T5" s="44"/>
    </row>
    <row r="6" spans="2:20" ht="15.75" customHeight="1" x14ac:dyDescent="0.25">
      <c r="B6" s="41"/>
      <c r="C6" s="53"/>
      <c r="D6" s="45"/>
      <c r="E6" s="45"/>
      <c r="F6" s="45"/>
      <c r="G6" s="44"/>
      <c r="H6" s="44"/>
      <c r="I6" s="44"/>
      <c r="J6" s="56"/>
      <c r="K6" s="56"/>
      <c r="L6" s="56"/>
      <c r="M6" s="44"/>
      <c r="N6" s="44"/>
      <c r="O6" s="44"/>
      <c r="P6" s="44"/>
      <c r="Q6" s="44"/>
      <c r="R6" s="44"/>
      <c r="S6" s="44"/>
      <c r="T6" s="44"/>
    </row>
    <row r="7" spans="2:20" ht="15.75" customHeight="1" x14ac:dyDescent="0.3">
      <c r="B7" s="41"/>
      <c r="C7" s="53"/>
      <c r="D7" s="45"/>
      <c r="E7" s="45"/>
      <c r="F7" s="45"/>
      <c r="G7" s="44"/>
      <c r="H7" s="44"/>
      <c r="I7" s="44"/>
      <c r="J7" s="56"/>
      <c r="K7" s="56"/>
      <c r="L7" s="56"/>
      <c r="M7" s="44"/>
      <c r="N7" s="47"/>
      <c r="O7" s="44"/>
      <c r="P7" s="44"/>
      <c r="Q7" s="47"/>
      <c r="R7" s="44"/>
      <c r="S7" s="44"/>
      <c r="T7" s="44"/>
    </row>
    <row r="8" spans="2:20" ht="15.75" customHeight="1" x14ac:dyDescent="0.25">
      <c r="B8" s="41"/>
      <c r="C8" s="53"/>
      <c r="D8" s="45"/>
      <c r="E8" s="45"/>
      <c r="F8" s="45"/>
      <c r="G8" s="44"/>
      <c r="H8" s="44"/>
      <c r="I8" s="44"/>
      <c r="J8" s="56"/>
      <c r="K8" s="56"/>
      <c r="L8" s="56"/>
      <c r="M8" s="44"/>
      <c r="N8" s="44"/>
      <c r="O8" s="44"/>
      <c r="P8" s="44"/>
      <c r="Q8" s="44"/>
      <c r="R8" s="44"/>
      <c r="S8" s="44"/>
      <c r="T8" s="44"/>
    </row>
    <row r="9" spans="2:20" ht="15.75" customHeight="1" x14ac:dyDescent="0.3">
      <c r="B9" s="41"/>
      <c r="C9" s="53"/>
      <c r="D9" s="45"/>
      <c r="E9" s="45"/>
      <c r="F9" s="45"/>
      <c r="G9" s="44"/>
      <c r="H9" s="44"/>
      <c r="I9" s="44"/>
      <c r="J9" s="46"/>
      <c r="K9" s="44"/>
      <c r="L9" s="44"/>
      <c r="M9" s="44"/>
      <c r="N9" s="47"/>
      <c r="O9" s="44"/>
      <c r="P9" s="44"/>
      <c r="Q9" s="44"/>
      <c r="R9" s="44"/>
      <c r="S9" s="44"/>
      <c r="T9" s="44"/>
    </row>
    <row r="10" spans="2:20" ht="15.75" customHeight="1" x14ac:dyDescent="0.25">
      <c r="B10" s="41"/>
      <c r="C10" s="53"/>
      <c r="D10" s="45"/>
      <c r="E10" s="45"/>
      <c r="F10" s="45"/>
      <c r="G10" s="44"/>
      <c r="H10" s="44"/>
      <c r="I10" s="44"/>
      <c r="J10" s="46"/>
      <c r="K10" s="44"/>
      <c r="L10" s="44"/>
      <c r="M10" s="44"/>
      <c r="N10" s="44"/>
      <c r="O10" s="44"/>
      <c r="P10" s="44"/>
      <c r="Q10" s="44"/>
      <c r="R10" s="44"/>
      <c r="S10" s="44"/>
      <c r="T10" s="44"/>
    </row>
    <row r="11" spans="2:20" ht="15.75" customHeight="1" x14ac:dyDescent="0.3">
      <c r="B11" s="41"/>
      <c r="C11" s="53"/>
      <c r="D11" s="45"/>
      <c r="E11" s="45"/>
      <c r="F11" s="45"/>
      <c r="G11" s="44"/>
      <c r="H11" s="44"/>
      <c r="I11" s="44"/>
      <c r="J11" s="44"/>
      <c r="K11" s="44"/>
      <c r="L11" s="44"/>
      <c r="M11" s="44"/>
      <c r="N11" s="48"/>
      <c r="O11" s="44"/>
      <c r="P11" s="44"/>
      <c r="Q11" s="44"/>
      <c r="R11" s="44"/>
      <c r="S11" s="44"/>
      <c r="T11" s="44"/>
    </row>
    <row r="12" spans="2:20" x14ac:dyDescent="0.25">
      <c r="B12" s="41"/>
      <c r="C12" s="53"/>
      <c r="D12" s="44"/>
      <c r="E12" s="44"/>
      <c r="F12" s="44"/>
      <c r="G12" s="44"/>
      <c r="H12" s="44"/>
      <c r="I12" s="44"/>
      <c r="J12" s="44"/>
      <c r="K12" s="44"/>
      <c r="L12" s="44"/>
      <c r="M12" s="44"/>
      <c r="N12" s="44"/>
      <c r="O12" s="44"/>
      <c r="P12" s="44"/>
      <c r="Q12" s="44"/>
      <c r="R12" s="44"/>
      <c r="S12" s="44"/>
      <c r="T12" s="44"/>
    </row>
    <row r="13" spans="2:20" ht="19.5" x14ac:dyDescent="0.3">
      <c r="B13" s="41"/>
      <c r="C13" s="53"/>
      <c r="D13" s="44"/>
      <c r="E13" s="44"/>
      <c r="F13" s="44"/>
      <c r="G13" s="44"/>
      <c r="H13" s="44"/>
      <c r="I13" s="44"/>
      <c r="J13" s="44"/>
      <c r="K13" s="44"/>
      <c r="L13" s="44"/>
      <c r="M13" s="44"/>
      <c r="N13" s="47"/>
      <c r="O13" s="44"/>
      <c r="P13" s="44"/>
      <c r="Q13" s="44"/>
      <c r="R13" s="44"/>
      <c r="S13" s="44"/>
      <c r="T13" s="44"/>
    </row>
    <row r="14" spans="2:20" x14ac:dyDescent="0.25">
      <c r="B14" s="41"/>
      <c r="C14" s="53"/>
      <c r="D14" s="44"/>
      <c r="E14" s="44"/>
      <c r="F14" s="44"/>
      <c r="G14" s="44"/>
      <c r="H14" s="44"/>
      <c r="I14" s="44"/>
      <c r="J14" s="44"/>
      <c r="K14" s="44"/>
      <c r="L14" s="44"/>
      <c r="M14" s="44"/>
      <c r="N14" s="44"/>
      <c r="O14" s="44"/>
      <c r="P14" s="44"/>
      <c r="Q14" s="44"/>
      <c r="R14" s="44"/>
      <c r="S14" s="44"/>
      <c r="T14" s="44"/>
    </row>
    <row r="15" spans="2:20" x14ac:dyDescent="0.25">
      <c r="B15" s="41"/>
      <c r="C15" s="53"/>
      <c r="D15" s="44"/>
      <c r="E15" s="44"/>
      <c r="F15" s="44"/>
      <c r="G15" s="44"/>
      <c r="H15" s="44"/>
      <c r="I15" s="44"/>
      <c r="J15" s="44"/>
      <c r="K15" s="44"/>
      <c r="L15" s="44"/>
      <c r="M15" s="44"/>
      <c r="N15" s="44"/>
      <c r="O15" s="44"/>
      <c r="P15" s="44"/>
      <c r="Q15" s="44"/>
      <c r="R15" s="44"/>
      <c r="S15" s="44"/>
      <c r="T15" s="44"/>
    </row>
    <row r="16" spans="2:20" x14ac:dyDescent="0.25">
      <c r="B16" s="41"/>
      <c r="C16" s="53"/>
      <c r="D16" s="44"/>
      <c r="E16" s="44"/>
      <c r="F16" s="44"/>
      <c r="G16" s="44"/>
      <c r="H16" s="44"/>
      <c r="I16" s="44"/>
      <c r="J16" s="44"/>
      <c r="K16" s="44"/>
      <c r="L16" s="44"/>
      <c r="M16" s="44"/>
      <c r="N16" s="44"/>
      <c r="O16" s="44"/>
      <c r="P16" s="44"/>
      <c r="Q16" s="44"/>
      <c r="R16" s="44"/>
      <c r="S16" s="44"/>
      <c r="T16" s="44"/>
    </row>
    <row r="17" spans="2:20" x14ac:dyDescent="0.25">
      <c r="B17" s="41"/>
      <c r="C17" s="53"/>
      <c r="D17" s="44"/>
      <c r="E17" s="44"/>
      <c r="F17" s="44"/>
      <c r="G17" s="44"/>
      <c r="H17" s="44"/>
      <c r="I17" s="44"/>
      <c r="J17" s="44"/>
      <c r="K17" s="44"/>
      <c r="L17" s="44"/>
      <c r="M17" s="44"/>
      <c r="N17" s="44"/>
      <c r="O17" s="44"/>
      <c r="P17" s="44"/>
      <c r="Q17" s="44"/>
      <c r="R17" s="44"/>
      <c r="S17" s="44"/>
      <c r="T17" s="44"/>
    </row>
    <row r="18" spans="2:20" x14ac:dyDescent="0.25">
      <c r="B18" s="41"/>
      <c r="C18" s="53"/>
      <c r="D18" s="44"/>
      <c r="E18" s="44"/>
      <c r="F18" s="44"/>
      <c r="G18" s="44"/>
      <c r="H18" s="44"/>
      <c r="I18" s="44"/>
      <c r="J18" s="44"/>
      <c r="K18" s="44"/>
      <c r="L18" s="44"/>
      <c r="M18" s="44"/>
      <c r="N18" s="44"/>
      <c r="O18" s="44"/>
      <c r="P18" s="44"/>
      <c r="Q18" s="44"/>
      <c r="R18" s="44"/>
      <c r="S18" s="44"/>
      <c r="T18" s="44"/>
    </row>
    <row r="19" spans="2:20" x14ac:dyDescent="0.25">
      <c r="B19" s="41"/>
      <c r="C19" s="53"/>
      <c r="D19" s="44"/>
      <c r="E19" s="44"/>
      <c r="F19" s="44"/>
      <c r="G19" s="44"/>
      <c r="H19" s="44"/>
      <c r="I19" s="44"/>
      <c r="J19" s="44"/>
      <c r="K19" s="44"/>
      <c r="L19" s="44"/>
      <c r="M19" s="44"/>
      <c r="N19" s="44"/>
      <c r="O19" s="44"/>
      <c r="P19" s="44"/>
      <c r="Q19" s="44"/>
      <c r="R19" s="44"/>
      <c r="S19" s="44"/>
      <c r="T19" s="44"/>
    </row>
    <row r="20" spans="2:20" ht="26.25" customHeight="1" x14ac:dyDescent="0.6">
      <c r="B20" s="41"/>
      <c r="C20" s="53"/>
      <c r="D20" s="44"/>
      <c r="E20" s="50"/>
      <c r="F20" s="50"/>
      <c r="G20" s="50"/>
      <c r="H20" s="50"/>
      <c r="I20" s="50"/>
      <c r="J20" s="50"/>
      <c r="K20" s="50"/>
      <c r="L20" s="44"/>
      <c r="M20" s="44"/>
      <c r="N20" s="44"/>
      <c r="O20" s="44"/>
      <c r="P20" s="44"/>
      <c r="Q20" s="44"/>
      <c r="R20" s="44"/>
      <c r="S20" s="44"/>
      <c r="T20" s="44"/>
    </row>
    <row r="21" spans="2:20" ht="15" customHeight="1" x14ac:dyDescent="0.6">
      <c r="B21" s="41"/>
      <c r="C21" s="53"/>
      <c r="D21" s="44"/>
      <c r="E21" s="50"/>
      <c r="F21" s="50"/>
      <c r="G21" s="50"/>
      <c r="H21" s="50"/>
      <c r="I21" s="50"/>
      <c r="J21" s="50"/>
      <c r="K21" s="50"/>
      <c r="L21" s="44"/>
      <c r="M21" s="44"/>
      <c r="N21" s="44"/>
      <c r="O21" s="44"/>
      <c r="P21" s="44"/>
      <c r="Q21" s="44"/>
      <c r="R21" s="44"/>
      <c r="S21" s="44"/>
      <c r="T21" s="44"/>
    </row>
    <row r="22" spans="2:20" ht="15" customHeight="1" x14ac:dyDescent="0.6">
      <c r="B22" s="41"/>
      <c r="C22" s="53"/>
      <c r="D22" s="44"/>
      <c r="E22" s="50"/>
      <c r="F22" s="50"/>
      <c r="G22" s="50"/>
      <c r="H22" s="50"/>
      <c r="I22" s="50"/>
      <c r="J22" s="50"/>
      <c r="K22" s="50"/>
      <c r="L22" s="44"/>
      <c r="M22" s="44"/>
      <c r="N22" s="44"/>
      <c r="O22" s="44"/>
      <c r="P22" s="44"/>
      <c r="Q22" s="44"/>
      <c r="R22" s="44"/>
      <c r="S22" s="44"/>
      <c r="T22" s="44"/>
    </row>
    <row r="23" spans="2:20" ht="15" customHeight="1" x14ac:dyDescent="0.6">
      <c r="B23" s="41"/>
      <c r="C23" s="53"/>
      <c r="D23" s="44"/>
      <c r="E23" s="50"/>
      <c r="F23" s="50"/>
      <c r="G23" s="50"/>
      <c r="H23" s="50"/>
      <c r="I23" s="50"/>
      <c r="J23" s="50"/>
      <c r="K23" s="50"/>
      <c r="L23" s="44"/>
      <c r="M23" s="44"/>
      <c r="N23" s="44"/>
      <c r="O23" s="44"/>
      <c r="P23" s="44"/>
      <c r="Q23" s="44"/>
      <c r="R23" s="44"/>
      <c r="S23" s="44"/>
      <c r="T23" s="44"/>
    </row>
    <row r="24" spans="2:20" ht="15" customHeight="1" x14ac:dyDescent="0.6">
      <c r="B24" s="41"/>
      <c r="C24" s="53"/>
      <c r="D24" s="44"/>
      <c r="E24" s="50"/>
      <c r="F24" s="50"/>
      <c r="G24" s="50"/>
      <c r="H24" s="50"/>
      <c r="I24" s="50"/>
      <c r="J24" s="50"/>
      <c r="K24" s="50"/>
      <c r="L24" s="44"/>
      <c r="M24" s="44"/>
      <c r="N24" s="44"/>
      <c r="O24" s="44"/>
      <c r="P24" s="44"/>
      <c r="Q24" s="44"/>
      <c r="R24" s="44"/>
      <c r="S24" s="44"/>
      <c r="T24" s="44"/>
    </row>
    <row r="25" spans="2:20" ht="15" customHeight="1" x14ac:dyDescent="0.6">
      <c r="B25" s="41"/>
      <c r="C25" s="53"/>
      <c r="D25" s="44"/>
      <c r="E25" s="50"/>
      <c r="F25" s="50"/>
      <c r="G25" s="50"/>
      <c r="H25" s="50"/>
      <c r="I25" s="50"/>
      <c r="J25" s="50"/>
      <c r="K25" s="50"/>
      <c r="L25" s="44"/>
      <c r="M25" s="44"/>
      <c r="N25" s="44"/>
      <c r="O25" s="44"/>
      <c r="P25" s="44"/>
      <c r="Q25" s="44"/>
      <c r="R25" s="44"/>
      <c r="S25" s="44"/>
      <c r="T25" s="44"/>
    </row>
    <row r="26" spans="2:20" x14ac:dyDescent="0.25">
      <c r="B26" s="41"/>
      <c r="C26" s="53"/>
      <c r="D26" s="44"/>
      <c r="E26" s="44"/>
      <c r="F26" s="44"/>
      <c r="G26" s="44"/>
      <c r="H26" s="44"/>
      <c r="I26" s="44"/>
      <c r="J26" s="44"/>
      <c r="K26" s="44"/>
      <c r="L26" s="44"/>
      <c r="M26" s="44"/>
      <c r="N26" s="44"/>
      <c r="O26" s="44"/>
      <c r="P26" s="44"/>
      <c r="Q26" s="44"/>
      <c r="R26" s="44"/>
      <c r="S26" s="44"/>
      <c r="T26" s="44"/>
    </row>
    <row r="27" spans="2:20" x14ac:dyDescent="0.25">
      <c r="B27" s="41"/>
      <c r="C27" s="53"/>
      <c r="D27" s="44"/>
      <c r="E27" s="44"/>
      <c r="F27" s="44"/>
      <c r="G27" s="44"/>
      <c r="H27" s="44"/>
      <c r="I27" s="44"/>
      <c r="J27" s="44"/>
      <c r="K27" s="44"/>
      <c r="L27" s="44"/>
      <c r="M27" s="44"/>
      <c r="N27" s="44"/>
      <c r="O27" s="44"/>
      <c r="P27" s="44"/>
      <c r="Q27" s="44"/>
      <c r="R27" s="44"/>
      <c r="S27" s="44"/>
      <c r="T27" s="44"/>
    </row>
    <row r="28" spans="2:20" x14ac:dyDescent="0.25">
      <c r="B28" s="41"/>
      <c r="C28" s="53"/>
      <c r="D28" s="44"/>
      <c r="E28" s="44"/>
      <c r="F28" s="44"/>
      <c r="G28" s="44"/>
      <c r="H28" s="44"/>
      <c r="I28" s="44"/>
      <c r="J28" s="44"/>
      <c r="K28" s="44"/>
      <c r="L28" s="44"/>
      <c r="M28" s="44"/>
      <c r="N28" s="44"/>
      <c r="O28" s="44"/>
      <c r="P28" s="44"/>
      <c r="Q28" s="44"/>
      <c r="R28" s="44"/>
      <c r="S28" s="44"/>
      <c r="T28" s="44"/>
    </row>
    <row r="29" spans="2:20" x14ac:dyDescent="0.25">
      <c r="B29" s="41"/>
      <c r="C29" s="53"/>
      <c r="D29" s="44"/>
      <c r="E29" s="44"/>
      <c r="F29" s="44"/>
      <c r="G29" s="44"/>
      <c r="H29" s="44"/>
      <c r="I29" s="44"/>
      <c r="J29" s="44"/>
      <c r="K29" s="44"/>
      <c r="L29" s="44"/>
      <c r="M29" s="44"/>
      <c r="N29" s="44"/>
      <c r="O29" s="44"/>
      <c r="P29" s="44"/>
      <c r="Q29" s="44"/>
      <c r="R29" s="44"/>
      <c r="S29" s="44"/>
      <c r="T29" s="44"/>
    </row>
    <row r="30" spans="2:20" x14ac:dyDescent="0.25">
      <c r="B30" s="41"/>
      <c r="C30" s="53"/>
      <c r="D30" s="44"/>
      <c r="E30" s="44"/>
      <c r="F30" s="44"/>
      <c r="G30" s="44"/>
      <c r="H30" s="44"/>
      <c r="I30" s="44"/>
      <c r="J30" s="44"/>
      <c r="K30" s="44"/>
      <c r="L30" s="44"/>
      <c r="M30" s="44"/>
      <c r="N30" s="44"/>
      <c r="O30" s="44"/>
      <c r="P30" s="44"/>
      <c r="Q30" s="44"/>
      <c r="R30" s="44"/>
      <c r="S30" s="44"/>
      <c r="T30" s="44"/>
    </row>
    <row r="31" spans="2:20" x14ac:dyDescent="0.25">
      <c r="B31" s="41"/>
      <c r="C31" s="53"/>
      <c r="D31" s="44"/>
      <c r="E31" s="44"/>
      <c r="F31" s="44"/>
      <c r="G31" s="44"/>
      <c r="H31" s="44"/>
      <c r="I31" s="44"/>
      <c r="J31" s="44"/>
      <c r="K31" s="44"/>
      <c r="L31" s="44"/>
      <c r="M31" s="44"/>
      <c r="N31" s="44"/>
      <c r="O31" s="44"/>
      <c r="P31" s="44"/>
      <c r="Q31" s="44"/>
      <c r="R31" s="44"/>
      <c r="S31" s="44"/>
      <c r="T31" s="44"/>
    </row>
    <row r="32" spans="2:20" x14ac:dyDescent="0.25">
      <c r="B32" s="41"/>
      <c r="C32" s="53"/>
      <c r="D32" s="44"/>
      <c r="E32" s="44"/>
      <c r="F32" s="44"/>
      <c r="G32" s="44"/>
      <c r="H32" s="44"/>
      <c r="I32" s="44"/>
      <c r="J32" s="44"/>
      <c r="K32" s="44"/>
      <c r="L32" s="44"/>
      <c r="M32" s="44"/>
      <c r="N32" s="44"/>
      <c r="O32" s="44"/>
      <c r="P32" s="44"/>
      <c r="Q32" s="44"/>
      <c r="R32" s="44"/>
      <c r="S32" s="44"/>
      <c r="T32" s="44"/>
    </row>
    <row r="33" spans="2:20" x14ac:dyDescent="0.25">
      <c r="B33" s="41"/>
      <c r="C33" s="53"/>
      <c r="D33" s="44"/>
      <c r="E33" s="44"/>
      <c r="F33" s="44"/>
      <c r="G33" s="44"/>
      <c r="H33" s="44"/>
      <c r="I33" s="44"/>
      <c r="J33" s="44"/>
      <c r="K33" s="44"/>
      <c r="L33" s="44"/>
      <c r="M33" s="44"/>
      <c r="N33" s="44"/>
      <c r="O33" s="44"/>
      <c r="P33" s="44"/>
      <c r="Q33" s="44"/>
      <c r="R33" s="44"/>
      <c r="S33" s="44"/>
      <c r="T33" s="44"/>
    </row>
    <row r="34" spans="2:20" x14ac:dyDescent="0.25">
      <c r="B34" s="41"/>
      <c r="C34" s="53"/>
      <c r="D34" s="44"/>
      <c r="E34" s="44"/>
      <c r="F34" s="44"/>
      <c r="G34" s="44"/>
      <c r="H34" s="44"/>
      <c r="I34" s="44"/>
      <c r="J34" s="44"/>
      <c r="K34" s="44"/>
      <c r="L34" s="44"/>
      <c r="M34" s="44"/>
      <c r="N34" s="44"/>
      <c r="O34" s="44"/>
      <c r="P34" s="44"/>
      <c r="Q34" s="44"/>
      <c r="R34" s="44"/>
      <c r="S34" s="44"/>
      <c r="T34" s="44"/>
    </row>
    <row r="35" spans="2:20" x14ac:dyDescent="0.25">
      <c r="B35" s="41"/>
      <c r="C35" s="53"/>
      <c r="D35" s="44"/>
      <c r="E35" s="44"/>
      <c r="F35" s="44"/>
      <c r="G35" s="44"/>
      <c r="H35" s="44"/>
      <c r="I35" s="44"/>
      <c r="J35" s="44"/>
      <c r="K35" s="44"/>
      <c r="L35" s="44"/>
      <c r="M35" s="44"/>
      <c r="N35" s="44"/>
      <c r="O35" s="44"/>
      <c r="P35" s="44"/>
      <c r="Q35" s="44"/>
      <c r="R35" s="44"/>
      <c r="S35" s="44"/>
      <c r="T35" s="44"/>
    </row>
    <row r="36" spans="2:20" x14ac:dyDescent="0.25">
      <c r="B36" s="41"/>
      <c r="C36" s="53"/>
      <c r="D36" s="44"/>
      <c r="E36" s="44"/>
      <c r="F36" s="44"/>
      <c r="G36" s="44"/>
      <c r="H36" s="44"/>
      <c r="I36" s="44"/>
      <c r="J36" s="44"/>
      <c r="K36" s="44"/>
      <c r="L36" s="44"/>
      <c r="M36" s="44"/>
      <c r="N36" s="44"/>
      <c r="O36" s="44"/>
      <c r="P36" s="44"/>
      <c r="Q36" s="44"/>
      <c r="R36" s="44"/>
      <c r="S36" s="44"/>
      <c r="T36" s="44"/>
    </row>
    <row r="37" spans="2:20" x14ac:dyDescent="0.25">
      <c r="B37" s="41"/>
      <c r="C37" s="53"/>
      <c r="D37" s="44"/>
      <c r="E37" s="44"/>
      <c r="F37" s="44"/>
      <c r="G37" s="44"/>
      <c r="H37" s="44"/>
      <c r="I37" s="44"/>
      <c r="J37" s="44"/>
      <c r="K37" s="44"/>
      <c r="L37" s="44"/>
      <c r="M37" s="44"/>
      <c r="N37" s="44"/>
      <c r="O37" s="44"/>
      <c r="P37" s="44"/>
      <c r="Q37" s="44"/>
      <c r="R37" s="44"/>
      <c r="S37" s="44"/>
      <c r="T37" s="44"/>
    </row>
    <row r="38" spans="2:20" x14ac:dyDescent="0.25">
      <c r="B38" s="41"/>
      <c r="C38" s="53"/>
      <c r="D38" s="44"/>
      <c r="E38" s="44"/>
      <c r="F38" s="44"/>
      <c r="G38" s="44"/>
      <c r="H38" s="44"/>
      <c r="I38" s="44"/>
      <c r="J38" s="44"/>
      <c r="K38" s="44"/>
      <c r="L38" s="44"/>
      <c r="M38" s="44"/>
      <c r="N38" s="44"/>
      <c r="O38" s="44"/>
      <c r="P38" s="44"/>
      <c r="Q38" s="44"/>
      <c r="R38" s="44"/>
      <c r="S38" s="44"/>
      <c r="T38" s="44"/>
    </row>
    <row r="39" spans="2:20" x14ac:dyDescent="0.25">
      <c r="B39" s="41"/>
      <c r="C39" s="53"/>
      <c r="D39" s="44"/>
      <c r="E39" s="44"/>
      <c r="F39" s="44"/>
      <c r="G39" s="44"/>
      <c r="H39" s="44"/>
      <c r="I39" s="44"/>
      <c r="J39" s="44"/>
      <c r="K39" s="44"/>
      <c r="L39" s="44"/>
      <c r="M39" s="44"/>
      <c r="N39" s="44"/>
      <c r="O39" s="44"/>
      <c r="P39" s="44"/>
      <c r="Q39" s="44"/>
      <c r="R39" s="44"/>
      <c r="S39" s="44"/>
      <c r="T39" s="44"/>
    </row>
    <row r="40" spans="2:20" x14ac:dyDescent="0.25">
      <c r="B40" s="41"/>
      <c r="C40" s="53"/>
      <c r="D40" s="44"/>
      <c r="E40" s="44"/>
      <c r="F40" s="44"/>
      <c r="G40" s="44"/>
      <c r="H40" s="44"/>
      <c r="I40" s="44"/>
      <c r="J40" s="44"/>
      <c r="K40" s="44"/>
      <c r="L40" s="44"/>
      <c r="M40" s="44"/>
      <c r="N40" s="44"/>
      <c r="O40" s="44"/>
      <c r="P40" s="44"/>
      <c r="Q40" s="44"/>
      <c r="R40" s="44"/>
      <c r="S40" s="44"/>
      <c r="T40" s="44"/>
    </row>
    <row r="41" spans="2:20" x14ac:dyDescent="0.25">
      <c r="B41" s="41"/>
      <c r="C41" s="53"/>
      <c r="D41" s="44"/>
      <c r="E41" s="44"/>
      <c r="F41" s="44"/>
      <c r="G41" s="44"/>
      <c r="H41" s="44"/>
      <c r="I41" s="44"/>
      <c r="J41" s="44"/>
      <c r="K41" s="44"/>
      <c r="L41" s="44"/>
      <c r="M41" s="44"/>
      <c r="N41" s="44"/>
      <c r="O41" s="44"/>
      <c r="P41" s="44"/>
      <c r="Q41" s="44"/>
      <c r="R41" s="44"/>
      <c r="S41" s="44"/>
      <c r="T41" s="44"/>
    </row>
    <row r="42" spans="2:20" x14ac:dyDescent="0.25">
      <c r="B42" s="41"/>
      <c r="C42" s="53"/>
      <c r="D42" s="44"/>
      <c r="E42" s="44"/>
      <c r="F42" s="44"/>
      <c r="G42" s="44"/>
      <c r="H42" s="44"/>
      <c r="I42" s="44"/>
      <c r="J42" s="44"/>
      <c r="K42" s="44"/>
      <c r="L42" s="44"/>
      <c r="M42" s="44"/>
      <c r="N42" s="44"/>
      <c r="O42" s="44"/>
      <c r="P42" s="44"/>
      <c r="Q42" s="44"/>
      <c r="R42" s="44"/>
      <c r="S42" s="44"/>
      <c r="T42" s="44"/>
    </row>
    <row r="43" spans="2:20" x14ac:dyDescent="0.25">
      <c r="B43" s="41"/>
      <c r="C43" s="53"/>
      <c r="D43" s="44"/>
      <c r="E43" s="44"/>
      <c r="F43" s="44"/>
      <c r="G43" s="44"/>
      <c r="H43" s="44"/>
      <c r="I43" s="44"/>
      <c r="J43" s="44"/>
      <c r="K43" s="44"/>
      <c r="L43" s="44"/>
      <c r="M43" s="44"/>
      <c r="N43" s="44"/>
      <c r="O43" s="44"/>
      <c r="P43" s="44"/>
      <c r="Q43" s="44"/>
      <c r="R43" s="44"/>
      <c r="S43" s="44"/>
      <c r="T43" s="44"/>
    </row>
    <row r="44" spans="2:20" x14ac:dyDescent="0.25">
      <c r="B44" s="41"/>
      <c r="C44" s="53"/>
      <c r="D44" s="44"/>
      <c r="E44" s="44"/>
      <c r="F44" s="44"/>
      <c r="G44" s="44"/>
      <c r="H44" s="44"/>
      <c r="I44" s="44"/>
      <c r="J44" s="44"/>
      <c r="K44" s="44"/>
      <c r="L44" s="44"/>
      <c r="M44" s="44"/>
      <c r="N44" s="44"/>
      <c r="O44" s="44"/>
      <c r="P44" s="44"/>
      <c r="Q44" s="44"/>
      <c r="R44" s="44"/>
      <c r="S44" s="44"/>
      <c r="T44" s="44"/>
    </row>
    <row r="45" spans="2:20" x14ac:dyDescent="0.25">
      <c r="B45" s="41"/>
      <c r="C45" s="53"/>
      <c r="D45" s="44"/>
      <c r="E45" s="44"/>
      <c r="F45" s="44"/>
      <c r="G45" s="44"/>
      <c r="H45" s="44"/>
      <c r="I45" s="44"/>
      <c r="J45" s="44"/>
      <c r="K45" s="44"/>
      <c r="L45" s="44"/>
      <c r="M45" s="44"/>
      <c r="N45" s="44"/>
      <c r="O45" s="44"/>
      <c r="P45" s="44"/>
      <c r="Q45" s="44"/>
      <c r="R45" s="44"/>
      <c r="S45" s="44"/>
      <c r="T45" s="44"/>
    </row>
    <row r="46" spans="2:20" x14ac:dyDescent="0.25">
      <c r="B46" s="41"/>
      <c r="C46" s="53"/>
      <c r="D46" s="44"/>
      <c r="E46" s="44"/>
      <c r="F46" s="44"/>
      <c r="G46" s="44"/>
      <c r="H46" s="44"/>
      <c r="I46" s="44"/>
      <c r="J46" s="44"/>
      <c r="K46" s="44"/>
      <c r="L46" s="44"/>
      <c r="M46" s="44"/>
      <c r="N46" s="44"/>
      <c r="O46" s="44"/>
      <c r="P46" s="44"/>
      <c r="Q46" s="44"/>
      <c r="R46" s="44"/>
      <c r="S46" s="44"/>
      <c r="T46" s="44"/>
    </row>
    <row r="47" spans="2:20" x14ac:dyDescent="0.25">
      <c r="B47" s="41"/>
      <c r="C47" s="53"/>
      <c r="D47" s="44"/>
      <c r="E47" s="44"/>
      <c r="F47" s="44"/>
      <c r="G47" s="44"/>
      <c r="H47" s="44"/>
      <c r="I47" s="44"/>
      <c r="J47" s="44"/>
      <c r="K47" s="44"/>
      <c r="L47" s="44"/>
      <c r="M47" s="44"/>
      <c r="N47" s="44"/>
      <c r="O47" s="44"/>
      <c r="P47" s="44"/>
      <c r="Q47" s="44"/>
      <c r="R47" s="44"/>
      <c r="S47" s="44"/>
      <c r="T47" s="44"/>
    </row>
    <row r="48" spans="2:20" x14ac:dyDescent="0.25">
      <c r="B48" s="41"/>
      <c r="C48" s="53"/>
      <c r="D48" s="44"/>
      <c r="E48" s="44"/>
      <c r="F48" s="44"/>
      <c r="G48" s="44"/>
      <c r="H48" s="44"/>
      <c r="I48" s="44"/>
      <c r="J48" s="44"/>
      <c r="K48" s="44"/>
      <c r="L48" s="44"/>
      <c r="M48" s="44"/>
      <c r="N48" s="44"/>
      <c r="O48" s="44"/>
      <c r="P48" s="44"/>
      <c r="Q48" s="44"/>
      <c r="R48" s="44"/>
      <c r="S48" s="44"/>
      <c r="T48" s="44"/>
    </row>
    <row r="49" spans="2:20" x14ac:dyDescent="0.25">
      <c r="B49" s="41"/>
      <c r="C49" s="53"/>
      <c r="D49" s="44"/>
      <c r="E49" s="44"/>
      <c r="F49" s="44"/>
      <c r="G49" s="44"/>
      <c r="H49" s="44"/>
      <c r="I49" s="44"/>
      <c r="J49" s="44"/>
      <c r="K49" s="44"/>
      <c r="L49" s="44"/>
      <c r="M49" s="44"/>
      <c r="N49" s="44"/>
      <c r="O49" s="44"/>
      <c r="P49" s="44"/>
      <c r="Q49" s="44"/>
      <c r="R49" s="44"/>
      <c r="S49" s="44"/>
      <c r="T49" s="44"/>
    </row>
    <row r="50" spans="2:20" x14ac:dyDescent="0.25">
      <c r="B50" s="41"/>
      <c r="C50" s="53"/>
      <c r="D50" s="44"/>
      <c r="E50" s="44"/>
      <c r="F50" s="44"/>
      <c r="G50" s="44"/>
      <c r="H50" s="44"/>
      <c r="I50" s="44"/>
      <c r="J50" s="44"/>
      <c r="K50" s="44"/>
      <c r="L50" s="44"/>
      <c r="M50" s="44"/>
      <c r="N50" s="44"/>
      <c r="O50" s="44"/>
      <c r="P50" s="44"/>
      <c r="Q50" s="44"/>
      <c r="R50" s="44"/>
      <c r="S50" s="44"/>
      <c r="T50" s="44"/>
    </row>
    <row r="51" spans="2:20" x14ac:dyDescent="0.25">
      <c r="B51" s="41"/>
      <c r="C51" s="53"/>
      <c r="D51" s="44"/>
      <c r="E51" s="44"/>
      <c r="F51" s="44"/>
      <c r="G51" s="44"/>
      <c r="H51" s="44"/>
      <c r="I51" s="44"/>
      <c r="J51" s="44"/>
      <c r="K51" s="44"/>
      <c r="L51" s="44"/>
      <c r="M51" s="44"/>
      <c r="N51" s="44"/>
      <c r="O51" s="44"/>
      <c r="P51" s="44"/>
      <c r="Q51" s="44"/>
      <c r="R51" s="44"/>
      <c r="S51" s="44"/>
      <c r="T51" s="44"/>
    </row>
    <row r="52" spans="2:20" x14ac:dyDescent="0.25">
      <c r="B52" s="41"/>
      <c r="C52" s="53"/>
      <c r="D52" s="44"/>
      <c r="E52" s="44"/>
      <c r="F52" s="44"/>
      <c r="G52" s="44"/>
      <c r="H52" s="44"/>
      <c r="I52" s="44"/>
      <c r="J52" s="44"/>
      <c r="K52" s="44"/>
      <c r="L52" s="44"/>
      <c r="M52" s="44"/>
      <c r="N52" s="44"/>
      <c r="O52" s="44"/>
      <c r="P52" s="44"/>
      <c r="Q52" s="44"/>
      <c r="R52" s="44"/>
      <c r="S52" s="44"/>
      <c r="T52" s="44"/>
    </row>
    <row r="53" spans="2:20" x14ac:dyDescent="0.25">
      <c r="B53" s="41"/>
      <c r="C53" s="53"/>
      <c r="D53" s="44"/>
      <c r="E53" s="44"/>
      <c r="F53" s="44"/>
      <c r="G53" s="44"/>
      <c r="H53" s="44"/>
      <c r="I53" s="44"/>
      <c r="J53" s="44"/>
      <c r="K53" s="44"/>
      <c r="L53" s="44"/>
      <c r="M53" s="44"/>
      <c r="N53" s="44"/>
      <c r="O53" s="44"/>
      <c r="P53" s="44"/>
      <c r="Q53" s="44"/>
      <c r="R53" s="44"/>
      <c r="S53" s="44"/>
      <c r="T53" s="44"/>
    </row>
    <row r="54" spans="2:20" x14ac:dyDescent="0.25">
      <c r="B54" s="41"/>
    </row>
    <row r="55" spans="2:20" x14ac:dyDescent="0.25">
      <c r="B55" s="41"/>
    </row>
    <row r="56" spans="2:20" x14ac:dyDescent="0.25">
      <c r="B56" s="41"/>
    </row>
    <row r="57" spans="2:20" x14ac:dyDescent="0.25">
      <c r="B57" s="41"/>
    </row>
    <row r="58" spans="2:20" x14ac:dyDescent="0.25">
      <c r="B58" s="41"/>
    </row>
    <row r="59" spans="2:20" x14ac:dyDescent="0.25">
      <c r="B59" s="41"/>
    </row>
    <row r="60" spans="2:20" x14ac:dyDescent="0.25">
      <c r="B60" s="41"/>
    </row>
    <row r="61" spans="2:20" x14ac:dyDescent="0.25">
      <c r="B61" s="41"/>
    </row>
    <row r="62" spans="2:20" x14ac:dyDescent="0.25">
      <c r="B62" s="41"/>
    </row>
  </sheetData>
  <mergeCells count="5">
    <mergeCell ref="C2:C53"/>
    <mergeCell ref="P4:Q5"/>
    <mergeCell ref="K2:L2"/>
    <mergeCell ref="J3:L3"/>
    <mergeCell ref="J5:L8"/>
  </mergeCells>
  <pageMargins left="0.7" right="0.7" top="0.75" bottom="0.75" header="0.3" footer="0.3"/>
  <pageSetup paperSize="9" scale="61" orientation="portrait" r:id="rId1"/>
  <colBreaks count="1" manualBreakCount="1">
    <brk id="12" min="1" max="52"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DFBFF-A200-4007-A680-CF0101900384}">
  <sheetPr>
    <tabColor rgb="FF00B050"/>
  </sheetPr>
  <dimension ref="B2:J100"/>
  <sheetViews>
    <sheetView view="pageBreakPreview" zoomScale="72" zoomScaleNormal="100" zoomScaleSheetLayoutView="85" workbookViewId="0">
      <selection activeCell="L84" sqref="L84"/>
    </sheetView>
  </sheetViews>
  <sheetFormatPr baseColWidth="10" defaultRowHeight="15" x14ac:dyDescent="0.25"/>
  <cols>
    <col min="2" max="2" width="53.5703125" customWidth="1"/>
    <col min="8" max="8" width="4.5703125" customWidth="1"/>
  </cols>
  <sheetData>
    <row r="2" spans="2:10" s="24" customFormat="1" x14ac:dyDescent="0.25"/>
    <row r="3" spans="2:10" s="24" customFormat="1" ht="29.25" customHeight="1" x14ac:dyDescent="0.25"/>
    <row r="4" spans="2:10" s="24" customFormat="1" x14ac:dyDescent="0.25"/>
    <row r="5" spans="2:10" ht="12.75" customHeight="1" x14ac:dyDescent="0.25"/>
    <row r="6" spans="2:10" s="24" customFormat="1" ht="6.75" customHeight="1" x14ac:dyDescent="0.25"/>
    <row r="7" spans="2:10" s="24" customFormat="1" ht="19.5" x14ac:dyDescent="0.35">
      <c r="B7" s="58" t="s">
        <v>27</v>
      </c>
      <c r="C7" s="59"/>
      <c r="D7" s="59"/>
      <c r="E7" s="59"/>
      <c r="F7" s="59"/>
      <c r="G7" s="59"/>
      <c r="H7" s="59"/>
      <c r="I7" s="59"/>
      <c r="J7" s="59"/>
    </row>
    <row r="8" spans="2:10" s="24" customFormat="1" ht="7.5" customHeight="1" x14ac:dyDescent="0.25"/>
    <row r="10" spans="2:10" ht="15.75" x14ac:dyDescent="0.25">
      <c r="B10" s="29" t="s">
        <v>24</v>
      </c>
      <c r="C10" s="30" t="str">
        <f>'Base intermédiaire'!D5</f>
        <v>3 Trim</v>
      </c>
      <c r="D10" s="30" t="str">
        <f>'Base intermédiaire'!E5</f>
        <v>4 Trim</v>
      </c>
      <c r="E10" s="30" t="str">
        <f>'Base intermédiaire'!F5</f>
        <v>1 Trim</v>
      </c>
      <c r="F10" s="30" t="str">
        <f>'Base intermédiaire'!G5</f>
        <v>2 Trim</v>
      </c>
      <c r="G10" s="30" t="str">
        <f>'Base intermédiaire'!H5</f>
        <v>3 Trim</v>
      </c>
      <c r="H10" s="31"/>
      <c r="I10" s="57" t="s">
        <v>21</v>
      </c>
      <c r="J10" s="57"/>
    </row>
    <row r="11" spans="2:10" x14ac:dyDescent="0.25">
      <c r="B11" s="28" t="s">
        <v>29</v>
      </c>
      <c r="C11" s="37" t="str">
        <f>'Base intermédiaire'!D6</f>
        <v>2022</v>
      </c>
      <c r="D11" s="37" t="str">
        <f>'Base intermédiaire'!E6</f>
        <v>2022</v>
      </c>
      <c r="E11" s="37" t="str">
        <f>'Base intermédiaire'!F6</f>
        <v>2023</v>
      </c>
      <c r="F11" s="37" t="str">
        <f>'Base intermédiaire'!G6</f>
        <v>2023</v>
      </c>
      <c r="G11" s="37" t="str">
        <f>'Base intermédiaire'!H6</f>
        <v>2023</v>
      </c>
      <c r="H11" s="31"/>
      <c r="I11" s="32" t="s">
        <v>22</v>
      </c>
      <c r="J11" s="32" t="s">
        <v>23</v>
      </c>
    </row>
    <row r="13" spans="2:10" x14ac:dyDescent="0.25">
      <c r="B13" s="12" t="str">
        <f>+'Base intermédiaire'!C7</f>
        <v>Taux de change du Dollar (en Francs CFA)</v>
      </c>
      <c r="C13" s="13">
        <f>'Base intermédiaire'!D7</f>
        <v>651.58914176743883</v>
      </c>
      <c r="D13" s="18">
        <f>'Base intermédiaire'!E7</f>
        <v>643.48769200451488</v>
      </c>
      <c r="E13" s="13">
        <f>'Base intermédiaire'!F7</f>
        <v>611.40252290813885</v>
      </c>
      <c r="F13" s="18">
        <f>'Base intermédiaire'!G7</f>
        <v>602.31249415837362</v>
      </c>
      <c r="G13" s="13">
        <f>'Base intermédiaire'!H7</f>
        <v>602.86491105729965</v>
      </c>
      <c r="I13" s="21">
        <f>IF(F13="","",G13/F13-1)</f>
        <v>9.1715995315344578E-4</v>
      </c>
      <c r="J13" s="21">
        <f>IF(C13="","",G13/C13-1)</f>
        <v>-7.4777536313718307E-2</v>
      </c>
    </row>
    <row r="14" spans="2:10" x14ac:dyDescent="0.25">
      <c r="B14" s="14" t="str">
        <f>'Base intermédiaire'!C8</f>
        <v>Cours mondial du pétrole (en $ US / Baril)</v>
      </c>
      <c r="C14" s="15">
        <f>'Base intermédiaire'!D8</f>
        <v>99.226666666666645</v>
      </c>
      <c r="D14" s="19">
        <f>'Base intermédiaire'!E8</f>
        <v>88.366666666666674</v>
      </c>
      <c r="E14" s="15">
        <f>'Base intermédiaire'!F8</f>
        <v>81.433333333333337</v>
      </c>
      <c r="F14" s="19">
        <f>'Base intermédiaire'!G8</f>
        <v>78.233333333333334</v>
      </c>
      <c r="G14" s="15">
        <f>'Base intermédiaire'!H8</f>
        <v>86.754333333333321</v>
      </c>
      <c r="I14" s="22">
        <f t="shared" ref="I14:I20" si="0">IF(F14="","",G14/F14-1)</f>
        <v>0.10891776736259029</v>
      </c>
      <c r="J14" s="22">
        <f t="shared" ref="J14:J20" si="1">IF(C14="","",G14/C14-1)</f>
        <v>-0.12569537758667015</v>
      </c>
    </row>
    <row r="15" spans="2:10" x14ac:dyDescent="0.25">
      <c r="B15" s="14" t="s">
        <v>26</v>
      </c>
      <c r="C15" s="42">
        <f>'Base intermédiaire'!D9*1000</f>
        <v>2746.5155960000002</v>
      </c>
      <c r="D15" s="19">
        <f>'Base intermédiaire'!E9*1000</f>
        <v>2215.643035333333</v>
      </c>
      <c r="E15" s="15">
        <f>'Base intermédiaire'!F9*1000</f>
        <v>2168.333333333333</v>
      </c>
      <c r="F15" s="19">
        <f>'Base intermédiaire'!G9*1000</f>
        <v>2070.0646926666668</v>
      </c>
      <c r="G15" s="15">
        <f>'Base intermédiaire'!H9*1000</f>
        <v>2109.5273906666671</v>
      </c>
      <c r="I15" s="22">
        <f t="shared" si="0"/>
        <v>1.9063509531754841E-2</v>
      </c>
      <c r="J15" s="22">
        <f t="shared" si="1"/>
        <v>-0.23192593781773418</v>
      </c>
    </row>
    <row r="16" spans="2:10" x14ac:dyDescent="0.25">
      <c r="B16" s="14" t="str">
        <f>'Base intermédiaire'!C10</f>
        <v>Cours mondial de l'Or (en $ US / g)</v>
      </c>
      <c r="C16" s="15">
        <f>'Base intermédiaire'!D10</f>
        <v>55.625389169601391</v>
      </c>
      <c r="D16" s="19">
        <f>'Base intermédiaire'!E10</f>
        <v>55.575614899569871</v>
      </c>
      <c r="E16" s="15">
        <f>'Base intermédiaire'!F10</f>
        <v>60.69239013933548</v>
      </c>
      <c r="F16" s="19">
        <f>'Base intermédiaire'!G10</f>
        <v>63.61460667770956</v>
      </c>
      <c r="G16" s="15">
        <f>'Base intermédiaire'!H10</f>
        <v>50.813160946796103</v>
      </c>
      <c r="I16" s="22">
        <f t="shared" si="0"/>
        <v>-0.20123437681174972</v>
      </c>
      <c r="J16" s="22">
        <f t="shared" si="1"/>
        <v>-8.6511362790340995E-2</v>
      </c>
    </row>
    <row r="17" spans="2:10" x14ac:dyDescent="0.25">
      <c r="B17" s="14" t="str">
        <f>'Base intermédiaire'!C13</f>
        <v>Cours mondial du pétrole (1.000 Francs CFA / Baril)</v>
      </c>
      <c r="C17" s="15">
        <f>'Base intermédiaire'!D13</f>
        <v>64.600154116400972</v>
      </c>
      <c r="D17" s="19">
        <f>'Base intermédiaire'!E13</f>
        <v>56.960788445283576</v>
      </c>
      <c r="E17" s="15">
        <f>'Base intermédiaire'!F13</f>
        <v>49.786328500094271</v>
      </c>
      <c r="F17" s="19">
        <f>'Base intermédiaire'!G13</f>
        <v>47.108311777863406</v>
      </c>
      <c r="G17" s="15">
        <f>'Base intermédiaire'!H13</f>
        <v>52.349644363347828</v>
      </c>
      <c r="I17" s="22">
        <f t="shared" si="0"/>
        <v>0.11126131223295865</v>
      </c>
      <c r="J17" s="22">
        <f t="shared" si="1"/>
        <v>-0.18963592147132247</v>
      </c>
    </row>
    <row r="18" spans="2:10" x14ac:dyDescent="0.25">
      <c r="B18" s="14" t="s">
        <v>25</v>
      </c>
      <c r="C18" s="15">
        <f>'Base intermédiaire'!D14*1000</f>
        <v>1788.7669421425253</v>
      </c>
      <c r="D18" s="19">
        <f>'Base intermédiaire'!E14*1000</f>
        <v>1425.5275009178083</v>
      </c>
      <c r="E18" s="15">
        <f>'Base intermédiaire'!F14*1000</f>
        <v>1325.66943710397</v>
      </c>
      <c r="F18" s="19">
        <f>'Base intermédiaire'!G14*1000</f>
        <v>1246.7582884086501</v>
      </c>
      <c r="G18" s="15">
        <f>'Base intermédiaire'!H14*1000</f>
        <v>1272.1194114158839</v>
      </c>
      <c r="I18" s="22">
        <f t="shared" si="0"/>
        <v>2.0341651820582118E-2</v>
      </c>
      <c r="J18" s="22">
        <f t="shared" si="1"/>
        <v>-0.28882886783888029</v>
      </c>
    </row>
    <row r="19" spans="2:10" x14ac:dyDescent="0.25">
      <c r="B19" s="14" t="str">
        <f>'Base intermédiaire'!C15</f>
        <v>Cours mondial de l'Or (1.000 Francs CFA / g)</v>
      </c>
      <c r="C19" s="33">
        <f>'Base intermédiaire'!D15</f>
        <v>36.237530342985671</v>
      </c>
      <c r="D19" s="34">
        <f>'Base intermédiaire'!E15</f>
        <v>35.729040639397716</v>
      </c>
      <c r="E19" s="33">
        <f>'Base intermédiaire'!F15</f>
        <v>37.10726644777251</v>
      </c>
      <c r="F19" s="34">
        <f>'Base intermédiaire'!G15</f>
        <v>38.314085436477718</v>
      </c>
      <c r="G19" s="33">
        <f>'Base intermédiaire'!H15</f>
        <v>30.630810386075566</v>
      </c>
      <c r="I19" s="22">
        <f t="shared" si="0"/>
        <v>-0.20053395410261132</v>
      </c>
      <c r="J19" s="22">
        <f t="shared" si="1"/>
        <v>-0.15472135942606724</v>
      </c>
    </row>
    <row r="20" spans="2:10" x14ac:dyDescent="0.25">
      <c r="B20" s="16" t="str">
        <f>'Base intermédiaire'!C22</f>
        <v>Pouvoir d'achat pétrolier du coton</v>
      </c>
      <c r="C20" s="17">
        <f>'Base intermédiaire'!D22</f>
        <v>2.7755137238021258E-2</v>
      </c>
      <c r="D20" s="20">
        <f>'Base intermédiaire'!E22</f>
        <v>2.5174317844332283E-2</v>
      </c>
      <c r="E20" s="17">
        <f>'Base intermédiaire'!F22</f>
        <v>2.6629885522669289E-2</v>
      </c>
      <c r="F20" s="20">
        <f>'Base intermédiaire'!G22</f>
        <v>2.6519062596639529E-2</v>
      </c>
      <c r="G20" s="17">
        <f>'Base intermédiaire'!H22</f>
        <v>2.4388036115174136E-2</v>
      </c>
      <c r="I20" s="23">
        <f t="shared" si="0"/>
        <v>-8.0358288446267911E-2</v>
      </c>
      <c r="J20" s="23">
        <f t="shared" si="1"/>
        <v>-0.12131451896532475</v>
      </c>
    </row>
    <row r="100" spans="2:2" ht="18.75" x14ac:dyDescent="0.3">
      <c r="B100" s="51" t="s">
        <v>35</v>
      </c>
    </row>
  </sheetData>
  <mergeCells count="2">
    <mergeCell ref="I10:J10"/>
    <mergeCell ref="B7:J7"/>
  </mergeCells>
  <pageMargins left="0.7" right="0.7" top="0.75" bottom="0.75" header="0.3" footer="0.3"/>
  <pageSetup paperSize="9" scale="4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1AC73-DB4D-4E49-8396-E449952F0412}">
  <sheetPr>
    <tabColor rgb="FFFFFF00"/>
  </sheetPr>
  <dimension ref="C2:T42"/>
  <sheetViews>
    <sheetView zoomScaleNormal="100" workbookViewId="0">
      <selection activeCell="H47" sqref="H47"/>
    </sheetView>
  </sheetViews>
  <sheetFormatPr baseColWidth="10" defaultRowHeight="15" x14ac:dyDescent="0.25"/>
  <cols>
    <col min="3" max="3" width="48.85546875" customWidth="1"/>
    <col min="10" max="10" width="12.28515625" customWidth="1"/>
  </cols>
  <sheetData>
    <row r="2" spans="3:20" x14ac:dyDescent="0.25">
      <c r="D2" s="39" t="str">
        <f>Base!$C$3</f>
        <v>Criteres</v>
      </c>
      <c r="E2" s="39" t="str">
        <f>Base!$C$3</f>
        <v>Criteres</v>
      </c>
      <c r="F2" s="39" t="str">
        <f>Base!$C$3</f>
        <v>Criteres</v>
      </c>
      <c r="G2" s="39" t="str">
        <f>Base!$C$3</f>
        <v>Criteres</v>
      </c>
      <c r="H2" s="39" t="str">
        <f>Base!$C$3</f>
        <v>Criteres</v>
      </c>
    </row>
    <row r="3" spans="3:20" x14ac:dyDescent="0.25">
      <c r="D3" s="39" t="str">
        <f>INDEX(Base,MAX(Nb_Donnees)-D4,1)</f>
        <v>3 Trim. 2022</v>
      </c>
      <c r="E3" s="39" t="str">
        <f>INDEX(Base,MAX(Nb_Donnees)-E4,1)</f>
        <v>4 Trim. 2022</v>
      </c>
      <c r="F3" s="39" t="str">
        <f>INDEX(Base,MAX(Nb_Donnees)-F4,1)</f>
        <v>1 Trim. 2023</v>
      </c>
      <c r="G3" s="39" t="str">
        <f>INDEX(Base,MAX(Nb_Donnees)-G4,1)</f>
        <v>2 Trim. 2023</v>
      </c>
      <c r="H3" s="39" t="str">
        <f>INDEX(Base,MAX(Nb_Donnees)-H4,1)</f>
        <v>3 Trim. 2023</v>
      </c>
    </row>
    <row r="4" spans="3:20" x14ac:dyDescent="0.25">
      <c r="D4" s="40">
        <v>12</v>
      </c>
      <c r="E4" s="40">
        <v>9</v>
      </c>
      <c r="F4" s="40">
        <v>6</v>
      </c>
      <c r="G4" s="40">
        <v>3</v>
      </c>
      <c r="H4" s="40">
        <v>0</v>
      </c>
      <c r="I4" s="25"/>
      <c r="J4" s="25"/>
    </row>
    <row r="5" spans="3:20" ht="71.25" x14ac:dyDescent="0.25">
      <c r="C5" s="7"/>
      <c r="D5" s="8" t="str">
        <f>LEFT(D3,6)</f>
        <v>3 Trim</v>
      </c>
      <c r="E5" s="8" t="str">
        <f t="shared" ref="E5:H5" si="0">LEFT(E3,6)</f>
        <v>4 Trim</v>
      </c>
      <c r="F5" s="8" t="str">
        <f t="shared" si="0"/>
        <v>1 Trim</v>
      </c>
      <c r="G5" s="8" t="str">
        <f t="shared" si="0"/>
        <v>2 Trim</v>
      </c>
      <c r="H5" s="8" t="str">
        <f t="shared" si="0"/>
        <v>3 Trim</v>
      </c>
      <c r="I5" s="60" t="s">
        <v>21</v>
      </c>
      <c r="J5" s="60"/>
      <c r="P5" s="4" t="s">
        <v>0</v>
      </c>
      <c r="Q5" s="4" t="s">
        <v>1</v>
      </c>
      <c r="R5" s="4" t="s">
        <v>2</v>
      </c>
      <c r="S5" s="4" t="s">
        <v>25</v>
      </c>
      <c r="T5" s="4" t="s">
        <v>4</v>
      </c>
    </row>
    <row r="6" spans="3:20" x14ac:dyDescent="0.25">
      <c r="C6" s="7"/>
      <c r="D6" s="36" t="str">
        <f>RIGHT(D3,4)</f>
        <v>2022</v>
      </c>
      <c r="E6" s="36" t="str">
        <f t="shared" ref="E6:H6" si="1">RIGHT(E3,4)</f>
        <v>2022</v>
      </c>
      <c r="F6" s="36" t="str">
        <f t="shared" si="1"/>
        <v>2023</v>
      </c>
      <c r="G6" s="36" t="str">
        <f t="shared" si="1"/>
        <v>2023</v>
      </c>
      <c r="H6" s="36" t="str">
        <f t="shared" si="1"/>
        <v>2023</v>
      </c>
      <c r="I6" s="11" t="s">
        <v>22</v>
      </c>
      <c r="J6" s="11" t="s">
        <v>23</v>
      </c>
      <c r="O6" s="49">
        <v>1</v>
      </c>
      <c r="P6" s="1">
        <f t="shared" ref="P6:P42" si="2">INDEX(Base,MAX(Nb_Donnees)+1-$O6,MATCH(P$5,Entête_base,0))</f>
        <v>45139</v>
      </c>
      <c r="Q6" s="6">
        <f t="shared" ref="Q6:Q42" si="3">INDEX(Base,MAX(Nb_Donnees)+1-O6,MATCH(Q$5,Entête_base,0))</f>
        <v>601.32709833270178</v>
      </c>
      <c r="R6" s="6">
        <f t="shared" ref="R6:R42" si="4">INDEX(Base,MAX(Nb_Donnees)+1-O6,MATCH(R$5,Entête_base,0))</f>
        <v>86.162999999999997</v>
      </c>
      <c r="S6" s="6">
        <f t="shared" ref="S6:S42" si="5">INDEX(Base,MAX(Nb_Donnees)+1-O6,MATCH(S$5,Entête_base,0))</f>
        <v>1271.7418492019231</v>
      </c>
      <c r="T6" s="6">
        <f t="shared" ref="T6:T42" si="6">INDEX(Base,MAX(Nb_Donnees)+1-O6,MATCH(T$5,Entête_base,0))</f>
        <v>50.588804448456528</v>
      </c>
    </row>
    <row r="7" spans="3:20" x14ac:dyDescent="0.25">
      <c r="C7" s="10" t="str">
        <f>TEXT(Base!E$3,0)</f>
        <v>Taux de change du Dollar (en Francs CFA)</v>
      </c>
      <c r="D7" s="9">
        <f t="shared" ref="D7:H16" si="7">DAVERAGE(Base,$C7,D$2:D$3)</f>
        <v>651.58914176743883</v>
      </c>
      <c r="E7" s="9">
        <f t="shared" si="7"/>
        <v>643.48769200451488</v>
      </c>
      <c r="F7" s="9">
        <f t="shared" si="7"/>
        <v>611.40252290813885</v>
      </c>
      <c r="G7" s="9">
        <f t="shared" si="7"/>
        <v>602.31249415837362</v>
      </c>
      <c r="H7" s="9">
        <f t="shared" si="7"/>
        <v>602.86491105729965</v>
      </c>
      <c r="I7" s="9">
        <f t="shared" ref="I7:I22" si="8">(H7/G7-1)*100</f>
        <v>9.1715995315344578E-2</v>
      </c>
      <c r="J7" s="9">
        <f t="shared" ref="J7:J8" si="9">(H7/D7-1)*100</f>
        <v>-7.4777536313718311</v>
      </c>
      <c r="O7" s="49">
        <f>O6+1</f>
        <v>2</v>
      </c>
      <c r="P7" s="1">
        <f t="shared" si="2"/>
        <v>45108</v>
      </c>
      <c r="Q7" s="6">
        <f t="shared" si="3"/>
        <v>593.2641265094702</v>
      </c>
      <c r="R7" s="6">
        <f t="shared" si="4"/>
        <v>80.099999999999994</v>
      </c>
      <c r="S7" s="6">
        <f t="shared" si="5"/>
        <v>1218.7216810097902</v>
      </c>
      <c r="T7" s="6">
        <f t="shared" si="6"/>
        <v>51.335266235036578</v>
      </c>
    </row>
    <row r="8" spans="3:20" x14ac:dyDescent="0.25">
      <c r="C8" s="10" t="str">
        <f>TEXT(Base!F$3,0)</f>
        <v>Cours mondial du pétrole (en $ US / Baril)</v>
      </c>
      <c r="D8" s="9">
        <f t="shared" si="7"/>
        <v>99.226666666666645</v>
      </c>
      <c r="E8" s="9">
        <f t="shared" si="7"/>
        <v>88.366666666666674</v>
      </c>
      <c r="F8" s="9">
        <f t="shared" si="7"/>
        <v>81.433333333333337</v>
      </c>
      <c r="G8" s="9">
        <f t="shared" si="7"/>
        <v>78.233333333333334</v>
      </c>
      <c r="H8" s="9">
        <f t="shared" si="7"/>
        <v>86.754333333333321</v>
      </c>
      <c r="I8" s="9">
        <f t="shared" si="8"/>
        <v>10.891776736259029</v>
      </c>
      <c r="J8" s="9">
        <f t="shared" si="9"/>
        <v>-12.569537758667016</v>
      </c>
      <c r="O8" s="49">
        <f t="shared" ref="O8:O42" si="10">O7+1</f>
        <v>3</v>
      </c>
      <c r="P8" s="1">
        <f t="shared" si="2"/>
        <v>45078</v>
      </c>
      <c r="Q8" s="6">
        <f t="shared" si="3"/>
        <v>605.1835846483234</v>
      </c>
      <c r="R8" s="6">
        <f t="shared" si="4"/>
        <v>74.89</v>
      </c>
      <c r="S8" s="6">
        <f t="shared" si="5"/>
        <v>1233.8680068414551</v>
      </c>
      <c r="T8" s="6">
        <f t="shared" si="6"/>
        <v>62.495615317158702</v>
      </c>
    </row>
    <row r="9" spans="3:20" x14ac:dyDescent="0.25">
      <c r="C9" s="10" t="str">
        <f>TEXT(Base!G$3,0)</f>
        <v>Cours mondial du coton (Indice Liverpool en $ US / Kg)</v>
      </c>
      <c r="D9" s="9">
        <f t="shared" si="7"/>
        <v>2.7465155960000001</v>
      </c>
      <c r="E9" s="9">
        <f t="shared" si="7"/>
        <v>2.2156430353333332</v>
      </c>
      <c r="F9" s="9">
        <f t="shared" si="7"/>
        <v>2.168333333333333</v>
      </c>
      <c r="G9" s="9">
        <f t="shared" si="7"/>
        <v>2.0700646926666666</v>
      </c>
      <c r="H9" s="9">
        <f t="shared" si="7"/>
        <v>2.1095273906666669</v>
      </c>
      <c r="I9" s="9">
        <f t="shared" si="8"/>
        <v>1.9063509531754841</v>
      </c>
      <c r="J9" s="9">
        <f>(H9/D9-1)*100</f>
        <v>-23.192593781773418</v>
      </c>
      <c r="O9" s="49">
        <f t="shared" si="10"/>
        <v>4</v>
      </c>
      <c r="P9" s="1">
        <f t="shared" si="2"/>
        <v>45047</v>
      </c>
      <c r="Q9" s="6">
        <f t="shared" si="3"/>
        <v>603.66036467713059</v>
      </c>
      <c r="R9" s="6">
        <f t="shared" si="4"/>
        <v>75.7</v>
      </c>
      <c r="S9" s="6">
        <f t="shared" si="5"/>
        <v>1251.6566312406133</v>
      </c>
      <c r="T9" s="6">
        <f t="shared" si="6"/>
        <v>64.076768488745984</v>
      </c>
    </row>
    <row r="10" spans="3:20" x14ac:dyDescent="0.25">
      <c r="C10" s="10" t="str">
        <f>TEXT(Base!H$3,0)</f>
        <v>Cours mondial de l'Or (en $ US / g)</v>
      </c>
      <c r="D10" s="9">
        <f t="shared" si="7"/>
        <v>55.625389169601391</v>
      </c>
      <c r="E10" s="9">
        <f t="shared" si="7"/>
        <v>55.575614899569871</v>
      </c>
      <c r="F10" s="9">
        <f t="shared" si="7"/>
        <v>60.69239013933548</v>
      </c>
      <c r="G10" s="9">
        <f t="shared" si="7"/>
        <v>63.61460667770956</v>
      </c>
      <c r="H10" s="9">
        <f t="shared" si="7"/>
        <v>50.813160946796103</v>
      </c>
      <c r="I10" s="9">
        <f t="shared" si="8"/>
        <v>-20.12343768117497</v>
      </c>
      <c r="J10" s="9">
        <f t="shared" ref="J10:J22" si="11">(H10/D10-1)*100</f>
        <v>-8.6511362790341</v>
      </c>
      <c r="O10" s="49">
        <f t="shared" si="10"/>
        <v>5</v>
      </c>
      <c r="P10" s="1">
        <f t="shared" si="2"/>
        <v>45017</v>
      </c>
      <c r="Q10" s="6">
        <f t="shared" si="3"/>
        <v>598.09353314966711</v>
      </c>
      <c r="R10" s="6">
        <f t="shared" si="4"/>
        <v>84.11</v>
      </c>
      <c r="S10" s="6">
        <f t="shared" si="5"/>
        <v>1254.7502271438821</v>
      </c>
      <c r="T10" s="6">
        <f t="shared" si="6"/>
        <v>64.271436227223987</v>
      </c>
    </row>
    <row r="11" spans="3:20" x14ac:dyDescent="0.25">
      <c r="C11" s="10" t="str">
        <f>TEXT(Base!I$3,0)</f>
        <v>Zinc ($ US/t)</v>
      </c>
      <c r="D11" s="9">
        <f t="shared" si="7"/>
        <v>3272.6333333333332</v>
      </c>
      <c r="E11" s="9">
        <f t="shared" si="7"/>
        <v>3011.8700000000003</v>
      </c>
      <c r="F11" s="9">
        <f t="shared" si="7"/>
        <v>3137.0366666666669</v>
      </c>
      <c r="G11" s="9">
        <f t="shared" si="7"/>
        <v>2539.5700000000002</v>
      </c>
      <c r="H11" s="9">
        <f t="shared" si="7"/>
        <v>2404.65</v>
      </c>
      <c r="I11" s="9">
        <f>(H11/G11-1)*100</f>
        <v>-5.3127104194804708</v>
      </c>
      <c r="J11" s="9">
        <f t="shared" si="11"/>
        <v>-26.522474256205498</v>
      </c>
      <c r="O11" s="49">
        <f t="shared" si="10"/>
        <v>6</v>
      </c>
      <c r="P11" s="1">
        <f t="shared" si="2"/>
        <v>44986</v>
      </c>
      <c r="Q11" s="6">
        <f t="shared" si="3"/>
        <v>612.7749991642238</v>
      </c>
      <c r="R11" s="6">
        <f t="shared" si="4"/>
        <v>78.5</v>
      </c>
      <c r="S11" s="6">
        <f t="shared" si="5"/>
        <v>1288.6658232423629</v>
      </c>
      <c r="T11" s="6">
        <f t="shared" si="6"/>
        <v>61.369774919614144</v>
      </c>
    </row>
    <row r="12" spans="3:20" x14ac:dyDescent="0.25">
      <c r="C12" s="10" t="str">
        <f>TEXT(Base!J$3,0)</f>
        <v>Cours mondial du Sésame ($ US / Kg)</v>
      </c>
      <c r="D12" s="9">
        <f t="shared" si="7"/>
        <v>0.67749999999999988</v>
      </c>
      <c r="E12" s="9">
        <f t="shared" si="7"/>
        <v>0.67749999999999988</v>
      </c>
      <c r="F12" s="9">
        <f t="shared" si="7"/>
        <v>0.67749999999999988</v>
      </c>
      <c r="G12" s="9">
        <f t="shared" si="7"/>
        <v>0.67749999999999988</v>
      </c>
      <c r="H12" s="9">
        <f t="shared" si="7"/>
        <v>0.67749999999999988</v>
      </c>
      <c r="I12" s="9">
        <f>(H12/G12-1)*100</f>
        <v>0</v>
      </c>
      <c r="J12" s="9">
        <f t="shared" si="11"/>
        <v>0</v>
      </c>
      <c r="O12" s="49">
        <f t="shared" si="10"/>
        <v>7</v>
      </c>
      <c r="P12" s="1">
        <f t="shared" si="2"/>
        <v>44958</v>
      </c>
      <c r="Q12" s="6">
        <f t="shared" si="3"/>
        <v>612.24616140192643</v>
      </c>
      <c r="R12" s="6">
        <f t="shared" si="4"/>
        <v>82.7</v>
      </c>
      <c r="S12" s="6">
        <f t="shared" si="5"/>
        <v>1341.4313396316206</v>
      </c>
      <c r="T12" s="6">
        <f t="shared" si="6"/>
        <v>59.688102893890672</v>
      </c>
    </row>
    <row r="13" spans="3:20" x14ac:dyDescent="0.25">
      <c r="C13" s="10" t="str">
        <f>TEXT(Base!K$3,0)</f>
        <v>Cours mondial du pétrole (1.000 Francs CFA / Baril)</v>
      </c>
      <c r="D13" s="9">
        <f t="shared" si="7"/>
        <v>64.600154116400972</v>
      </c>
      <c r="E13" s="9">
        <f t="shared" si="7"/>
        <v>56.960788445283576</v>
      </c>
      <c r="F13" s="9">
        <f t="shared" si="7"/>
        <v>49.786328500094271</v>
      </c>
      <c r="G13" s="9">
        <f t="shared" si="7"/>
        <v>47.108311777863406</v>
      </c>
      <c r="H13" s="9">
        <f t="shared" si="7"/>
        <v>52.349644363347828</v>
      </c>
      <c r="I13" s="9">
        <f>(H13/G13-1)*100</f>
        <v>11.126131223295864</v>
      </c>
      <c r="J13" s="9">
        <f t="shared" si="11"/>
        <v>-18.963592147132246</v>
      </c>
      <c r="O13" s="49">
        <f t="shared" si="10"/>
        <v>8</v>
      </c>
      <c r="P13" s="1">
        <f t="shared" si="2"/>
        <v>44927</v>
      </c>
      <c r="Q13" s="6">
        <f t="shared" si="3"/>
        <v>609.1864081582662</v>
      </c>
      <c r="R13" s="6">
        <f t="shared" si="4"/>
        <v>83.1</v>
      </c>
      <c r="S13" s="6">
        <f t="shared" si="5"/>
        <v>1346.9111484379264</v>
      </c>
      <c r="T13" s="6">
        <f t="shared" si="6"/>
        <v>61.019292604501608</v>
      </c>
    </row>
    <row r="14" spans="3:20" x14ac:dyDescent="0.25">
      <c r="C14" s="10" t="str">
        <f>TEXT(Base!L$3,0)</f>
        <v>Cours mondial du coton (1.000 Francs CFA / Kg)</v>
      </c>
      <c r="D14" s="9">
        <f t="shared" si="7"/>
        <v>1.7887669421425254</v>
      </c>
      <c r="E14" s="9">
        <f t="shared" si="7"/>
        <v>1.4255275009178083</v>
      </c>
      <c r="F14" s="9">
        <f t="shared" si="7"/>
        <v>1.3256694371039701</v>
      </c>
      <c r="G14" s="9">
        <f t="shared" si="7"/>
        <v>1.2467582884086501</v>
      </c>
      <c r="H14" s="9">
        <f t="shared" si="7"/>
        <v>1.2721194114158838</v>
      </c>
      <c r="I14" s="9">
        <f t="shared" si="8"/>
        <v>2.0341651820582118</v>
      </c>
      <c r="J14" s="9">
        <f t="shared" si="11"/>
        <v>-28.88288678388804</v>
      </c>
      <c r="O14" s="49">
        <f t="shared" si="10"/>
        <v>9</v>
      </c>
      <c r="P14" s="1">
        <f t="shared" si="2"/>
        <v>44896</v>
      </c>
      <c r="Q14" s="6">
        <f t="shared" si="3"/>
        <v>619.49785425824382</v>
      </c>
      <c r="R14" s="6">
        <f t="shared" si="4"/>
        <v>80.900000000000006</v>
      </c>
      <c r="S14" s="6">
        <f t="shared" si="5"/>
        <v>1377.6393282994827</v>
      </c>
      <c r="T14" s="6">
        <f t="shared" si="6"/>
        <v>57.691318327974273</v>
      </c>
    </row>
    <row r="15" spans="3:20" x14ac:dyDescent="0.25">
      <c r="C15" s="10" t="str">
        <f>TEXT(Base!M$3,0)</f>
        <v>Cours mondial de l'Or (1.000 Francs CFA / g)</v>
      </c>
      <c r="D15" s="9">
        <f t="shared" si="7"/>
        <v>36.237530342985671</v>
      </c>
      <c r="E15" s="9">
        <f t="shared" si="7"/>
        <v>35.729040639397716</v>
      </c>
      <c r="F15" s="9">
        <f t="shared" si="7"/>
        <v>37.10726644777251</v>
      </c>
      <c r="G15" s="9">
        <f t="shared" si="7"/>
        <v>38.314085436477718</v>
      </c>
      <c r="H15" s="9">
        <f t="shared" si="7"/>
        <v>30.630810386075566</v>
      </c>
      <c r="I15" s="9">
        <f t="shared" si="8"/>
        <v>-20.053395410261132</v>
      </c>
      <c r="J15" s="9">
        <f t="shared" si="11"/>
        <v>-15.472135942606723</v>
      </c>
      <c r="O15" s="49">
        <f t="shared" si="10"/>
        <v>10</v>
      </c>
      <c r="P15" s="1">
        <f t="shared" si="2"/>
        <v>44866</v>
      </c>
      <c r="Q15" s="6">
        <f t="shared" si="3"/>
        <v>643.30202704481917</v>
      </c>
      <c r="R15" s="6">
        <f t="shared" si="4"/>
        <v>91.07</v>
      </c>
      <c r="S15" s="6">
        <f t="shared" si="5"/>
        <v>1431.7097617547531</v>
      </c>
      <c r="T15" s="6">
        <f t="shared" si="6"/>
        <v>55.479026600409235</v>
      </c>
    </row>
    <row r="16" spans="3:20" x14ac:dyDescent="0.25">
      <c r="C16" s="10" t="str">
        <f>TEXT(Base!N$3,0)</f>
        <v>Cours mondial du zinc (Francs CFA / Kg)</v>
      </c>
      <c r="D16" s="9">
        <f t="shared" si="7"/>
        <v>2131.8585524456853</v>
      </c>
      <c r="E16" s="9">
        <f t="shared" si="7"/>
        <v>1936.8054154145123</v>
      </c>
      <c r="F16" s="9">
        <f t="shared" si="7"/>
        <v>1917.7860250179972</v>
      </c>
      <c r="G16" s="9">
        <f t="shared" si="7"/>
        <v>1529.1083498625749</v>
      </c>
      <c r="H16" s="9">
        <f t="shared" si="7"/>
        <v>1449.6791083739356</v>
      </c>
      <c r="I16" s="9">
        <f t="shared" si="8"/>
        <v>-5.1944809205821008</v>
      </c>
      <c r="J16" s="9">
        <f t="shared" si="11"/>
        <v>-31.999282658277117</v>
      </c>
      <c r="O16" s="49">
        <f t="shared" si="10"/>
        <v>11</v>
      </c>
      <c r="P16" s="1">
        <f t="shared" si="2"/>
        <v>44835</v>
      </c>
      <c r="Q16" s="6">
        <f t="shared" si="3"/>
        <v>667.66319471048143</v>
      </c>
      <c r="R16" s="6">
        <f t="shared" si="4"/>
        <v>93.13</v>
      </c>
      <c r="S16" s="6">
        <f t="shared" si="5"/>
        <v>1467.2334126991893</v>
      </c>
      <c r="T16" s="6">
        <f t="shared" si="6"/>
        <v>53.55649977032612</v>
      </c>
    </row>
    <row r="17" spans="3:20" x14ac:dyDescent="0.25">
      <c r="C17" s="10" t="str">
        <f>TEXT(Base!O$3,0)</f>
        <v>Cours mondial du Sésame (Francs CFA / Kg)</v>
      </c>
      <c r="D17" s="9">
        <f t="shared" ref="D17:H22" si="12">DAVERAGE(Base,$C17,D$2:D$3)</f>
        <v>441.4516435474398</v>
      </c>
      <c r="E17" s="9">
        <f t="shared" si="12"/>
        <v>435.96291133305868</v>
      </c>
      <c r="F17" s="9">
        <f t="shared" si="12"/>
        <v>414.22520927026403</v>
      </c>
      <c r="G17" s="9">
        <f t="shared" si="12"/>
        <v>408.06671479229817</v>
      </c>
      <c r="H17" s="9">
        <f t="shared" si="12"/>
        <v>408.44097724132052</v>
      </c>
      <c r="I17" s="9">
        <f t="shared" si="8"/>
        <v>9.1715995315344578E-2</v>
      </c>
      <c r="J17" s="9">
        <f t="shared" si="11"/>
        <v>-7.4777536313718196</v>
      </c>
      <c r="O17" s="49">
        <f t="shared" si="10"/>
        <v>12</v>
      </c>
      <c r="P17" s="1">
        <f t="shared" si="2"/>
        <v>44805</v>
      </c>
      <c r="Q17" s="6">
        <f t="shared" si="3"/>
        <v>662.50221826894438</v>
      </c>
      <c r="R17" s="6">
        <f t="shared" si="4"/>
        <v>90.16</v>
      </c>
      <c r="S17" s="6">
        <f t="shared" si="5"/>
        <v>1727.7030960765708</v>
      </c>
      <c r="T17" s="6">
        <f t="shared" si="6"/>
        <v>54.19239013933548</v>
      </c>
    </row>
    <row r="18" spans="3:20" x14ac:dyDescent="0.25">
      <c r="C18" s="10" t="str">
        <f>TEXT(Base!P$3,0)</f>
        <v>Graines arachides</v>
      </c>
      <c r="D18" s="9" t="e">
        <f t="shared" si="12"/>
        <v>#DIV/0!</v>
      </c>
      <c r="E18" s="9" t="e">
        <f t="shared" si="12"/>
        <v>#DIV/0!</v>
      </c>
      <c r="F18" s="9" t="e">
        <f t="shared" si="12"/>
        <v>#DIV/0!</v>
      </c>
      <c r="G18" s="9" t="e">
        <f t="shared" si="12"/>
        <v>#DIV/0!</v>
      </c>
      <c r="H18" s="9" t="e">
        <f t="shared" si="12"/>
        <v>#DIV/0!</v>
      </c>
      <c r="I18" s="9" t="e">
        <f t="shared" si="8"/>
        <v>#DIV/0!</v>
      </c>
      <c r="J18" s="9" t="e">
        <f t="shared" si="11"/>
        <v>#DIV/0!</v>
      </c>
      <c r="O18" s="49">
        <f t="shared" si="10"/>
        <v>13</v>
      </c>
      <c r="P18" s="1">
        <f t="shared" si="2"/>
        <v>44774</v>
      </c>
      <c r="Q18" s="6">
        <f t="shared" si="3"/>
        <v>647.70000000000005</v>
      </c>
      <c r="R18" s="6">
        <f t="shared" si="4"/>
        <v>98.6</v>
      </c>
      <c r="S18" s="6">
        <f t="shared" si="5"/>
        <v>1776.6334597308</v>
      </c>
      <c r="T18" s="6">
        <f t="shared" si="6"/>
        <v>56.772508038585215</v>
      </c>
    </row>
    <row r="19" spans="3:20" x14ac:dyDescent="0.25">
      <c r="C19" s="10" t="str">
        <f>TEXT(Base!Q$3,0)</f>
        <v>Huile arachide</v>
      </c>
      <c r="D19" s="9" t="e">
        <f t="shared" si="12"/>
        <v>#DIV/0!</v>
      </c>
      <c r="E19" s="9" t="e">
        <f t="shared" si="12"/>
        <v>#DIV/0!</v>
      </c>
      <c r="F19" s="9" t="e">
        <f t="shared" si="12"/>
        <v>#DIV/0!</v>
      </c>
      <c r="G19" s="9" t="e">
        <f t="shared" si="12"/>
        <v>#DIV/0!</v>
      </c>
      <c r="H19" s="9" t="e">
        <f t="shared" si="12"/>
        <v>#DIV/0!</v>
      </c>
      <c r="I19" s="9" t="e">
        <f t="shared" si="8"/>
        <v>#DIV/0!</v>
      </c>
      <c r="J19" s="9" t="e">
        <f t="shared" si="11"/>
        <v>#DIV/0!</v>
      </c>
      <c r="O19" s="49">
        <f t="shared" si="10"/>
        <v>14</v>
      </c>
      <c r="P19" s="1">
        <f t="shared" si="2"/>
        <v>44743</v>
      </c>
      <c r="Q19" s="6">
        <f t="shared" si="3"/>
        <v>644.56520703337208</v>
      </c>
      <c r="R19" s="6">
        <f t="shared" si="4"/>
        <v>108.92</v>
      </c>
      <c r="S19" s="6">
        <f t="shared" si="5"/>
        <v>1861.9642706202048</v>
      </c>
      <c r="T19" s="6">
        <f t="shared" si="6"/>
        <v>55.911269330883478</v>
      </c>
    </row>
    <row r="20" spans="3:20" x14ac:dyDescent="0.25">
      <c r="C20" s="10" t="str">
        <f>TEXT(Base!R$3,0)</f>
        <v>Amandes karité</v>
      </c>
      <c r="D20" s="9" t="e">
        <f t="shared" si="12"/>
        <v>#DIV/0!</v>
      </c>
      <c r="E20" s="9" t="e">
        <f t="shared" si="12"/>
        <v>#DIV/0!</v>
      </c>
      <c r="F20" s="9" t="e">
        <f t="shared" si="12"/>
        <v>#DIV/0!</v>
      </c>
      <c r="G20" s="9" t="e">
        <f t="shared" si="12"/>
        <v>#DIV/0!</v>
      </c>
      <c r="H20" s="9" t="e">
        <f t="shared" si="12"/>
        <v>#DIV/0!</v>
      </c>
      <c r="I20" s="9" t="e">
        <f t="shared" si="8"/>
        <v>#DIV/0!</v>
      </c>
      <c r="J20" s="9" t="e">
        <f t="shared" si="11"/>
        <v>#DIV/0!</v>
      </c>
      <c r="O20" s="49">
        <f t="shared" si="10"/>
        <v>15</v>
      </c>
      <c r="P20" s="1">
        <f t="shared" si="2"/>
        <v>44713</v>
      </c>
      <c r="Q20" s="6">
        <f t="shared" si="3"/>
        <v>620.90096940673163</v>
      </c>
      <c r="R20" s="6">
        <f t="shared" si="4"/>
        <v>120.08</v>
      </c>
      <c r="S20" s="6">
        <f t="shared" si="5"/>
        <v>2110.3571167489367</v>
      </c>
      <c r="T20" s="6">
        <f t="shared" si="6"/>
        <v>59.013665594855304</v>
      </c>
    </row>
    <row r="21" spans="3:20" x14ac:dyDescent="0.25">
      <c r="C21" s="10" t="str">
        <f>TEXT(Base!S$3,0)</f>
        <v>Beurre karité</v>
      </c>
      <c r="D21" s="9" t="e">
        <f t="shared" si="12"/>
        <v>#DIV/0!</v>
      </c>
      <c r="E21" s="9" t="e">
        <f t="shared" si="12"/>
        <v>#DIV/0!</v>
      </c>
      <c r="F21" s="9" t="e">
        <f t="shared" si="12"/>
        <v>#DIV/0!</v>
      </c>
      <c r="G21" s="9" t="e">
        <f t="shared" si="12"/>
        <v>#DIV/0!</v>
      </c>
      <c r="H21" s="9" t="e">
        <f t="shared" si="12"/>
        <v>#DIV/0!</v>
      </c>
      <c r="I21" s="9" t="e">
        <f t="shared" si="8"/>
        <v>#DIV/0!</v>
      </c>
      <c r="J21" s="9" t="e">
        <f t="shared" si="11"/>
        <v>#DIV/0!</v>
      </c>
      <c r="O21" s="49">
        <f t="shared" si="10"/>
        <v>16</v>
      </c>
      <c r="P21" s="1">
        <f t="shared" si="2"/>
        <v>44682</v>
      </c>
      <c r="Q21" s="6">
        <f t="shared" si="3"/>
        <v>620.14188682105419</v>
      </c>
      <c r="R21" s="6">
        <f t="shared" si="4"/>
        <v>112.37</v>
      </c>
      <c r="S21" s="6">
        <f t="shared" si="5"/>
        <v>2238.7526756821208</v>
      </c>
      <c r="T21" s="6">
        <f t="shared" si="6"/>
        <v>59.535063543102112</v>
      </c>
    </row>
    <row r="22" spans="3:20" x14ac:dyDescent="0.25">
      <c r="C22" s="10" t="str">
        <f>TEXT(Base!T$3,0)</f>
        <v>Pouvoir d'achat pétrolier du coton</v>
      </c>
      <c r="D22" s="38">
        <f t="shared" si="12"/>
        <v>2.7755137238021258E-2</v>
      </c>
      <c r="E22" s="38">
        <f t="shared" si="12"/>
        <v>2.5174317844332283E-2</v>
      </c>
      <c r="F22" s="38">
        <f t="shared" si="12"/>
        <v>2.6629885522669289E-2</v>
      </c>
      <c r="G22" s="38">
        <f t="shared" si="12"/>
        <v>2.6519062596639529E-2</v>
      </c>
      <c r="H22" s="38">
        <f t="shared" si="12"/>
        <v>2.4388036115174136E-2</v>
      </c>
      <c r="I22" s="9">
        <f t="shared" si="8"/>
        <v>-8.035828844626792</v>
      </c>
      <c r="J22" s="9">
        <f t="shared" si="11"/>
        <v>-12.131451896532475</v>
      </c>
      <c r="O22" s="49">
        <f t="shared" si="10"/>
        <v>17</v>
      </c>
      <c r="P22" s="1">
        <f t="shared" si="2"/>
        <v>44652</v>
      </c>
      <c r="Q22" s="6">
        <f t="shared" si="3"/>
        <v>606.43197959839063</v>
      </c>
      <c r="R22" s="6">
        <f t="shared" si="4"/>
        <v>105.78</v>
      </c>
      <c r="S22" s="6">
        <f t="shared" si="5"/>
        <v>2076.5539564631749</v>
      </c>
      <c r="T22" s="6">
        <f t="shared" si="6"/>
        <v>62.219918767981049</v>
      </c>
    </row>
    <row r="23" spans="3:20" x14ac:dyDescent="0.25">
      <c r="O23" s="49">
        <f t="shared" si="10"/>
        <v>18</v>
      </c>
      <c r="P23" s="1">
        <f t="shared" si="2"/>
        <v>44621</v>
      </c>
      <c r="Q23" s="6">
        <f t="shared" si="3"/>
        <v>595.3224078158496</v>
      </c>
      <c r="R23" s="6">
        <f t="shared" si="4"/>
        <v>115.59</v>
      </c>
      <c r="S23" s="6">
        <f t="shared" si="5"/>
        <v>1852.2743558664943</v>
      </c>
      <c r="T23" s="6">
        <f t="shared" si="6"/>
        <v>62.617922549979035</v>
      </c>
    </row>
    <row r="24" spans="3:20" x14ac:dyDescent="0.25">
      <c r="O24" s="49">
        <f t="shared" si="10"/>
        <v>19</v>
      </c>
      <c r="P24" s="1">
        <f t="shared" si="2"/>
        <v>44593</v>
      </c>
      <c r="Q24" s="6">
        <f t="shared" si="3"/>
        <v>578.37890893172448</v>
      </c>
      <c r="R24" s="6">
        <f t="shared" si="4"/>
        <v>95.76</v>
      </c>
      <c r="S24" s="6">
        <f t="shared" si="5"/>
        <v>1764.8738135003578</v>
      </c>
      <c r="T24" s="6">
        <f t="shared" si="6"/>
        <v>59.733681672025725</v>
      </c>
    </row>
    <row r="25" spans="3:20" x14ac:dyDescent="0.25">
      <c r="O25" s="49">
        <f t="shared" si="10"/>
        <v>20</v>
      </c>
      <c r="P25" s="1">
        <f t="shared" si="2"/>
        <v>44562</v>
      </c>
      <c r="Q25" s="6">
        <f t="shared" si="3"/>
        <v>579.78126422655839</v>
      </c>
      <c r="R25" s="6">
        <f t="shared" si="4"/>
        <v>85.53</v>
      </c>
      <c r="S25" s="6">
        <f t="shared" si="5"/>
        <v>1687.8596280610545</v>
      </c>
      <c r="T25" s="6">
        <f t="shared" si="6"/>
        <v>58.402250803858514</v>
      </c>
    </row>
    <row r="26" spans="3:20" x14ac:dyDescent="0.25">
      <c r="O26" s="49">
        <f t="shared" si="10"/>
        <v>21</v>
      </c>
      <c r="P26" s="1">
        <f t="shared" si="2"/>
        <v>44531</v>
      </c>
      <c r="Q26" s="6">
        <f t="shared" si="3"/>
        <v>580.30118232211919</v>
      </c>
      <c r="R26" s="6">
        <f t="shared" si="4"/>
        <v>74.31</v>
      </c>
      <c r="S26" s="6">
        <f t="shared" si="5"/>
        <v>1535.7240485222167</v>
      </c>
      <c r="T26" s="6">
        <f t="shared" si="6"/>
        <v>57.516479099678456</v>
      </c>
    </row>
    <row r="27" spans="3:20" x14ac:dyDescent="0.25">
      <c r="O27" s="49">
        <f t="shared" si="10"/>
        <v>22</v>
      </c>
      <c r="P27" s="1">
        <f t="shared" si="2"/>
        <v>44501</v>
      </c>
      <c r="Q27" s="6">
        <f t="shared" si="3"/>
        <v>574.77286708775625</v>
      </c>
      <c r="R27" s="6">
        <f t="shared" si="4"/>
        <v>80.77</v>
      </c>
      <c r="S27" s="6">
        <f t="shared" si="5"/>
        <v>1603.4588964756424</v>
      </c>
      <c r="T27" s="6">
        <f t="shared" si="6"/>
        <v>58.530327389652157</v>
      </c>
    </row>
    <row r="28" spans="3:20" x14ac:dyDescent="0.25">
      <c r="O28" s="49">
        <f t="shared" si="10"/>
        <v>23</v>
      </c>
      <c r="P28" s="1">
        <f t="shared" si="2"/>
        <v>44470</v>
      </c>
      <c r="Q28" s="6">
        <f t="shared" si="3"/>
        <v>565.4121650742012</v>
      </c>
      <c r="R28" s="6">
        <f t="shared" si="4"/>
        <v>83.65</v>
      </c>
      <c r="S28" s="6">
        <f t="shared" si="5"/>
        <v>1463.1639638940762</v>
      </c>
      <c r="T28" s="6">
        <f t="shared" si="6"/>
        <v>57.057877813504838</v>
      </c>
    </row>
    <row r="29" spans="3:20" x14ac:dyDescent="0.25">
      <c r="O29" s="49">
        <f t="shared" si="10"/>
        <v>24</v>
      </c>
      <c r="P29" s="1">
        <f t="shared" si="2"/>
        <v>44440</v>
      </c>
      <c r="Q29" s="6">
        <f t="shared" si="3"/>
        <v>557.32123062660753</v>
      </c>
      <c r="R29" s="6">
        <f t="shared" si="4"/>
        <v>74.599999999999994</v>
      </c>
      <c r="S29" s="6">
        <f t="shared" si="5"/>
        <v>1273.8970118219079</v>
      </c>
      <c r="T29" s="6">
        <f t="shared" si="6"/>
        <v>58.324758842443728</v>
      </c>
    </row>
    <row r="30" spans="3:20" x14ac:dyDescent="0.25">
      <c r="O30" s="49">
        <f t="shared" si="10"/>
        <v>25</v>
      </c>
      <c r="P30" s="1">
        <f t="shared" si="2"/>
        <v>44409</v>
      </c>
      <c r="Q30" s="6">
        <f t="shared" si="3"/>
        <v>557.24046274388184</v>
      </c>
      <c r="R30" s="6">
        <f t="shared" si="4"/>
        <v>70.02</v>
      </c>
      <c r="S30" s="6">
        <f t="shared" si="5"/>
        <v>1244.4740140710842</v>
      </c>
      <c r="T30" s="6">
        <f t="shared" si="6"/>
        <v>57.366100137804317</v>
      </c>
    </row>
    <row r="31" spans="3:20" x14ac:dyDescent="0.25">
      <c r="O31" s="49">
        <f t="shared" si="10"/>
        <v>26</v>
      </c>
      <c r="P31" s="1">
        <f t="shared" si="2"/>
        <v>44378</v>
      </c>
      <c r="Q31" s="6">
        <f t="shared" si="3"/>
        <v>554.87553810552754</v>
      </c>
      <c r="R31" s="6">
        <f t="shared" si="4"/>
        <v>74.39</v>
      </c>
      <c r="S31" s="6">
        <f t="shared" si="5"/>
        <v>1195.1540455153895</v>
      </c>
      <c r="T31" s="6">
        <f t="shared" si="6"/>
        <v>58.06664717918737</v>
      </c>
    </row>
    <row r="32" spans="3:20" x14ac:dyDescent="0.25">
      <c r="O32" s="49">
        <f t="shared" si="10"/>
        <v>27</v>
      </c>
      <c r="P32" s="1">
        <f t="shared" si="2"/>
        <v>44348</v>
      </c>
      <c r="Q32" s="6">
        <f t="shared" si="3"/>
        <v>544.55361270906462</v>
      </c>
      <c r="R32" s="6">
        <f t="shared" si="4"/>
        <v>73.069999999999993</v>
      </c>
      <c r="S32" s="6">
        <f t="shared" si="5"/>
        <v>1134.504427439872</v>
      </c>
      <c r="T32" s="6">
        <f t="shared" si="6"/>
        <v>59.038512130955851</v>
      </c>
    </row>
    <row r="33" spans="15:20" x14ac:dyDescent="0.25">
      <c r="O33" s="49">
        <f t="shared" si="10"/>
        <v>28</v>
      </c>
      <c r="P33" s="1">
        <f t="shared" si="2"/>
        <v>44317</v>
      </c>
      <c r="Q33" s="6">
        <f t="shared" si="3"/>
        <v>540.08419060206313</v>
      </c>
      <c r="R33" s="6">
        <f t="shared" si="4"/>
        <v>68.040000000000006</v>
      </c>
      <c r="S33" s="6">
        <f t="shared" si="5"/>
        <v>1082.2094230903458</v>
      </c>
      <c r="T33" s="6">
        <f t="shared" si="6"/>
        <v>59.407090878321199</v>
      </c>
    </row>
    <row r="34" spans="15:20" x14ac:dyDescent="0.25">
      <c r="O34" s="49">
        <f t="shared" si="10"/>
        <v>29</v>
      </c>
      <c r="P34" s="1">
        <f t="shared" si="2"/>
        <v>44287</v>
      </c>
      <c r="Q34" s="6">
        <f t="shared" si="3"/>
        <v>547.62466593162094</v>
      </c>
      <c r="R34" s="6">
        <f t="shared" si="4"/>
        <v>64.77</v>
      </c>
      <c r="S34" s="6">
        <f t="shared" si="5"/>
        <v>1095.3871832298983</v>
      </c>
      <c r="T34" s="6">
        <f t="shared" si="6"/>
        <v>56.553054662379431</v>
      </c>
    </row>
    <row r="35" spans="15:20" x14ac:dyDescent="0.25">
      <c r="O35" s="49">
        <f t="shared" si="10"/>
        <v>30</v>
      </c>
      <c r="P35" s="1">
        <f t="shared" si="2"/>
        <v>44256</v>
      </c>
      <c r="Q35" s="6">
        <f t="shared" si="3"/>
        <v>551.29869114548626</v>
      </c>
      <c r="R35" s="6">
        <f t="shared" si="4"/>
        <v>65.19</v>
      </c>
      <c r="S35" s="6">
        <f t="shared" si="5"/>
        <v>1111.4870681727064</v>
      </c>
      <c r="T35" s="6">
        <f t="shared" si="6"/>
        <v>55.355515168460776</v>
      </c>
    </row>
    <row r="36" spans="15:20" x14ac:dyDescent="0.25">
      <c r="O36" s="49">
        <f t="shared" si="10"/>
        <v>31</v>
      </c>
      <c r="P36" s="1">
        <f t="shared" si="2"/>
        <v>44228</v>
      </c>
      <c r="Q36" s="6">
        <f t="shared" si="3"/>
        <v>542.22040629357105</v>
      </c>
      <c r="R36" s="6">
        <f t="shared" si="4"/>
        <v>61.96</v>
      </c>
      <c r="S36" s="6">
        <f t="shared" si="5"/>
        <v>1108.8437195892323</v>
      </c>
      <c r="T36" s="6">
        <f t="shared" si="6"/>
        <v>58.328135048231502</v>
      </c>
    </row>
    <row r="37" spans="15:20" x14ac:dyDescent="0.25">
      <c r="O37" s="49">
        <f t="shared" si="10"/>
        <v>32</v>
      </c>
      <c r="P37" s="1">
        <f t="shared" si="2"/>
        <v>44197</v>
      </c>
      <c r="Q37" s="6">
        <f t="shared" si="3"/>
        <v>538.97655936975536</v>
      </c>
      <c r="R37" s="6">
        <f t="shared" si="4"/>
        <v>54.55</v>
      </c>
      <c r="S37" s="6">
        <f t="shared" si="5"/>
        <v>1036.5004455717733</v>
      </c>
      <c r="T37" s="6">
        <f t="shared" si="6"/>
        <v>60.118167202572337</v>
      </c>
    </row>
    <row r="38" spans="15:20" x14ac:dyDescent="0.25">
      <c r="O38" s="49">
        <f t="shared" si="10"/>
        <v>33</v>
      </c>
      <c r="P38" s="1">
        <f t="shared" si="2"/>
        <v>44166</v>
      </c>
      <c r="Q38" s="6">
        <f t="shared" si="3"/>
        <v>539.02687269476223</v>
      </c>
      <c r="R38" s="6">
        <f t="shared" si="4"/>
        <v>49.87</v>
      </c>
      <c r="S38" s="6">
        <f t="shared" si="5"/>
        <v>962.8007033898806</v>
      </c>
      <c r="T38" s="6">
        <f t="shared" si="6"/>
        <v>59.607640483846268</v>
      </c>
    </row>
    <row r="39" spans="15:20" x14ac:dyDescent="0.25">
      <c r="O39" s="49">
        <f t="shared" si="10"/>
        <v>34</v>
      </c>
      <c r="P39" s="1">
        <f t="shared" si="2"/>
        <v>44136</v>
      </c>
      <c r="Q39" s="6">
        <f t="shared" si="3"/>
        <v>554.46844451492746</v>
      </c>
      <c r="R39" s="6">
        <f t="shared" si="4"/>
        <v>43.23</v>
      </c>
      <c r="S39" s="6">
        <f t="shared" si="5"/>
        <v>948.82084283011284</v>
      </c>
      <c r="T39" s="6">
        <f t="shared" si="6"/>
        <v>60.11261675088042</v>
      </c>
    </row>
    <row r="40" spans="15:20" x14ac:dyDescent="0.25">
      <c r="O40" s="49">
        <f t="shared" si="10"/>
        <v>35</v>
      </c>
      <c r="P40" s="1">
        <f t="shared" si="2"/>
        <v>44105</v>
      </c>
      <c r="Q40" s="6">
        <f t="shared" si="3"/>
        <v>557.07587313563533</v>
      </c>
      <c r="R40" s="6">
        <f t="shared" si="4"/>
        <v>40.47</v>
      </c>
      <c r="S40" s="6">
        <f t="shared" si="5"/>
        <v>918.89480547363519</v>
      </c>
      <c r="T40" s="6">
        <f t="shared" si="6"/>
        <v>61.174437299035368</v>
      </c>
    </row>
    <row r="41" spans="15:20" x14ac:dyDescent="0.25">
      <c r="O41" s="49">
        <f t="shared" si="10"/>
        <v>36</v>
      </c>
      <c r="P41" s="1">
        <f t="shared" si="2"/>
        <v>44075</v>
      </c>
      <c r="Q41" s="6">
        <f t="shared" si="3"/>
        <v>556.28421881376664</v>
      </c>
      <c r="R41" s="6">
        <f t="shared" si="4"/>
        <v>41.09</v>
      </c>
      <c r="S41" s="6">
        <f t="shared" si="5"/>
        <v>868.41052218414211</v>
      </c>
      <c r="T41" s="6">
        <f t="shared" si="6"/>
        <v>61.84814381759719</v>
      </c>
    </row>
    <row r="42" spans="15:20" x14ac:dyDescent="0.25">
      <c r="O42" s="49">
        <f t="shared" si="10"/>
        <v>37</v>
      </c>
      <c r="P42" s="1">
        <f t="shared" si="2"/>
        <v>44044</v>
      </c>
      <c r="Q42" s="6">
        <f t="shared" si="3"/>
        <v>554.58844289445176</v>
      </c>
      <c r="R42" s="6">
        <f t="shared" si="4"/>
        <v>44.26</v>
      </c>
      <c r="S42" s="6">
        <f t="shared" si="5"/>
        <v>855.12614701799203</v>
      </c>
      <c r="T42" s="6">
        <f t="shared" si="6"/>
        <v>63.381672025723475</v>
      </c>
    </row>
  </sheetData>
  <mergeCells count="1">
    <mergeCell ref="I5:J5"/>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9F80B-04D9-4E82-B7AD-E874DAF54243}">
  <sheetPr>
    <tabColor rgb="FF7030A0"/>
  </sheetPr>
  <dimension ref="C3:AC376"/>
  <sheetViews>
    <sheetView topLeftCell="C1" zoomScale="97" workbookViewId="0">
      <selection activeCell="D4" sqref="D4:D376"/>
    </sheetView>
  </sheetViews>
  <sheetFormatPr baseColWidth="10" defaultRowHeight="15" x14ac:dyDescent="0.25"/>
  <cols>
    <col min="7" max="7" width="16.42578125" customWidth="1"/>
    <col min="11" max="11" width="18.140625" customWidth="1"/>
  </cols>
  <sheetData>
    <row r="3" spans="3:24" s="2" customFormat="1" ht="85.5" x14ac:dyDescent="0.25">
      <c r="C3" s="4" t="s">
        <v>28</v>
      </c>
      <c r="D3" s="4" t="s">
        <v>0</v>
      </c>
      <c r="E3" s="4" t="s">
        <v>1</v>
      </c>
      <c r="F3" s="4" t="s">
        <v>2</v>
      </c>
      <c r="G3" s="4" t="s">
        <v>3</v>
      </c>
      <c r="H3" s="4" t="s">
        <v>4</v>
      </c>
      <c r="I3" s="4" t="s">
        <v>5</v>
      </c>
      <c r="J3" s="4" t="s">
        <v>6</v>
      </c>
      <c r="K3" s="4" t="s">
        <v>7</v>
      </c>
      <c r="L3" s="4" t="s">
        <v>8</v>
      </c>
      <c r="M3" s="4" t="s">
        <v>9</v>
      </c>
      <c r="N3" s="4" t="s">
        <v>10</v>
      </c>
      <c r="O3" s="4" t="s">
        <v>11</v>
      </c>
      <c r="P3" s="4" t="s">
        <v>12</v>
      </c>
      <c r="Q3" s="4" t="s">
        <v>13</v>
      </c>
      <c r="R3" s="4" t="s">
        <v>14</v>
      </c>
      <c r="S3" s="4" t="s">
        <v>15</v>
      </c>
      <c r="T3" s="4" t="s">
        <v>16</v>
      </c>
      <c r="U3" s="26" t="s">
        <v>25</v>
      </c>
      <c r="V3" s="4" t="s">
        <v>17</v>
      </c>
      <c r="W3" s="4" t="s">
        <v>20</v>
      </c>
      <c r="X3" s="5"/>
    </row>
    <row r="4" spans="3:24" x14ac:dyDescent="0.25">
      <c r="C4" s="6" t="str">
        <f>CONCATENATE(ROUND((MONTH(D4)+1)/3,0)," ","Trim. ",YEAR(D4))</f>
        <v>1 Trim. 1994</v>
      </c>
      <c r="D4" s="1">
        <v>34335</v>
      </c>
      <c r="E4" s="6">
        <v>493.375</v>
      </c>
      <c r="F4" s="6">
        <v>14.22</v>
      </c>
      <c r="G4" s="6">
        <v>1.4978218310728584</v>
      </c>
      <c r="H4" s="6">
        <v>12.44726688102894</v>
      </c>
      <c r="I4" s="6"/>
      <c r="J4" s="6">
        <v>0.64189226123924248</v>
      </c>
      <c r="K4" s="6">
        <v>7.0157925000000008</v>
      </c>
      <c r="L4" s="6">
        <v>0.73898784590557143</v>
      </c>
      <c r="M4" s="6">
        <v>6.141170297427653</v>
      </c>
      <c r="N4" s="6"/>
      <c r="O4" s="6"/>
      <c r="P4" s="6">
        <v>10</v>
      </c>
      <c r="Q4" s="6">
        <v>10</v>
      </c>
      <c r="R4" s="6">
        <v>10</v>
      </c>
      <c r="S4" s="6">
        <v>10</v>
      </c>
      <c r="T4" s="6">
        <v>0.10533205563100267</v>
      </c>
      <c r="U4" s="27">
        <f>L4*1000</f>
        <v>738.98784590557148</v>
      </c>
      <c r="V4" s="35" t="s">
        <v>18</v>
      </c>
      <c r="W4" s="3">
        <v>1</v>
      </c>
      <c r="X4" s="3"/>
    </row>
    <row r="5" spans="3:24" x14ac:dyDescent="0.25">
      <c r="C5" s="6" t="str">
        <f t="shared" ref="C5:C68" si="0">CONCATENATE(ROUND((MONTH(D5)+1)/3,0)," ","Trim. ",YEAR(D5))</f>
        <v>1 Trim. 1994</v>
      </c>
      <c r="D5" s="1">
        <v>34366</v>
      </c>
      <c r="E5" s="6">
        <v>590</v>
      </c>
      <c r="F5" s="6">
        <v>13.75</v>
      </c>
      <c r="G5" s="6">
        <v>1.7630381488209668</v>
      </c>
      <c r="H5" s="6">
        <v>12.271945337620577</v>
      </c>
      <c r="I5" s="6"/>
      <c r="J5" s="6">
        <v>0.64189226123924248</v>
      </c>
      <c r="K5" s="6">
        <v>8.1125000000000007</v>
      </c>
      <c r="L5" s="6">
        <v>1.0401925078043703</v>
      </c>
      <c r="M5" s="6">
        <v>7.2404477491961403</v>
      </c>
      <c r="N5" s="6"/>
      <c r="O5" s="6"/>
      <c r="P5" s="6">
        <v>10</v>
      </c>
      <c r="Q5" s="6">
        <v>10</v>
      </c>
      <c r="R5" s="6">
        <v>10</v>
      </c>
      <c r="S5" s="6">
        <v>10</v>
      </c>
      <c r="T5" s="6">
        <v>0.12822095627788849</v>
      </c>
      <c r="U5" s="27">
        <f t="shared" ref="U5:U68" si="1">L5*1000</f>
        <v>1040.1925078043703</v>
      </c>
      <c r="V5" s="35" t="s">
        <v>18</v>
      </c>
      <c r="W5" s="3">
        <f>IF(V5="d",W4+1,"")</f>
        <v>2</v>
      </c>
      <c r="X5" s="3"/>
    </row>
    <row r="6" spans="3:24" x14ac:dyDescent="0.25">
      <c r="C6" s="6" t="str">
        <f t="shared" si="0"/>
        <v>1 Trim. 1994</v>
      </c>
      <c r="D6" s="1">
        <v>34394</v>
      </c>
      <c r="E6" s="6">
        <v>576</v>
      </c>
      <c r="F6" s="6">
        <v>13.88</v>
      </c>
      <c r="G6" s="6">
        <v>1.8027213883842748</v>
      </c>
      <c r="H6" s="6">
        <v>12.347266881028938</v>
      </c>
      <c r="I6" s="6"/>
      <c r="J6" s="6">
        <v>0.64189226123924248</v>
      </c>
      <c r="K6" s="6">
        <v>7.9948800000000002</v>
      </c>
      <c r="L6" s="6">
        <v>1.0383675197093423</v>
      </c>
      <c r="M6" s="6">
        <v>7.1120257234726685</v>
      </c>
      <c r="N6" s="6"/>
      <c r="O6" s="6"/>
      <c r="P6" s="6">
        <v>10</v>
      </c>
      <c r="Q6" s="6">
        <v>10</v>
      </c>
      <c r="R6" s="6">
        <v>10</v>
      </c>
      <c r="S6" s="6">
        <v>10</v>
      </c>
      <c r="T6" s="6">
        <v>0.12987906256370854</v>
      </c>
      <c r="U6" s="27">
        <f t="shared" si="1"/>
        <v>1038.3675197093423</v>
      </c>
      <c r="V6" s="35" t="s">
        <v>18</v>
      </c>
      <c r="W6" s="3">
        <f t="shared" ref="W6:W69" si="2">IF(V6="d",W5+1,"")</f>
        <v>3</v>
      </c>
      <c r="X6" s="3"/>
    </row>
    <row r="7" spans="3:24" x14ac:dyDescent="0.25">
      <c r="C7" s="6" t="str">
        <f t="shared" si="0"/>
        <v>2 Trim. 1994</v>
      </c>
      <c r="D7" s="1">
        <v>34425</v>
      </c>
      <c r="E7" s="6">
        <v>581</v>
      </c>
      <c r="F7" s="6">
        <v>15.15</v>
      </c>
      <c r="G7" s="6">
        <v>1.8353498298029949</v>
      </c>
      <c r="H7" s="6">
        <v>12.151379251988491</v>
      </c>
      <c r="I7" s="6"/>
      <c r="J7" s="6">
        <v>0.64189226123924248</v>
      </c>
      <c r="K7" s="6">
        <v>8.8021499999999993</v>
      </c>
      <c r="L7" s="6">
        <v>1.0663382511155401</v>
      </c>
      <c r="M7" s="6">
        <v>7.0599513454053131</v>
      </c>
      <c r="N7" s="6"/>
      <c r="O7" s="6"/>
      <c r="P7" s="6">
        <v>10</v>
      </c>
      <c r="Q7" s="6">
        <v>10</v>
      </c>
      <c r="R7" s="6">
        <v>10</v>
      </c>
      <c r="S7" s="6">
        <v>10</v>
      </c>
      <c r="T7" s="6">
        <v>0.12114520328732642</v>
      </c>
      <c r="U7" s="27">
        <f t="shared" si="1"/>
        <v>1066.3382511155401</v>
      </c>
      <c r="V7" s="35" t="s">
        <v>18</v>
      </c>
      <c r="W7" s="3">
        <f t="shared" si="2"/>
        <v>4</v>
      </c>
      <c r="X7" s="3"/>
    </row>
    <row r="8" spans="3:24" x14ac:dyDescent="0.25">
      <c r="C8" s="6" t="str">
        <f t="shared" si="0"/>
        <v>2 Trim. 1994</v>
      </c>
      <c r="D8" s="1">
        <v>34455</v>
      </c>
      <c r="E8" s="6">
        <v>568</v>
      </c>
      <c r="F8" s="6">
        <v>16.260000000000002</v>
      </c>
      <c r="G8" s="6">
        <v>1.8968588511261224</v>
      </c>
      <c r="H8" s="6">
        <v>12.250714540907467</v>
      </c>
      <c r="I8" s="6"/>
      <c r="J8" s="6">
        <v>0.64189226123924248</v>
      </c>
      <c r="K8" s="6">
        <v>9.2356800000000003</v>
      </c>
      <c r="L8" s="6">
        <v>1.0774158274396375</v>
      </c>
      <c r="M8" s="6">
        <v>6.958405859235441</v>
      </c>
      <c r="N8" s="6"/>
      <c r="O8" s="6"/>
      <c r="P8" s="6">
        <v>10</v>
      </c>
      <c r="Q8" s="6">
        <v>10</v>
      </c>
      <c r="R8" s="6">
        <v>10</v>
      </c>
      <c r="S8" s="6">
        <v>10</v>
      </c>
      <c r="T8" s="6">
        <v>0.11665798592411576</v>
      </c>
      <c r="U8" s="27">
        <f t="shared" si="1"/>
        <v>1077.4158274396375</v>
      </c>
      <c r="V8" s="35" t="s">
        <v>18</v>
      </c>
      <c r="W8" s="3">
        <f t="shared" si="2"/>
        <v>5</v>
      </c>
      <c r="X8" s="3"/>
    </row>
    <row r="9" spans="3:24" x14ac:dyDescent="0.25">
      <c r="C9" s="6" t="str">
        <f t="shared" si="0"/>
        <v>2 Trim. 1994</v>
      </c>
      <c r="D9" s="1">
        <v>34486</v>
      </c>
      <c r="E9" s="6">
        <v>556.79999999999995</v>
      </c>
      <c r="F9" s="6">
        <v>16.739999999999998</v>
      </c>
      <c r="G9" s="6">
        <v>1.9003862501984163</v>
      </c>
      <c r="H9" s="6">
        <v>12.402367728734289</v>
      </c>
      <c r="I9" s="6"/>
      <c r="J9" s="6">
        <v>0.64189226123924248</v>
      </c>
      <c r="K9" s="6">
        <v>9.3208319999999993</v>
      </c>
      <c r="L9" s="6">
        <v>1.0581350641104783</v>
      </c>
      <c r="M9" s="6">
        <v>6.9056383513592516</v>
      </c>
      <c r="N9" s="6"/>
      <c r="O9" s="6"/>
      <c r="P9" s="6">
        <v>10</v>
      </c>
      <c r="Q9" s="6">
        <v>10</v>
      </c>
      <c r="R9" s="6">
        <v>10</v>
      </c>
      <c r="S9" s="6">
        <v>10</v>
      </c>
      <c r="T9" s="6">
        <v>0.11352367086012047</v>
      </c>
      <c r="U9" s="27">
        <f t="shared" si="1"/>
        <v>1058.1350641104782</v>
      </c>
      <c r="V9" s="35" t="s">
        <v>18</v>
      </c>
      <c r="W9" s="3">
        <f t="shared" si="2"/>
        <v>6</v>
      </c>
      <c r="X9" s="3"/>
    </row>
    <row r="10" spans="3:24" x14ac:dyDescent="0.25">
      <c r="C10" s="6" t="str">
        <f t="shared" si="0"/>
        <v>3 Trim. 1994</v>
      </c>
      <c r="D10" s="1">
        <v>34516</v>
      </c>
      <c r="E10" s="6">
        <v>538.71</v>
      </c>
      <c r="F10" s="6">
        <v>17.63</v>
      </c>
      <c r="G10" s="6">
        <v>1.8082329494347342</v>
      </c>
      <c r="H10" s="6">
        <v>12.397359959383989</v>
      </c>
      <c r="I10" s="6"/>
      <c r="J10" s="6">
        <v>0.64189226123924248</v>
      </c>
      <c r="K10" s="6">
        <v>9.4974573000000007</v>
      </c>
      <c r="L10" s="6">
        <v>0.97411317218998583</v>
      </c>
      <c r="M10" s="6">
        <v>6.678581783719749</v>
      </c>
      <c r="N10" s="6"/>
      <c r="O10" s="6"/>
      <c r="P10" s="6">
        <v>10</v>
      </c>
      <c r="Q10" s="6">
        <v>10</v>
      </c>
      <c r="R10" s="6">
        <v>10</v>
      </c>
      <c r="S10" s="6">
        <v>10</v>
      </c>
      <c r="T10" s="6">
        <v>0.10256568062590665</v>
      </c>
      <c r="U10" s="27">
        <f t="shared" si="1"/>
        <v>974.11317218998579</v>
      </c>
      <c r="V10" s="35" t="s">
        <v>18</v>
      </c>
      <c r="W10" s="3">
        <f t="shared" si="2"/>
        <v>7</v>
      </c>
      <c r="X10" s="3"/>
    </row>
    <row r="11" spans="3:24" x14ac:dyDescent="0.25">
      <c r="C11" s="6" t="str">
        <f t="shared" si="0"/>
        <v>3 Trim. 1994</v>
      </c>
      <c r="D11" s="1">
        <v>34547</v>
      </c>
      <c r="E11" s="6">
        <v>536.74</v>
      </c>
      <c r="F11" s="6">
        <v>16.82</v>
      </c>
      <c r="G11" s="6">
        <v>1.6962380288893986</v>
      </c>
      <c r="H11" s="6">
        <v>12.231051906293064</v>
      </c>
      <c r="I11" s="6"/>
      <c r="J11" s="6">
        <v>0.64189226123924248</v>
      </c>
      <c r="K11" s="6">
        <v>9.0279667999999997</v>
      </c>
      <c r="L11" s="6">
        <v>0.91043879962609586</v>
      </c>
      <c r="M11" s="6">
        <v>6.5648948001837395</v>
      </c>
      <c r="N11" s="6"/>
      <c r="O11" s="6"/>
      <c r="P11" s="6">
        <v>10</v>
      </c>
      <c r="Q11" s="6">
        <v>10</v>
      </c>
      <c r="R11" s="6">
        <v>10</v>
      </c>
      <c r="S11" s="6">
        <v>10</v>
      </c>
      <c r="T11" s="6">
        <v>0.10084649398866818</v>
      </c>
      <c r="U11" s="27">
        <f t="shared" si="1"/>
        <v>910.43879962609583</v>
      </c>
      <c r="V11" s="35" t="s">
        <v>18</v>
      </c>
      <c r="W11" s="3">
        <f t="shared" si="2"/>
        <v>8</v>
      </c>
      <c r="X11" s="3"/>
    </row>
    <row r="12" spans="3:24" x14ac:dyDescent="0.25">
      <c r="C12" s="6" t="str">
        <f t="shared" si="0"/>
        <v>3 Trim. 1994</v>
      </c>
      <c r="D12" s="1">
        <v>34578</v>
      </c>
      <c r="E12" s="6">
        <v>530.63</v>
      </c>
      <c r="F12" s="6">
        <v>15.85</v>
      </c>
      <c r="G12" s="6">
        <v>1.6598617259563664</v>
      </c>
      <c r="H12" s="6">
        <v>12.583528208126276</v>
      </c>
      <c r="I12" s="6"/>
      <c r="J12" s="6">
        <v>0.64189226123924248</v>
      </c>
      <c r="K12" s="6">
        <v>8.4104854999999983</v>
      </c>
      <c r="L12" s="6">
        <v>0.8807724276442267</v>
      </c>
      <c r="M12" s="6">
        <v>6.677197573078046</v>
      </c>
      <c r="N12" s="6"/>
      <c r="O12" s="6"/>
      <c r="P12" s="6">
        <v>10</v>
      </c>
      <c r="Q12" s="6">
        <v>10</v>
      </c>
      <c r="R12" s="6">
        <v>10</v>
      </c>
      <c r="S12" s="6">
        <v>10</v>
      </c>
      <c r="T12" s="6">
        <v>0.10472313728431336</v>
      </c>
      <c r="U12" s="27">
        <f t="shared" si="1"/>
        <v>880.7724276442267</v>
      </c>
      <c r="V12" s="35" t="s">
        <v>18</v>
      </c>
      <c r="W12" s="3">
        <f t="shared" si="2"/>
        <v>9</v>
      </c>
      <c r="X12" s="3"/>
    </row>
    <row r="13" spans="3:24" x14ac:dyDescent="0.25">
      <c r="C13" s="6" t="str">
        <f t="shared" si="0"/>
        <v>4 Trim. 1994</v>
      </c>
      <c r="D13" s="1">
        <v>34608</v>
      </c>
      <c r="E13" s="6">
        <v>520.59</v>
      </c>
      <c r="F13" s="6">
        <v>16.43</v>
      </c>
      <c r="G13" s="6">
        <v>1.6287765216317749</v>
      </c>
      <c r="H13" s="6">
        <v>12.549919614147909</v>
      </c>
      <c r="I13" s="6"/>
      <c r="J13" s="6">
        <v>0.64189226123924248</v>
      </c>
      <c r="K13" s="6">
        <v>8.5532936999999993</v>
      </c>
      <c r="L13" s="6">
        <v>0.8479247693962858</v>
      </c>
      <c r="M13" s="6">
        <v>6.5333626519292602</v>
      </c>
      <c r="N13" s="6"/>
      <c r="O13" s="6"/>
      <c r="P13" s="6">
        <v>10</v>
      </c>
      <c r="Q13" s="6">
        <v>10</v>
      </c>
      <c r="R13" s="6">
        <v>10</v>
      </c>
      <c r="S13" s="6">
        <v>10</v>
      </c>
      <c r="T13" s="6">
        <v>9.9134298334252899E-2</v>
      </c>
      <c r="U13" s="27">
        <f t="shared" si="1"/>
        <v>847.9247693962858</v>
      </c>
      <c r="V13" s="35" t="s">
        <v>18</v>
      </c>
      <c r="W13" s="3">
        <f t="shared" si="2"/>
        <v>10</v>
      </c>
      <c r="X13" s="3"/>
    </row>
    <row r="14" spans="3:24" x14ac:dyDescent="0.25">
      <c r="C14" s="6" t="str">
        <f t="shared" si="0"/>
        <v>4 Trim. 1994</v>
      </c>
      <c r="D14" s="1">
        <v>34639</v>
      </c>
      <c r="E14" s="6">
        <v>529.49</v>
      </c>
      <c r="F14" s="6">
        <v>17.3</v>
      </c>
      <c r="G14" s="6">
        <v>1.6955766415633433</v>
      </c>
      <c r="H14" s="6">
        <v>12.359485530546623</v>
      </c>
      <c r="I14" s="6"/>
      <c r="J14" s="6">
        <v>0.64189226123924248</v>
      </c>
      <c r="K14" s="6">
        <v>9.1601769999999991</v>
      </c>
      <c r="L14" s="6">
        <v>0.89779087594137463</v>
      </c>
      <c r="M14" s="6">
        <v>6.5442239935691315</v>
      </c>
      <c r="N14" s="6"/>
      <c r="O14" s="6"/>
      <c r="P14" s="6">
        <v>10</v>
      </c>
      <c r="Q14" s="6">
        <v>10</v>
      </c>
      <c r="R14" s="6">
        <v>10</v>
      </c>
      <c r="S14" s="6">
        <v>10</v>
      </c>
      <c r="T14" s="6">
        <v>9.8010210494990951E-2</v>
      </c>
      <c r="U14" s="27">
        <f t="shared" si="1"/>
        <v>897.79087594137468</v>
      </c>
      <c r="V14" s="35" t="s">
        <v>18</v>
      </c>
      <c r="W14" s="3">
        <f t="shared" si="2"/>
        <v>11</v>
      </c>
      <c r="X14" s="3"/>
    </row>
    <row r="15" spans="3:24" x14ac:dyDescent="0.25">
      <c r="C15" s="6" t="str">
        <f t="shared" si="0"/>
        <v>4 Trim. 1994</v>
      </c>
      <c r="D15" s="1">
        <v>34669</v>
      </c>
      <c r="E15" s="6">
        <v>541.45000000000005</v>
      </c>
      <c r="F15" s="6">
        <v>15.88</v>
      </c>
      <c r="G15" s="6">
        <v>1.904354574154747</v>
      </c>
      <c r="H15" s="6">
        <v>12.204715969989284</v>
      </c>
      <c r="I15" s="6"/>
      <c r="J15" s="6">
        <v>0.64189226123924248</v>
      </c>
      <c r="K15" s="6">
        <v>8.5982260000000004</v>
      </c>
      <c r="L15" s="6">
        <v>1.0311127841760879</v>
      </c>
      <c r="M15" s="6">
        <v>6.6082434619506989</v>
      </c>
      <c r="N15" s="6"/>
      <c r="O15" s="6"/>
      <c r="P15" s="6">
        <v>10</v>
      </c>
      <c r="Q15" s="6">
        <v>10</v>
      </c>
      <c r="R15" s="6">
        <v>10</v>
      </c>
      <c r="S15" s="6">
        <v>10</v>
      </c>
      <c r="T15" s="6">
        <v>0.11992157267976997</v>
      </c>
      <c r="U15" s="27">
        <f t="shared" si="1"/>
        <v>1031.1127841760879</v>
      </c>
      <c r="V15" s="35" t="s">
        <v>18</v>
      </c>
      <c r="W15" s="3">
        <f t="shared" si="2"/>
        <v>12</v>
      </c>
      <c r="X15" s="3"/>
    </row>
    <row r="16" spans="3:24" x14ac:dyDescent="0.25">
      <c r="C16" s="6" t="str">
        <f t="shared" si="0"/>
        <v>1 Trim. 1995</v>
      </c>
      <c r="D16" s="1">
        <v>34700</v>
      </c>
      <c r="E16" s="6">
        <v>529.42999999999995</v>
      </c>
      <c r="F16" s="6">
        <v>16.55</v>
      </c>
      <c r="G16" s="6">
        <v>2.0895430254501846</v>
      </c>
      <c r="H16" s="6">
        <v>12.178073801868011</v>
      </c>
      <c r="I16" s="6"/>
      <c r="J16" s="6">
        <v>0.64189226123924248</v>
      </c>
      <c r="K16" s="6">
        <v>8.7620664999999995</v>
      </c>
      <c r="L16" s="6">
        <v>1.1062667639640911</v>
      </c>
      <c r="M16" s="6">
        <v>6.4474376129229807</v>
      </c>
      <c r="N16" s="6"/>
      <c r="O16" s="6"/>
      <c r="P16" s="6">
        <v>10</v>
      </c>
      <c r="Q16" s="6">
        <v>10</v>
      </c>
      <c r="R16" s="6">
        <v>10</v>
      </c>
      <c r="S16" s="6">
        <v>10</v>
      </c>
      <c r="T16" s="6">
        <v>0.12625637616013199</v>
      </c>
      <c r="U16" s="27">
        <f t="shared" si="1"/>
        <v>1106.2667639640911</v>
      </c>
      <c r="V16" s="35" t="s">
        <v>18</v>
      </c>
      <c r="W16" s="3">
        <f t="shared" si="2"/>
        <v>13</v>
      </c>
      <c r="X16" s="3"/>
    </row>
    <row r="17" spans="3:24" x14ac:dyDescent="0.25">
      <c r="C17" s="6" t="str">
        <f t="shared" si="0"/>
        <v>1 Trim. 1995</v>
      </c>
      <c r="D17" s="1">
        <v>34731</v>
      </c>
      <c r="E17" s="6">
        <v>522.89</v>
      </c>
      <c r="F17" s="6">
        <v>17.14</v>
      </c>
      <c r="G17" s="6">
        <v>2.2037425704157041</v>
      </c>
      <c r="H17" s="6">
        <v>12.113987138263667</v>
      </c>
      <c r="I17" s="6"/>
      <c r="J17" s="6">
        <v>0.64189226123924248</v>
      </c>
      <c r="K17" s="6">
        <v>8.9623346000000002</v>
      </c>
      <c r="L17" s="6">
        <v>1.1523149526446674</v>
      </c>
      <c r="M17" s="6">
        <v>6.3342827347266883</v>
      </c>
      <c r="N17" s="6"/>
      <c r="O17" s="6"/>
      <c r="P17" s="6">
        <v>10</v>
      </c>
      <c r="Q17" s="6">
        <v>10</v>
      </c>
      <c r="R17" s="6">
        <v>10</v>
      </c>
      <c r="S17" s="6">
        <v>10</v>
      </c>
      <c r="T17" s="6">
        <v>0.12857307878738061</v>
      </c>
      <c r="U17" s="27">
        <f t="shared" si="1"/>
        <v>1152.3149526446675</v>
      </c>
      <c r="V17" s="35" t="s">
        <v>18</v>
      </c>
      <c r="W17" s="3">
        <f t="shared" si="2"/>
        <v>14</v>
      </c>
      <c r="X17" s="3"/>
    </row>
    <row r="18" spans="3:24" x14ac:dyDescent="0.25">
      <c r="C18" s="6" t="str">
        <f t="shared" si="0"/>
        <v>1 Trim. 1995</v>
      </c>
      <c r="D18" s="1">
        <v>34759</v>
      </c>
      <c r="E18" s="6">
        <v>498.33</v>
      </c>
      <c r="F18" s="6">
        <v>17.02</v>
      </c>
      <c r="G18" s="6">
        <v>2.435448596977019</v>
      </c>
      <c r="H18" s="6">
        <v>12.276317628966869</v>
      </c>
      <c r="I18" s="6"/>
      <c r="J18" s="6">
        <v>0.64189226123924248</v>
      </c>
      <c r="K18" s="6">
        <v>8.4815766000000004</v>
      </c>
      <c r="L18" s="6">
        <v>1.2136570993315579</v>
      </c>
      <c r="M18" s="6">
        <v>6.11765736404306</v>
      </c>
      <c r="N18" s="6"/>
      <c r="O18" s="6"/>
      <c r="P18" s="6">
        <v>10</v>
      </c>
      <c r="Q18" s="6">
        <v>10</v>
      </c>
      <c r="R18" s="6">
        <v>10</v>
      </c>
      <c r="S18" s="6">
        <v>10</v>
      </c>
      <c r="T18" s="6">
        <v>0.14309333707268032</v>
      </c>
      <c r="U18" s="27">
        <f t="shared" si="1"/>
        <v>1213.6570993315579</v>
      </c>
      <c r="V18" s="35" t="s">
        <v>18</v>
      </c>
      <c r="W18" s="3">
        <f t="shared" si="2"/>
        <v>15</v>
      </c>
      <c r="X18" s="3"/>
    </row>
    <row r="19" spans="3:24" x14ac:dyDescent="0.25">
      <c r="C19" s="6" t="str">
        <f t="shared" si="0"/>
        <v>2 Trim. 1995</v>
      </c>
      <c r="D19" s="1">
        <v>34790</v>
      </c>
      <c r="E19" s="6">
        <v>484.6</v>
      </c>
      <c r="F19" s="6">
        <v>18.739999999999998</v>
      </c>
      <c r="G19" s="6">
        <v>2.4960757685320734</v>
      </c>
      <c r="H19" s="6">
        <v>12.583244015719899</v>
      </c>
      <c r="I19" s="6"/>
      <c r="J19" s="6">
        <v>0.64189226123924248</v>
      </c>
      <c r="K19" s="6">
        <v>9.0814040000000009</v>
      </c>
      <c r="L19" s="6">
        <v>1.2095983174306428</v>
      </c>
      <c r="M19" s="6">
        <v>6.0978400500178633</v>
      </c>
      <c r="N19" s="6"/>
      <c r="O19" s="6"/>
      <c r="P19" s="6">
        <v>10</v>
      </c>
      <c r="Q19" s="6">
        <v>10</v>
      </c>
      <c r="R19" s="6">
        <v>10</v>
      </c>
      <c r="S19" s="6">
        <v>10</v>
      </c>
      <c r="T19" s="6">
        <v>0.13319507836350444</v>
      </c>
      <c r="U19" s="27">
        <f t="shared" si="1"/>
        <v>1209.5983174306427</v>
      </c>
      <c r="V19" s="35" t="s">
        <v>18</v>
      </c>
      <c r="W19" s="3">
        <f t="shared" si="2"/>
        <v>16</v>
      </c>
      <c r="X19" s="3"/>
    </row>
    <row r="20" spans="3:24" x14ac:dyDescent="0.25">
      <c r="C20" s="6" t="str">
        <f t="shared" si="0"/>
        <v>2 Trim. 1995</v>
      </c>
      <c r="D20" s="1">
        <v>34820</v>
      </c>
      <c r="E20" s="6">
        <v>499.08</v>
      </c>
      <c r="F20" s="6">
        <v>18.32</v>
      </c>
      <c r="G20" s="6">
        <v>2.5540573907829063</v>
      </c>
      <c r="H20" s="6">
        <v>12.387205957014725</v>
      </c>
      <c r="I20" s="6"/>
      <c r="J20" s="6">
        <v>0.64189226123924248</v>
      </c>
      <c r="K20" s="6">
        <v>9.1431456000000004</v>
      </c>
      <c r="L20" s="6">
        <v>1.2746789625919328</v>
      </c>
      <c r="M20" s="6">
        <v>6.1822067490269088</v>
      </c>
      <c r="N20" s="6"/>
      <c r="O20" s="6"/>
      <c r="P20" s="6">
        <v>10</v>
      </c>
      <c r="Q20" s="6">
        <v>10</v>
      </c>
      <c r="R20" s="6">
        <v>10</v>
      </c>
      <c r="S20" s="6">
        <v>10</v>
      </c>
      <c r="T20" s="6">
        <v>0.13941361303400143</v>
      </c>
      <c r="U20" s="27">
        <f t="shared" si="1"/>
        <v>1274.6789625919328</v>
      </c>
      <c r="V20" s="35" t="s">
        <v>18</v>
      </c>
      <c r="W20" s="3">
        <f t="shared" si="2"/>
        <v>17</v>
      </c>
      <c r="X20" s="3"/>
    </row>
    <row r="21" spans="3:24" x14ac:dyDescent="0.25">
      <c r="C21" s="6" t="str">
        <f t="shared" si="0"/>
        <v>2 Trim. 1995</v>
      </c>
      <c r="D21" s="1">
        <v>34851</v>
      </c>
      <c r="E21" s="6">
        <v>491.64</v>
      </c>
      <c r="F21" s="6">
        <v>17.350000000000001</v>
      </c>
      <c r="G21" s="6">
        <v>2.3007460449037902</v>
      </c>
      <c r="H21" s="6">
        <v>12.470065839840757</v>
      </c>
      <c r="I21" s="6"/>
      <c r="J21" s="6">
        <v>0.64189226123924248</v>
      </c>
      <c r="K21" s="6">
        <v>8.529954</v>
      </c>
      <c r="L21" s="6">
        <v>1.1311387855164994</v>
      </c>
      <c r="M21" s="6">
        <v>6.1307831694993089</v>
      </c>
      <c r="N21" s="6"/>
      <c r="O21" s="6"/>
      <c r="P21" s="6">
        <v>10</v>
      </c>
      <c r="Q21" s="6">
        <v>10</v>
      </c>
      <c r="R21" s="6">
        <v>10</v>
      </c>
      <c r="S21" s="6">
        <v>10</v>
      </c>
      <c r="T21" s="6">
        <v>0.13260784120482941</v>
      </c>
      <c r="U21" s="27">
        <f t="shared" si="1"/>
        <v>1131.1387855164994</v>
      </c>
      <c r="V21" s="35" t="s">
        <v>18</v>
      </c>
      <c r="W21" s="3">
        <f t="shared" si="2"/>
        <v>18</v>
      </c>
      <c r="X21" s="3"/>
    </row>
    <row r="22" spans="3:24" x14ac:dyDescent="0.25">
      <c r="C22" s="6" t="str">
        <f t="shared" si="0"/>
        <v>3 Trim. 1995</v>
      </c>
      <c r="D22" s="1">
        <v>34881</v>
      </c>
      <c r="E22" s="6">
        <v>483.25</v>
      </c>
      <c r="F22" s="6">
        <v>15.86</v>
      </c>
      <c r="G22" s="6">
        <v>2.1159985184923897</v>
      </c>
      <c r="H22" s="6">
        <v>12.412700964630226</v>
      </c>
      <c r="I22" s="6"/>
      <c r="J22" s="6">
        <v>0.64189226123924248</v>
      </c>
      <c r="K22" s="6">
        <v>7.6643449999999991</v>
      </c>
      <c r="L22" s="6">
        <v>1.0225562840614473</v>
      </c>
      <c r="M22" s="6">
        <v>5.9984377411575558</v>
      </c>
      <c r="N22" s="6"/>
      <c r="O22" s="6"/>
      <c r="P22" s="6">
        <v>10</v>
      </c>
      <c r="Q22" s="6">
        <v>10</v>
      </c>
      <c r="R22" s="6">
        <v>10</v>
      </c>
      <c r="S22" s="6">
        <v>10</v>
      </c>
      <c r="T22" s="6">
        <v>0.13341730885828434</v>
      </c>
      <c r="U22" s="27">
        <f t="shared" si="1"/>
        <v>1022.5562840614473</v>
      </c>
      <c r="V22" s="35" t="s">
        <v>18</v>
      </c>
      <c r="W22" s="3">
        <f t="shared" si="2"/>
        <v>19</v>
      </c>
      <c r="X22" s="3"/>
    </row>
    <row r="23" spans="3:24" x14ac:dyDescent="0.25">
      <c r="C23" s="6" t="str">
        <f t="shared" si="0"/>
        <v>3 Trim. 1995</v>
      </c>
      <c r="D23" s="1">
        <v>34912</v>
      </c>
      <c r="E23" s="6">
        <v>497.14</v>
      </c>
      <c r="F23" s="6">
        <v>16.07</v>
      </c>
      <c r="G23" s="6">
        <v>1.866214571685568</v>
      </c>
      <c r="H23" s="6">
        <v>12.329662379421221</v>
      </c>
      <c r="I23" s="6"/>
      <c r="J23" s="6">
        <v>0.64189226123924248</v>
      </c>
      <c r="K23" s="6">
        <v>7.9890397999999996</v>
      </c>
      <c r="L23" s="6">
        <v>0.92776991216776328</v>
      </c>
      <c r="M23" s="6">
        <v>6.129568355305465</v>
      </c>
      <c r="N23" s="6"/>
      <c r="O23" s="6"/>
      <c r="P23" s="6">
        <v>10</v>
      </c>
      <c r="Q23" s="6">
        <v>10</v>
      </c>
      <c r="R23" s="6">
        <v>10</v>
      </c>
      <c r="S23" s="6">
        <v>10</v>
      </c>
      <c r="T23" s="6">
        <v>0.11613034049070119</v>
      </c>
      <c r="U23" s="27">
        <f t="shared" si="1"/>
        <v>927.76991216776332</v>
      </c>
      <c r="V23" s="35" t="s">
        <v>18</v>
      </c>
      <c r="W23" s="3">
        <f t="shared" si="2"/>
        <v>20</v>
      </c>
      <c r="X23" s="3"/>
    </row>
    <row r="24" spans="3:24" x14ac:dyDescent="0.25">
      <c r="C24" s="6" t="str">
        <f t="shared" si="0"/>
        <v>3 Trim. 1995</v>
      </c>
      <c r="D24" s="1">
        <v>34943</v>
      </c>
      <c r="E24" s="6">
        <v>504.31</v>
      </c>
      <c r="F24" s="6">
        <v>16.66</v>
      </c>
      <c r="G24" s="6">
        <v>2.0084128467874214</v>
      </c>
      <c r="H24" s="6">
        <v>12.312892359516152</v>
      </c>
      <c r="I24" s="6"/>
      <c r="J24" s="6">
        <v>0.64189226123924248</v>
      </c>
      <c r="K24" s="6">
        <v>8.4018046000000002</v>
      </c>
      <c r="L24" s="6">
        <v>1.0128626827633644</v>
      </c>
      <c r="M24" s="6">
        <v>6.2095147458275903</v>
      </c>
      <c r="N24" s="6"/>
      <c r="O24" s="6"/>
      <c r="P24" s="6">
        <v>10</v>
      </c>
      <c r="Q24" s="6">
        <v>10</v>
      </c>
      <c r="R24" s="6">
        <v>10</v>
      </c>
      <c r="S24" s="6">
        <v>10</v>
      </c>
      <c r="T24" s="6">
        <v>0.1205529920040469</v>
      </c>
      <c r="U24" s="27">
        <f t="shared" si="1"/>
        <v>1012.8626827633644</v>
      </c>
      <c r="V24" s="35" t="s">
        <v>18</v>
      </c>
      <c r="W24" s="3">
        <f t="shared" si="2"/>
        <v>21</v>
      </c>
      <c r="X24" s="3"/>
    </row>
    <row r="25" spans="3:24" x14ac:dyDescent="0.25">
      <c r="C25" s="6" t="str">
        <f t="shared" si="0"/>
        <v>4 Trim. 1995</v>
      </c>
      <c r="D25" s="1">
        <v>34973</v>
      </c>
      <c r="E25" s="6">
        <v>494.11</v>
      </c>
      <c r="F25" s="6">
        <v>16.12</v>
      </c>
      <c r="G25" s="6">
        <v>2.0178927317942117</v>
      </c>
      <c r="H25" s="6">
        <v>12.321616486407484</v>
      </c>
      <c r="I25" s="6"/>
      <c r="J25" s="6">
        <v>0.64189226123924248</v>
      </c>
      <c r="K25" s="6">
        <v>7.9650532000000007</v>
      </c>
      <c r="L25" s="6">
        <v>0.99706097770683799</v>
      </c>
      <c r="M25" s="6">
        <v>6.0882339220988024</v>
      </c>
      <c r="N25" s="6"/>
      <c r="O25" s="6"/>
      <c r="P25" s="6">
        <v>10</v>
      </c>
      <c r="Q25" s="6">
        <v>10</v>
      </c>
      <c r="R25" s="6">
        <v>10</v>
      </c>
      <c r="S25" s="6">
        <v>10</v>
      </c>
      <c r="T25" s="6">
        <v>0.12517944986316448</v>
      </c>
      <c r="U25" s="27">
        <f t="shared" si="1"/>
        <v>997.060977706838</v>
      </c>
      <c r="V25" s="35" t="s">
        <v>18</v>
      </c>
      <c r="W25" s="3">
        <f t="shared" si="2"/>
        <v>22</v>
      </c>
      <c r="X25" s="3"/>
    </row>
    <row r="26" spans="3:24" x14ac:dyDescent="0.25">
      <c r="C26" s="6" t="str">
        <f t="shared" si="0"/>
        <v>4 Trim. 1995</v>
      </c>
      <c r="D26" s="1">
        <v>35004</v>
      </c>
      <c r="E26" s="6">
        <v>488.65</v>
      </c>
      <c r="F26" s="6">
        <v>16.88</v>
      </c>
      <c r="G26" s="6">
        <v>1.9685091447820953</v>
      </c>
      <c r="H26" s="6">
        <v>12.390292451385699</v>
      </c>
      <c r="I26" s="6"/>
      <c r="J26" s="6">
        <v>0.64189226123924248</v>
      </c>
      <c r="K26" s="6">
        <v>8.2484119999999983</v>
      </c>
      <c r="L26" s="6">
        <v>0.9619119935977708</v>
      </c>
      <c r="M26" s="6">
        <v>6.054516406369622</v>
      </c>
      <c r="N26" s="6"/>
      <c r="O26" s="6"/>
      <c r="P26" s="6">
        <v>10</v>
      </c>
      <c r="Q26" s="6">
        <v>10</v>
      </c>
      <c r="R26" s="6">
        <v>10</v>
      </c>
      <c r="S26" s="6">
        <v>10</v>
      </c>
      <c r="T26" s="6">
        <v>0.11661784033069286</v>
      </c>
      <c r="U26" s="27">
        <f t="shared" si="1"/>
        <v>961.91199359777079</v>
      </c>
      <c r="V26" s="35" t="s">
        <v>18</v>
      </c>
      <c r="W26" s="3">
        <f t="shared" si="2"/>
        <v>23</v>
      </c>
      <c r="X26" s="3"/>
    </row>
    <row r="27" spans="3:24" x14ac:dyDescent="0.25">
      <c r="C27" s="6" t="str">
        <f t="shared" si="0"/>
        <v>4 Trim. 1995</v>
      </c>
      <c r="D27" s="1">
        <v>35034</v>
      </c>
      <c r="E27" s="6">
        <v>496.37</v>
      </c>
      <c r="F27" s="6">
        <v>17.96</v>
      </c>
      <c r="G27" s="6">
        <v>1.9495493747685149</v>
      </c>
      <c r="H27" s="6">
        <v>12.458622440345234</v>
      </c>
      <c r="I27" s="6"/>
      <c r="J27" s="6">
        <v>0.64189226123924248</v>
      </c>
      <c r="K27" s="6">
        <v>8.9148052</v>
      </c>
      <c r="L27" s="6">
        <v>0.96769782315384767</v>
      </c>
      <c r="M27" s="6">
        <v>6.1840864207141637</v>
      </c>
      <c r="N27" s="6"/>
      <c r="O27" s="6"/>
      <c r="P27" s="6">
        <v>10</v>
      </c>
      <c r="Q27" s="6">
        <v>10</v>
      </c>
      <c r="R27" s="6">
        <v>10</v>
      </c>
      <c r="S27" s="6">
        <v>10</v>
      </c>
      <c r="T27" s="6">
        <v>0.10854951975325806</v>
      </c>
      <c r="U27" s="27">
        <f t="shared" si="1"/>
        <v>967.69782315384771</v>
      </c>
      <c r="V27" s="35" t="s">
        <v>18</v>
      </c>
      <c r="W27" s="3">
        <f t="shared" si="2"/>
        <v>24</v>
      </c>
      <c r="X27" s="3"/>
    </row>
    <row r="28" spans="3:24" x14ac:dyDescent="0.25">
      <c r="C28" s="6" t="str">
        <f t="shared" si="0"/>
        <v>1 Trim. 1996</v>
      </c>
      <c r="D28" s="1">
        <v>35065</v>
      </c>
      <c r="E28" s="6">
        <v>500.56</v>
      </c>
      <c r="F28" s="6">
        <v>17.940000000000001</v>
      </c>
      <c r="G28" s="6">
        <v>1.8939928393798833</v>
      </c>
      <c r="H28" s="6">
        <v>12.81978953522362</v>
      </c>
      <c r="I28" s="6"/>
      <c r="J28" s="6">
        <v>0.64189226123924248</v>
      </c>
      <c r="K28" s="6">
        <v>8.9800464000000009</v>
      </c>
      <c r="L28" s="6">
        <v>0.94805705567999443</v>
      </c>
      <c r="M28" s="6">
        <v>6.4170738497515352</v>
      </c>
      <c r="N28" s="6"/>
      <c r="O28" s="6"/>
      <c r="P28" s="6">
        <v>10</v>
      </c>
      <c r="Q28" s="6">
        <v>10</v>
      </c>
      <c r="R28" s="6">
        <v>10</v>
      </c>
      <c r="S28" s="6">
        <v>10</v>
      </c>
      <c r="T28" s="6">
        <v>0.10557373686621423</v>
      </c>
      <c r="U28" s="27">
        <f t="shared" si="1"/>
        <v>948.05705567999439</v>
      </c>
      <c r="V28" s="35" t="s">
        <v>18</v>
      </c>
      <c r="W28" s="3">
        <f t="shared" si="2"/>
        <v>25</v>
      </c>
      <c r="X28" s="3"/>
    </row>
    <row r="29" spans="3:24" x14ac:dyDescent="0.25">
      <c r="C29" s="6" t="str">
        <f t="shared" si="0"/>
        <v>1 Trim. 1996</v>
      </c>
      <c r="D29" s="1">
        <v>35096</v>
      </c>
      <c r="E29" s="6">
        <v>504.06</v>
      </c>
      <c r="F29" s="6">
        <v>17.97</v>
      </c>
      <c r="G29" s="6">
        <v>1.9133935342775008</v>
      </c>
      <c r="H29" s="6">
        <v>13.019905068136579</v>
      </c>
      <c r="I29" s="6"/>
      <c r="J29" s="6">
        <v>0.64189226123924248</v>
      </c>
      <c r="K29" s="6">
        <v>9.0579581999999998</v>
      </c>
      <c r="L29" s="6">
        <v>0.96446514488791701</v>
      </c>
      <c r="M29" s="6">
        <v>6.5628133486449238</v>
      </c>
      <c r="N29" s="6"/>
      <c r="O29" s="6"/>
      <c r="P29" s="6">
        <v>10</v>
      </c>
      <c r="Q29" s="6">
        <v>10</v>
      </c>
      <c r="R29" s="6">
        <v>10</v>
      </c>
      <c r="S29" s="6">
        <v>10</v>
      </c>
      <c r="T29" s="6">
        <v>0.10647710263091267</v>
      </c>
      <c r="U29" s="27">
        <f t="shared" si="1"/>
        <v>964.46514488791706</v>
      </c>
      <c r="V29" s="35" t="s">
        <v>18</v>
      </c>
      <c r="W29" s="3">
        <f t="shared" si="2"/>
        <v>26</v>
      </c>
      <c r="X29" s="3"/>
    </row>
    <row r="30" spans="3:24" x14ac:dyDescent="0.25">
      <c r="C30" s="6" t="str">
        <f t="shared" si="0"/>
        <v>1 Trim. 1996</v>
      </c>
      <c r="D30" s="1">
        <v>35125</v>
      </c>
      <c r="E30" s="6">
        <v>505.91</v>
      </c>
      <c r="F30" s="6">
        <v>19.989999999999998</v>
      </c>
      <c r="G30" s="6">
        <v>1.8349089049189582</v>
      </c>
      <c r="H30" s="6">
        <v>12.747186495176848</v>
      </c>
      <c r="I30" s="6"/>
      <c r="J30" s="6">
        <v>0.64189226123924248</v>
      </c>
      <c r="K30" s="6">
        <v>10.113140900000001</v>
      </c>
      <c r="L30" s="6">
        <v>0.92829876408755019</v>
      </c>
      <c r="M30" s="6">
        <v>6.4489291197749194</v>
      </c>
      <c r="N30" s="6"/>
      <c r="O30" s="6"/>
      <c r="P30" s="6">
        <v>10</v>
      </c>
      <c r="Q30" s="6">
        <v>10</v>
      </c>
      <c r="R30" s="6">
        <v>10</v>
      </c>
      <c r="S30" s="6">
        <v>10</v>
      </c>
      <c r="T30" s="6">
        <v>9.1791340916406103E-2</v>
      </c>
      <c r="U30" s="27">
        <f t="shared" si="1"/>
        <v>928.29876408755024</v>
      </c>
      <c r="V30" s="35" t="s">
        <v>18</v>
      </c>
      <c r="W30" s="3">
        <f t="shared" si="2"/>
        <v>27</v>
      </c>
      <c r="X30" s="3"/>
    </row>
    <row r="31" spans="3:24" x14ac:dyDescent="0.25">
      <c r="C31" s="6" t="str">
        <f t="shared" si="0"/>
        <v>2 Trim. 1996</v>
      </c>
      <c r="D31" s="1">
        <v>35156</v>
      </c>
      <c r="E31" s="6">
        <v>510.6</v>
      </c>
      <c r="F31" s="6">
        <v>21.01</v>
      </c>
      <c r="G31" s="6">
        <v>1.8298382687525354</v>
      </c>
      <c r="H31" s="6">
        <v>12.632475884244373</v>
      </c>
      <c r="I31" s="6"/>
      <c r="J31" s="6">
        <v>0.64189226123924248</v>
      </c>
      <c r="K31" s="6">
        <v>10.727706000000001</v>
      </c>
      <c r="L31" s="6">
        <v>0.93431542002504464</v>
      </c>
      <c r="M31" s="6">
        <v>6.4501421864951771</v>
      </c>
      <c r="N31" s="6"/>
      <c r="O31" s="6"/>
      <c r="P31" s="6">
        <v>10</v>
      </c>
      <c r="Q31" s="6">
        <v>10</v>
      </c>
      <c r="R31" s="6">
        <v>10</v>
      </c>
      <c r="S31" s="6">
        <v>10</v>
      </c>
      <c r="T31" s="6">
        <v>8.7093682472752745E-2</v>
      </c>
      <c r="U31" s="27">
        <f t="shared" si="1"/>
        <v>934.31542002504466</v>
      </c>
      <c r="V31" s="35" t="s">
        <v>18</v>
      </c>
      <c r="W31" s="3">
        <f t="shared" si="2"/>
        <v>28</v>
      </c>
      <c r="X31" s="3"/>
    </row>
    <row r="32" spans="3:24" x14ac:dyDescent="0.25">
      <c r="C32" s="6" t="str">
        <f t="shared" si="0"/>
        <v>2 Trim. 1996</v>
      </c>
      <c r="D32" s="1">
        <v>35186</v>
      </c>
      <c r="E32" s="6">
        <v>519.14</v>
      </c>
      <c r="F32" s="6">
        <v>19.149999999999999</v>
      </c>
      <c r="G32" s="6">
        <v>1.8274131818903334</v>
      </c>
      <c r="H32" s="6">
        <v>12.606447791504484</v>
      </c>
      <c r="I32" s="6"/>
      <c r="J32" s="6">
        <v>0.64189226123924248</v>
      </c>
      <c r="K32" s="6">
        <v>9.9415309999999995</v>
      </c>
      <c r="L32" s="6">
        <v>0.94868327924654761</v>
      </c>
      <c r="M32" s="6">
        <v>6.5445113064816374</v>
      </c>
      <c r="N32" s="6"/>
      <c r="O32" s="6"/>
      <c r="P32" s="6">
        <v>10</v>
      </c>
      <c r="Q32" s="6">
        <v>10</v>
      </c>
      <c r="R32" s="6">
        <v>10</v>
      </c>
      <c r="S32" s="6">
        <v>10</v>
      </c>
      <c r="T32" s="6">
        <v>9.5426275816727593E-2</v>
      </c>
      <c r="U32" s="27">
        <f t="shared" si="1"/>
        <v>948.68327924654761</v>
      </c>
      <c r="V32" s="35" t="s">
        <v>18</v>
      </c>
      <c r="W32" s="3">
        <f t="shared" si="2"/>
        <v>29</v>
      </c>
      <c r="X32" s="3"/>
    </row>
    <row r="33" spans="3:24" x14ac:dyDescent="0.25">
      <c r="C33" s="6" t="str">
        <f t="shared" si="0"/>
        <v>2 Trim. 1996</v>
      </c>
      <c r="D33" s="1">
        <v>35217</v>
      </c>
      <c r="E33" s="6">
        <v>517.67999999999995</v>
      </c>
      <c r="F33" s="6">
        <v>18.27</v>
      </c>
      <c r="G33" s="6">
        <v>1.8327042804987743</v>
      </c>
      <c r="H33" s="6">
        <v>12.387299035369777</v>
      </c>
      <c r="I33" s="6"/>
      <c r="J33" s="6">
        <v>0.64189226123924248</v>
      </c>
      <c r="K33" s="6">
        <v>9.4580135999999992</v>
      </c>
      <c r="L33" s="6">
        <v>0.94875435192860536</v>
      </c>
      <c r="M33" s="6">
        <v>6.4126569646302256</v>
      </c>
      <c r="N33" s="6"/>
      <c r="O33" s="6"/>
      <c r="P33" s="6">
        <v>10</v>
      </c>
      <c r="Q33" s="6">
        <v>10</v>
      </c>
      <c r="R33" s="6">
        <v>10</v>
      </c>
      <c r="S33" s="6">
        <v>10</v>
      </c>
      <c r="T33" s="6">
        <v>0.10031222115483165</v>
      </c>
      <c r="U33" s="27">
        <f t="shared" si="1"/>
        <v>948.75435192860539</v>
      </c>
      <c r="V33" s="35" t="s">
        <v>18</v>
      </c>
      <c r="W33" s="3">
        <f t="shared" si="2"/>
        <v>30</v>
      </c>
      <c r="X33" s="3"/>
    </row>
    <row r="34" spans="3:24" x14ac:dyDescent="0.25">
      <c r="C34" s="6" t="str">
        <f t="shared" si="0"/>
        <v>3 Trim. 1996</v>
      </c>
      <c r="D34" s="1">
        <v>35247</v>
      </c>
      <c r="E34" s="6">
        <v>509.34</v>
      </c>
      <c r="F34" s="6">
        <v>19.61</v>
      </c>
      <c r="G34" s="6">
        <v>1.7601721370747283</v>
      </c>
      <c r="H34" s="6">
        <v>12.329791695791974</v>
      </c>
      <c r="I34" s="6"/>
      <c r="J34" s="6">
        <v>0.64189226123924248</v>
      </c>
      <c r="K34" s="6">
        <v>9.9881574000000004</v>
      </c>
      <c r="L34" s="6">
        <v>0.89652607629764203</v>
      </c>
      <c r="M34" s="6">
        <v>6.2800561023346839</v>
      </c>
      <c r="N34" s="6"/>
      <c r="O34" s="6"/>
      <c r="P34" s="6">
        <v>10</v>
      </c>
      <c r="Q34" s="6">
        <v>10</v>
      </c>
      <c r="R34" s="6">
        <v>10</v>
      </c>
      <c r="S34" s="6">
        <v>10</v>
      </c>
      <c r="T34" s="6">
        <v>8.9758905511204898E-2</v>
      </c>
      <c r="U34" s="27">
        <f t="shared" si="1"/>
        <v>896.52607629764202</v>
      </c>
      <c r="V34" s="35" t="s">
        <v>18</v>
      </c>
      <c r="W34" s="3">
        <f t="shared" si="2"/>
        <v>31</v>
      </c>
      <c r="X34" s="3"/>
    </row>
    <row r="35" spans="3:24" x14ac:dyDescent="0.25">
      <c r="C35" s="6" t="str">
        <f t="shared" si="0"/>
        <v>3 Trim. 1996</v>
      </c>
      <c r="D35" s="1">
        <v>35278</v>
      </c>
      <c r="E35" s="6">
        <v>506</v>
      </c>
      <c r="F35" s="6">
        <v>19.96</v>
      </c>
      <c r="G35" s="6">
        <v>1.6911673927229756</v>
      </c>
      <c r="H35" s="6">
        <v>12.464376375021152</v>
      </c>
      <c r="I35" s="6"/>
      <c r="J35" s="6">
        <v>0.64189226123924248</v>
      </c>
      <c r="K35" s="6">
        <v>10.09976</v>
      </c>
      <c r="L35" s="6">
        <v>0.85573070071782553</v>
      </c>
      <c r="M35" s="6">
        <v>6.3069744457607033</v>
      </c>
      <c r="N35" s="6"/>
      <c r="O35" s="6"/>
      <c r="P35" s="6">
        <v>10</v>
      </c>
      <c r="Q35" s="6">
        <v>10</v>
      </c>
      <c r="R35" s="6">
        <v>10</v>
      </c>
      <c r="S35" s="6">
        <v>10</v>
      </c>
      <c r="T35" s="6">
        <v>8.4727825286722208E-2</v>
      </c>
      <c r="U35" s="27">
        <f t="shared" si="1"/>
        <v>855.73070071782558</v>
      </c>
      <c r="V35" s="35" t="s">
        <v>18</v>
      </c>
      <c r="W35" s="3">
        <f t="shared" si="2"/>
        <v>32</v>
      </c>
      <c r="X35" s="3"/>
    </row>
    <row r="36" spans="3:24" x14ac:dyDescent="0.25">
      <c r="C36" s="6" t="str">
        <f t="shared" si="0"/>
        <v>3 Trim. 1996</v>
      </c>
      <c r="D36" s="1">
        <v>35309</v>
      </c>
      <c r="E36" s="6">
        <v>512.83000000000004</v>
      </c>
      <c r="F36" s="6">
        <v>22.06</v>
      </c>
      <c r="G36" s="6">
        <v>1.6614049630504948</v>
      </c>
      <c r="H36" s="6">
        <v>12.324758842443728</v>
      </c>
      <c r="I36" s="6"/>
      <c r="J36" s="6">
        <v>0.64189226123924248</v>
      </c>
      <c r="K36" s="6">
        <v>11.313029800000001</v>
      </c>
      <c r="L36" s="6">
        <v>0.85201830720118532</v>
      </c>
      <c r="M36" s="6">
        <v>6.3205060771704176</v>
      </c>
      <c r="N36" s="6"/>
      <c r="O36" s="6"/>
      <c r="P36" s="6">
        <v>10</v>
      </c>
      <c r="Q36" s="6">
        <v>10</v>
      </c>
      <c r="R36" s="6">
        <v>10</v>
      </c>
      <c r="S36" s="6">
        <v>10</v>
      </c>
      <c r="T36" s="6">
        <v>7.5313008297846554E-2</v>
      </c>
      <c r="U36" s="27">
        <f t="shared" si="1"/>
        <v>852.01830720118528</v>
      </c>
      <c r="V36" s="35" t="s">
        <v>18</v>
      </c>
      <c r="W36" s="3">
        <f t="shared" si="2"/>
        <v>33</v>
      </c>
      <c r="X36" s="3"/>
    </row>
    <row r="37" spans="3:24" x14ac:dyDescent="0.25">
      <c r="C37" s="6" t="str">
        <f t="shared" si="0"/>
        <v>4 Trim. 1996</v>
      </c>
      <c r="D37" s="1">
        <v>35339</v>
      </c>
      <c r="E37" s="6">
        <v>516.66999999999996</v>
      </c>
      <c r="F37" s="6">
        <v>23.68</v>
      </c>
      <c r="G37" s="6">
        <v>1.6629482001446236</v>
      </c>
      <c r="H37" s="6">
        <v>12.24786802740109</v>
      </c>
      <c r="I37" s="6"/>
      <c r="J37" s="6">
        <v>0.64189226123924248</v>
      </c>
      <c r="K37" s="6">
        <v>12.234745599999998</v>
      </c>
      <c r="L37" s="6">
        <v>0.85919544656872271</v>
      </c>
      <c r="M37" s="6">
        <v>6.3281059737173209</v>
      </c>
      <c r="N37" s="6"/>
      <c r="O37" s="6"/>
      <c r="P37" s="6">
        <v>10</v>
      </c>
      <c r="Q37" s="6">
        <v>10</v>
      </c>
      <c r="R37" s="6">
        <v>10</v>
      </c>
      <c r="S37" s="6">
        <v>10</v>
      </c>
      <c r="T37" s="6">
        <v>7.0225853046647968E-2</v>
      </c>
      <c r="U37" s="27">
        <f t="shared" si="1"/>
        <v>859.19544656872267</v>
      </c>
      <c r="V37" s="35" t="s">
        <v>18</v>
      </c>
      <c r="W37" s="3">
        <f t="shared" si="2"/>
        <v>34</v>
      </c>
      <c r="X37" s="3"/>
    </row>
    <row r="38" spans="3:24" x14ac:dyDescent="0.25">
      <c r="C38" s="6" t="str">
        <f t="shared" si="0"/>
        <v>4 Trim. 1996</v>
      </c>
      <c r="D38" s="1">
        <v>35370</v>
      </c>
      <c r="E38" s="6">
        <v>511.6</v>
      </c>
      <c r="F38" s="6">
        <v>22.28</v>
      </c>
      <c r="G38" s="6">
        <v>1.6735303973615054</v>
      </c>
      <c r="H38" s="6">
        <v>12.148163817904889</v>
      </c>
      <c r="I38" s="6"/>
      <c r="J38" s="6">
        <v>0.64189226123924248</v>
      </c>
      <c r="K38" s="6">
        <v>11.398448</v>
      </c>
      <c r="L38" s="6">
        <v>0.85617815129014629</v>
      </c>
      <c r="M38" s="6">
        <v>6.2150006092401417</v>
      </c>
      <c r="N38" s="6"/>
      <c r="O38" s="6"/>
      <c r="P38" s="6">
        <v>10</v>
      </c>
      <c r="Q38" s="6">
        <v>10</v>
      </c>
      <c r="R38" s="6">
        <v>10</v>
      </c>
      <c r="S38" s="6">
        <v>10</v>
      </c>
      <c r="T38" s="6">
        <v>7.5113572592527184E-2</v>
      </c>
      <c r="U38" s="27">
        <f t="shared" si="1"/>
        <v>856.17815129014627</v>
      </c>
      <c r="V38" s="35" t="s">
        <v>18</v>
      </c>
      <c r="W38" s="3">
        <f t="shared" si="2"/>
        <v>35</v>
      </c>
      <c r="X38" s="3"/>
    </row>
    <row r="39" spans="3:24" x14ac:dyDescent="0.25">
      <c r="C39" s="6" t="str">
        <f t="shared" si="0"/>
        <v>4 Trim. 1996</v>
      </c>
      <c r="D39" s="1">
        <v>35400</v>
      </c>
      <c r="E39" s="6">
        <v>524.23</v>
      </c>
      <c r="F39" s="6">
        <v>23.52</v>
      </c>
      <c r="G39" s="6">
        <v>1.7260004585618796</v>
      </c>
      <c r="H39" s="6">
        <v>11.876286173633442</v>
      </c>
      <c r="I39" s="6"/>
      <c r="J39" s="6">
        <v>0.64189226123924248</v>
      </c>
      <c r="K39" s="6">
        <v>12.3298896</v>
      </c>
      <c r="L39" s="6">
        <v>0.90482122039189417</v>
      </c>
      <c r="M39" s="6">
        <v>6.2259055008038597</v>
      </c>
      <c r="N39" s="6"/>
      <c r="O39" s="6"/>
      <c r="P39" s="6">
        <v>10</v>
      </c>
      <c r="Q39" s="6">
        <v>10</v>
      </c>
      <c r="R39" s="6">
        <v>10</v>
      </c>
      <c r="S39" s="6">
        <v>10</v>
      </c>
      <c r="T39" s="6">
        <v>7.3384373238175163E-2</v>
      </c>
      <c r="U39" s="27">
        <f t="shared" si="1"/>
        <v>904.82122039189414</v>
      </c>
      <c r="V39" s="35" t="s">
        <v>18</v>
      </c>
      <c r="W39" s="3">
        <f t="shared" si="2"/>
        <v>36</v>
      </c>
      <c r="X39" s="3"/>
    </row>
    <row r="40" spans="3:24" x14ac:dyDescent="0.25">
      <c r="C40" s="6" t="str">
        <f t="shared" si="0"/>
        <v>1 Trim. 1997</v>
      </c>
      <c r="D40" s="1">
        <v>35431</v>
      </c>
      <c r="E40" s="6">
        <v>541.69000000000005</v>
      </c>
      <c r="F40" s="6">
        <v>23.47</v>
      </c>
      <c r="G40" s="6">
        <v>1.7586288999805992</v>
      </c>
      <c r="H40" s="6">
        <v>11.415887167494885</v>
      </c>
      <c r="I40" s="6"/>
      <c r="J40" s="6">
        <v>0.64189226123924248</v>
      </c>
      <c r="K40" s="6">
        <v>12.713464300000002</v>
      </c>
      <c r="L40" s="6">
        <v>0.95263168883049087</v>
      </c>
      <c r="M40" s="6">
        <v>6.1838719197603051</v>
      </c>
      <c r="N40" s="6"/>
      <c r="O40" s="6"/>
      <c r="P40" s="6">
        <v>10</v>
      </c>
      <c r="Q40" s="6">
        <v>10</v>
      </c>
      <c r="R40" s="6">
        <v>10</v>
      </c>
      <c r="S40" s="6">
        <v>10</v>
      </c>
      <c r="T40" s="6">
        <v>7.4930928844507846E-2</v>
      </c>
      <c r="U40" s="27">
        <f t="shared" si="1"/>
        <v>952.63168883049093</v>
      </c>
      <c r="V40" s="35" t="s">
        <v>18</v>
      </c>
      <c r="W40" s="3">
        <f t="shared" si="2"/>
        <v>37</v>
      </c>
      <c r="X40" s="3"/>
    </row>
    <row r="41" spans="3:24" x14ac:dyDescent="0.25">
      <c r="C41" s="6" t="str">
        <f t="shared" si="0"/>
        <v>1 Trim. 1997</v>
      </c>
      <c r="D41" s="1">
        <v>35462</v>
      </c>
      <c r="E41" s="6">
        <v>565.48</v>
      </c>
      <c r="F41" s="6">
        <v>20.83</v>
      </c>
      <c r="G41" s="6">
        <v>1.7725180338277573</v>
      </c>
      <c r="H41" s="6">
        <v>11.138263665594854</v>
      </c>
      <c r="I41" s="6"/>
      <c r="J41" s="6">
        <v>0.64189226123924248</v>
      </c>
      <c r="K41" s="6">
        <v>11.778948399999999</v>
      </c>
      <c r="L41" s="6">
        <v>1.0023234977689202</v>
      </c>
      <c r="M41" s="6">
        <v>6.2984653376205779</v>
      </c>
      <c r="N41" s="6"/>
      <c r="O41" s="6"/>
      <c r="P41" s="6">
        <v>10</v>
      </c>
      <c r="Q41" s="6">
        <v>10</v>
      </c>
      <c r="R41" s="6">
        <v>10</v>
      </c>
      <c r="S41" s="6">
        <v>10</v>
      </c>
      <c r="T41" s="6">
        <v>8.509448074065086E-2</v>
      </c>
      <c r="U41" s="27">
        <f t="shared" si="1"/>
        <v>1002.3234977689201</v>
      </c>
      <c r="V41" s="35" t="s">
        <v>18</v>
      </c>
      <c r="W41" s="3">
        <f t="shared" si="2"/>
        <v>38</v>
      </c>
      <c r="X41" s="3"/>
    </row>
    <row r="42" spans="3:24" x14ac:dyDescent="0.25">
      <c r="C42" s="6" t="str">
        <f t="shared" si="0"/>
        <v>1 Trim. 1997</v>
      </c>
      <c r="D42" s="1">
        <v>35490</v>
      </c>
      <c r="E42" s="6">
        <v>571.95000000000005</v>
      </c>
      <c r="F42" s="6">
        <v>19.21</v>
      </c>
      <c r="G42" s="6">
        <v>1.7775886699941799</v>
      </c>
      <c r="H42" s="6">
        <v>11.328312743272972</v>
      </c>
      <c r="I42" s="6"/>
      <c r="J42" s="6">
        <v>0.64189226123924248</v>
      </c>
      <c r="K42" s="6">
        <v>10.987159500000002</v>
      </c>
      <c r="L42" s="6">
        <v>1.0166918398031712</v>
      </c>
      <c r="M42" s="6">
        <v>6.4792284735149765</v>
      </c>
      <c r="N42" s="6"/>
      <c r="O42" s="6"/>
      <c r="P42" s="6">
        <v>10</v>
      </c>
      <c r="Q42" s="6">
        <v>10</v>
      </c>
      <c r="R42" s="6">
        <v>10</v>
      </c>
      <c r="S42" s="6">
        <v>10</v>
      </c>
      <c r="T42" s="6">
        <v>9.2534548151701174E-2</v>
      </c>
      <c r="U42" s="27">
        <f t="shared" si="1"/>
        <v>1016.6918398031712</v>
      </c>
      <c r="V42" s="35" t="s">
        <v>18</v>
      </c>
      <c r="W42" s="3">
        <f t="shared" si="2"/>
        <v>39</v>
      </c>
      <c r="X42" s="3"/>
    </row>
    <row r="43" spans="3:24" x14ac:dyDescent="0.25">
      <c r="C43" s="6" t="str">
        <f t="shared" si="0"/>
        <v>2 Trim. 1997</v>
      </c>
      <c r="D43" s="1">
        <v>35521</v>
      </c>
      <c r="E43" s="6">
        <v>576.25</v>
      </c>
      <c r="F43" s="6">
        <v>17.47</v>
      </c>
      <c r="G43" s="6">
        <v>1.7376849679888535</v>
      </c>
      <c r="H43" s="6">
        <v>11.083820520315697</v>
      </c>
      <c r="I43" s="6"/>
      <c r="J43" s="6">
        <v>0.64189226123924248</v>
      </c>
      <c r="K43" s="6">
        <v>10.0670875</v>
      </c>
      <c r="L43" s="6">
        <v>1.0013409628035768</v>
      </c>
      <c r="M43" s="6">
        <v>6.3870515748319203</v>
      </c>
      <c r="N43" s="6"/>
      <c r="O43" s="6"/>
      <c r="P43" s="6">
        <v>10</v>
      </c>
      <c r="Q43" s="6">
        <v>10</v>
      </c>
      <c r="R43" s="6">
        <v>10</v>
      </c>
      <c r="S43" s="6">
        <v>10</v>
      </c>
      <c r="T43" s="6">
        <v>9.9466798396614389E-2</v>
      </c>
      <c r="U43" s="27">
        <f t="shared" si="1"/>
        <v>1001.3409628035768</v>
      </c>
      <c r="V43" s="35" t="s">
        <v>18</v>
      </c>
      <c r="W43" s="3">
        <f t="shared" si="2"/>
        <v>40</v>
      </c>
      <c r="X43" s="3"/>
    </row>
    <row r="44" spans="3:24" x14ac:dyDescent="0.25">
      <c r="C44" s="6" t="str">
        <f t="shared" si="0"/>
        <v>2 Trim. 1997</v>
      </c>
      <c r="D44" s="1">
        <v>35551</v>
      </c>
      <c r="E44" s="6">
        <v>574.30999999999995</v>
      </c>
      <c r="F44" s="6">
        <v>19.14</v>
      </c>
      <c r="G44" s="6">
        <v>1.7473853154376622</v>
      </c>
      <c r="H44" s="6">
        <v>11.069131832797428</v>
      </c>
      <c r="I44" s="6"/>
      <c r="J44" s="6">
        <v>0.64189226123924248</v>
      </c>
      <c r="K44" s="6">
        <v>10.992293399999999</v>
      </c>
      <c r="L44" s="6">
        <v>1.0035408605090037</v>
      </c>
      <c r="M44" s="6">
        <v>6.3571131028938899</v>
      </c>
      <c r="N44" s="6"/>
      <c r="O44" s="6"/>
      <c r="P44" s="6">
        <v>10</v>
      </c>
      <c r="Q44" s="6">
        <v>10</v>
      </c>
      <c r="R44" s="6">
        <v>10</v>
      </c>
      <c r="S44" s="6">
        <v>10</v>
      </c>
      <c r="T44" s="6">
        <v>9.1294948559961453E-2</v>
      </c>
      <c r="U44" s="27">
        <f t="shared" si="1"/>
        <v>1003.5408605090037</v>
      </c>
      <c r="V44" s="35" t="s">
        <v>18</v>
      </c>
      <c r="W44" s="3">
        <f t="shared" si="2"/>
        <v>41</v>
      </c>
      <c r="X44" s="3"/>
    </row>
    <row r="45" spans="3:24" x14ac:dyDescent="0.25">
      <c r="C45" s="6" t="str">
        <f t="shared" si="0"/>
        <v>2 Trim. 1997</v>
      </c>
      <c r="D45" s="1">
        <v>35582</v>
      </c>
      <c r="E45" s="6">
        <v>582.9</v>
      </c>
      <c r="F45" s="6">
        <v>17.55</v>
      </c>
      <c r="G45" s="6">
        <v>1.7749431206899595</v>
      </c>
      <c r="H45" s="6">
        <v>10.958352472821925</v>
      </c>
      <c r="I45" s="6"/>
      <c r="J45" s="6">
        <v>0.64189226123924248</v>
      </c>
      <c r="K45" s="6">
        <v>10.229895000000001</v>
      </c>
      <c r="L45" s="6">
        <v>1.0346143450501775</v>
      </c>
      <c r="M45" s="6">
        <v>6.3876236564079001</v>
      </c>
      <c r="N45" s="6"/>
      <c r="O45" s="6"/>
      <c r="P45" s="6">
        <v>10</v>
      </c>
      <c r="Q45" s="6">
        <v>10</v>
      </c>
      <c r="R45" s="6">
        <v>10</v>
      </c>
      <c r="S45" s="6">
        <v>10</v>
      </c>
      <c r="T45" s="6">
        <v>0.10113636015327404</v>
      </c>
      <c r="U45" s="27">
        <f t="shared" si="1"/>
        <v>1034.6143450501775</v>
      </c>
      <c r="V45" s="35" t="s">
        <v>18</v>
      </c>
      <c r="W45" s="3">
        <f t="shared" si="2"/>
        <v>42</v>
      </c>
      <c r="X45" s="3"/>
    </row>
    <row r="46" spans="3:24" x14ac:dyDescent="0.25">
      <c r="C46" s="6" t="str">
        <f t="shared" si="0"/>
        <v>3 Trim. 1997</v>
      </c>
      <c r="D46" s="1">
        <v>35612</v>
      </c>
      <c r="E46" s="6">
        <v>604.36</v>
      </c>
      <c r="F46" s="6">
        <v>18.43</v>
      </c>
      <c r="G46" s="6">
        <v>1.789714104305191</v>
      </c>
      <c r="H46" s="6">
        <v>10.41126933088348</v>
      </c>
      <c r="I46" s="6"/>
      <c r="J46" s="6">
        <v>0.64189226123924248</v>
      </c>
      <c r="K46" s="6">
        <v>11.1383548</v>
      </c>
      <c r="L46" s="6">
        <v>1.0816316160778852</v>
      </c>
      <c r="M46" s="6">
        <v>6.2921547328127403</v>
      </c>
      <c r="N46" s="6"/>
      <c r="O46" s="6"/>
      <c r="P46" s="6">
        <v>10</v>
      </c>
      <c r="Q46" s="6">
        <v>10</v>
      </c>
      <c r="R46" s="6">
        <v>10</v>
      </c>
      <c r="S46" s="6">
        <v>10</v>
      </c>
      <c r="T46" s="6">
        <v>9.7108741416450942E-2</v>
      </c>
      <c r="U46" s="27">
        <f t="shared" si="1"/>
        <v>1081.6316160778852</v>
      </c>
      <c r="V46" s="35" t="s">
        <v>18</v>
      </c>
      <c r="W46" s="3">
        <f t="shared" si="2"/>
        <v>43</v>
      </c>
      <c r="X46" s="3"/>
    </row>
    <row r="47" spans="3:24" x14ac:dyDescent="0.25">
      <c r="C47" s="6" t="str">
        <f t="shared" si="0"/>
        <v>3 Trim. 1997</v>
      </c>
      <c r="D47" s="1">
        <v>35643</v>
      </c>
      <c r="E47" s="6">
        <v>620.5</v>
      </c>
      <c r="F47" s="6">
        <v>18.690000000000001</v>
      </c>
      <c r="G47" s="6">
        <v>1.7903754916312458</v>
      </c>
      <c r="H47" s="6">
        <v>10.418767981045864</v>
      </c>
      <c r="I47" s="6"/>
      <c r="J47" s="6">
        <v>0.64189226123924248</v>
      </c>
      <c r="K47" s="6">
        <v>11.597145000000001</v>
      </c>
      <c r="L47" s="6">
        <v>1.110927992557188</v>
      </c>
      <c r="M47" s="6">
        <v>6.4648455322389582</v>
      </c>
      <c r="N47" s="6"/>
      <c r="O47" s="6"/>
      <c r="P47" s="6">
        <v>10</v>
      </c>
      <c r="Q47" s="6">
        <v>10</v>
      </c>
      <c r="R47" s="6">
        <v>10</v>
      </c>
      <c r="S47" s="6">
        <v>10</v>
      </c>
      <c r="T47" s="6">
        <v>9.5793231226925929E-2</v>
      </c>
      <c r="U47" s="27">
        <f t="shared" si="1"/>
        <v>1110.927992557188</v>
      </c>
      <c r="V47" s="35" t="s">
        <v>18</v>
      </c>
      <c r="W47" s="3">
        <f t="shared" si="2"/>
        <v>44</v>
      </c>
      <c r="X47" s="3"/>
    </row>
    <row r="48" spans="3:24" x14ac:dyDescent="0.25">
      <c r="C48" s="6" t="str">
        <f t="shared" si="0"/>
        <v>3 Trim. 1997</v>
      </c>
      <c r="D48" s="1">
        <v>35674</v>
      </c>
      <c r="E48" s="6">
        <v>601.49</v>
      </c>
      <c r="F48" s="6">
        <v>18.45</v>
      </c>
      <c r="G48" s="6">
        <v>1.7557628882343606</v>
      </c>
      <c r="H48" s="6">
        <v>10.373501900029233</v>
      </c>
      <c r="I48" s="6"/>
      <c r="J48" s="6">
        <v>0.64189226123924248</v>
      </c>
      <c r="K48" s="6">
        <v>11.097490499999999</v>
      </c>
      <c r="L48" s="6">
        <v>1.0560738196440855</v>
      </c>
      <c r="M48" s="6">
        <v>6.2395576578485832</v>
      </c>
      <c r="N48" s="6"/>
      <c r="O48" s="6"/>
      <c r="P48" s="6">
        <v>10</v>
      </c>
      <c r="Q48" s="6">
        <v>10</v>
      </c>
      <c r="R48" s="6">
        <v>10</v>
      </c>
      <c r="S48" s="6">
        <v>10</v>
      </c>
      <c r="T48" s="6">
        <v>9.5163300175304097E-2</v>
      </c>
      <c r="U48" s="27">
        <f t="shared" si="1"/>
        <v>1056.0738196440855</v>
      </c>
      <c r="V48" s="35" t="s">
        <v>18</v>
      </c>
      <c r="W48" s="3">
        <f t="shared" si="2"/>
        <v>45</v>
      </c>
      <c r="X48" s="3"/>
    </row>
    <row r="49" spans="3:29" x14ac:dyDescent="0.25">
      <c r="C49" s="6" t="str">
        <f t="shared" si="0"/>
        <v>4 Trim. 1997</v>
      </c>
      <c r="D49" s="1">
        <v>35704</v>
      </c>
      <c r="E49" s="6">
        <v>589.28</v>
      </c>
      <c r="F49" s="6">
        <v>20.05</v>
      </c>
      <c r="G49" s="6">
        <v>1.714095486692887</v>
      </c>
      <c r="H49" s="6">
        <v>10.445477422060673</v>
      </c>
      <c r="I49" s="6"/>
      <c r="J49" s="6">
        <v>0.64189226123924248</v>
      </c>
      <c r="K49" s="6">
        <v>11.815064</v>
      </c>
      <c r="L49" s="6">
        <v>1.0100821883983844</v>
      </c>
      <c r="M49" s="6">
        <v>6.1553109352719133</v>
      </c>
      <c r="N49" s="6"/>
      <c r="O49" s="6"/>
      <c r="P49" s="6">
        <v>10</v>
      </c>
      <c r="Q49" s="6">
        <v>10</v>
      </c>
      <c r="R49" s="6">
        <v>10</v>
      </c>
      <c r="S49" s="6">
        <v>10</v>
      </c>
      <c r="T49" s="6">
        <v>8.5491046717849725E-2</v>
      </c>
      <c r="U49" s="27">
        <f t="shared" si="1"/>
        <v>1010.0821883983843</v>
      </c>
      <c r="V49" s="35" t="s">
        <v>18</v>
      </c>
      <c r="W49" s="3">
        <f t="shared" si="2"/>
        <v>46</v>
      </c>
      <c r="X49" s="3"/>
    </row>
    <row r="50" spans="3:29" x14ac:dyDescent="0.25">
      <c r="C50" s="6" t="str">
        <f t="shared" si="0"/>
        <v>4 Trim. 1997</v>
      </c>
      <c r="D50" s="1">
        <v>35735</v>
      </c>
      <c r="E50" s="6">
        <v>580.82000000000005</v>
      </c>
      <c r="F50" s="6">
        <v>19</v>
      </c>
      <c r="G50" s="6">
        <v>1.7024109772659131</v>
      </c>
      <c r="H50" s="6">
        <v>9.8367274026438025</v>
      </c>
      <c r="I50" s="6"/>
      <c r="J50" s="6">
        <v>0.64189226123924248</v>
      </c>
      <c r="K50" s="6">
        <v>11.035580000000001</v>
      </c>
      <c r="L50" s="6">
        <v>0.98879434381558773</v>
      </c>
      <c r="M50" s="6">
        <v>5.713368010003574</v>
      </c>
      <c r="N50" s="6"/>
      <c r="O50" s="6"/>
      <c r="P50" s="6">
        <v>10</v>
      </c>
      <c r="Q50" s="6">
        <v>10</v>
      </c>
      <c r="R50" s="6">
        <v>10</v>
      </c>
      <c r="S50" s="6">
        <v>10</v>
      </c>
      <c r="T50" s="6">
        <v>8.9600577750837532E-2</v>
      </c>
      <c r="U50" s="27">
        <f t="shared" si="1"/>
        <v>988.79434381558769</v>
      </c>
      <c r="V50" s="35" t="s">
        <v>18</v>
      </c>
      <c r="W50" s="3">
        <f t="shared" si="2"/>
        <v>47</v>
      </c>
      <c r="X50" s="3"/>
    </row>
    <row r="51" spans="3:29" x14ac:dyDescent="0.25">
      <c r="C51" s="6" t="str">
        <f t="shared" si="0"/>
        <v>4 Trim. 1997</v>
      </c>
      <c r="D51" s="1">
        <v>35765</v>
      </c>
      <c r="E51" s="6">
        <v>595.02</v>
      </c>
      <c r="F51" s="6">
        <v>17.100000000000001</v>
      </c>
      <c r="G51" s="6">
        <v>1.6391382564066383</v>
      </c>
      <c r="H51" s="6">
        <v>9.285408053896802</v>
      </c>
      <c r="I51" s="6"/>
      <c r="J51" s="6">
        <v>0.64189226123924248</v>
      </c>
      <c r="K51" s="6">
        <v>10.174842</v>
      </c>
      <c r="L51" s="6">
        <v>0.97532004532707783</v>
      </c>
      <c r="M51" s="6">
        <v>5.5250035002296753</v>
      </c>
      <c r="N51" s="6"/>
      <c r="O51" s="6"/>
      <c r="P51" s="6">
        <v>10</v>
      </c>
      <c r="Q51" s="6">
        <v>10</v>
      </c>
      <c r="R51" s="6">
        <v>10</v>
      </c>
      <c r="S51" s="6">
        <v>10</v>
      </c>
      <c r="T51" s="6">
        <v>9.5856038386353107E-2</v>
      </c>
      <c r="U51" s="27">
        <f t="shared" si="1"/>
        <v>975.32004532707788</v>
      </c>
      <c r="V51" s="35" t="s">
        <v>18</v>
      </c>
      <c r="W51" s="3">
        <f t="shared" si="2"/>
        <v>48</v>
      </c>
      <c r="X51" s="3"/>
    </row>
    <row r="52" spans="3:29" x14ac:dyDescent="0.25">
      <c r="C52" s="6" t="str">
        <f t="shared" si="0"/>
        <v>1 Trim. 1998</v>
      </c>
      <c r="D52" s="1">
        <v>35796</v>
      </c>
      <c r="E52" s="6">
        <v>608.36</v>
      </c>
      <c r="F52" s="6">
        <v>15.09</v>
      </c>
      <c r="G52" s="6">
        <v>1.5904160567205772</v>
      </c>
      <c r="H52" s="6">
        <v>9.3011024345429494</v>
      </c>
      <c r="I52" s="6"/>
      <c r="J52" s="6">
        <v>0.64189226123924248</v>
      </c>
      <c r="K52" s="6">
        <v>9.1801524000000008</v>
      </c>
      <c r="L52" s="6">
        <v>0.96754551226653041</v>
      </c>
      <c r="M52" s="6">
        <v>5.658418677078549</v>
      </c>
      <c r="N52" s="6"/>
      <c r="O52" s="6"/>
      <c r="P52" s="6">
        <v>10</v>
      </c>
      <c r="Q52" s="6">
        <v>10</v>
      </c>
      <c r="R52" s="6">
        <v>10</v>
      </c>
      <c r="S52" s="6">
        <v>10</v>
      </c>
      <c r="T52" s="6">
        <v>0.10539536492515422</v>
      </c>
      <c r="U52" s="27">
        <f t="shared" si="1"/>
        <v>967.54551226653041</v>
      </c>
      <c r="V52" s="35" t="s">
        <v>18</v>
      </c>
      <c r="W52" s="3">
        <f t="shared" si="2"/>
        <v>49</v>
      </c>
      <c r="X52" s="3"/>
    </row>
    <row r="53" spans="3:29" x14ac:dyDescent="0.25">
      <c r="C53" s="6" t="str">
        <f t="shared" si="0"/>
        <v>1 Trim. 1998</v>
      </c>
      <c r="D53" s="1">
        <v>35827</v>
      </c>
      <c r="E53" s="6">
        <v>608.42999999999995</v>
      </c>
      <c r="F53" s="6">
        <v>14.06</v>
      </c>
      <c r="G53" s="6">
        <v>1.5176634508545126</v>
      </c>
      <c r="H53" s="6">
        <v>9.5780165848705359</v>
      </c>
      <c r="I53" s="6"/>
      <c r="J53" s="6">
        <v>0.64189226123924248</v>
      </c>
      <c r="K53" s="6">
        <v>8.5545257999999986</v>
      </c>
      <c r="L53" s="6">
        <v>0.92339197340341106</v>
      </c>
      <c r="M53" s="6">
        <v>5.8275526307327796</v>
      </c>
      <c r="N53" s="6"/>
      <c r="O53" s="6"/>
      <c r="P53" s="6">
        <v>10</v>
      </c>
      <c r="Q53" s="6">
        <v>10</v>
      </c>
      <c r="R53" s="6">
        <v>10</v>
      </c>
      <c r="S53" s="6">
        <v>10</v>
      </c>
      <c r="T53" s="6">
        <v>0.10794192395835794</v>
      </c>
      <c r="U53" s="27">
        <f t="shared" si="1"/>
        <v>923.39197340341104</v>
      </c>
      <c r="V53" s="35" t="s">
        <v>18</v>
      </c>
      <c r="W53" s="3">
        <f t="shared" si="2"/>
        <v>50</v>
      </c>
      <c r="X53" s="3"/>
    </row>
    <row r="54" spans="3:29" x14ac:dyDescent="0.25">
      <c r="C54" s="6" t="str">
        <f t="shared" si="0"/>
        <v>1 Trim. 1998</v>
      </c>
      <c r="D54" s="1">
        <v>35855</v>
      </c>
      <c r="E54" s="6">
        <v>612.22</v>
      </c>
      <c r="F54" s="6">
        <v>13.08</v>
      </c>
      <c r="G54" s="6">
        <v>1.5086244907317592</v>
      </c>
      <c r="H54" s="6">
        <v>9.5135194387605964</v>
      </c>
      <c r="I54" s="6"/>
      <c r="J54" s="6">
        <v>0.64189226123924248</v>
      </c>
      <c r="K54" s="6">
        <v>8.0078376000000002</v>
      </c>
      <c r="L54" s="6">
        <v>0.92361008571579772</v>
      </c>
      <c r="M54" s="6">
        <v>5.8243668707980127</v>
      </c>
      <c r="N54" s="6"/>
      <c r="O54" s="6"/>
      <c r="P54" s="6">
        <v>10</v>
      </c>
      <c r="Q54" s="6">
        <v>10</v>
      </c>
      <c r="R54" s="6">
        <v>10</v>
      </c>
      <c r="S54" s="6">
        <v>10</v>
      </c>
      <c r="T54" s="6">
        <v>0.11533826381741279</v>
      </c>
      <c r="U54" s="27">
        <f t="shared" si="1"/>
        <v>923.61008571579771</v>
      </c>
      <c r="V54" s="35" t="s">
        <v>18</v>
      </c>
      <c r="W54" s="3">
        <f t="shared" si="2"/>
        <v>51</v>
      </c>
      <c r="X54" s="3"/>
    </row>
    <row r="55" spans="3:29" x14ac:dyDescent="0.25">
      <c r="C55" s="6" t="str">
        <f t="shared" si="0"/>
        <v>2 Trim. 1998</v>
      </c>
      <c r="D55" s="1">
        <v>35886</v>
      </c>
      <c r="E55" s="6">
        <v>608.34</v>
      </c>
      <c r="F55" s="6">
        <v>13.39</v>
      </c>
      <c r="G55" s="6">
        <v>1.448438244060742</v>
      </c>
      <c r="H55" s="6">
        <v>9.9214630225080391</v>
      </c>
      <c r="I55" s="6"/>
      <c r="J55" s="6">
        <v>0.64189226123924248</v>
      </c>
      <c r="K55" s="6">
        <v>8.145672600000001</v>
      </c>
      <c r="L55" s="6">
        <v>0.88114292139191186</v>
      </c>
      <c r="M55" s="6">
        <v>6.0356228151125402</v>
      </c>
      <c r="N55" s="6"/>
      <c r="O55" s="6"/>
      <c r="P55" s="6">
        <v>10</v>
      </c>
      <c r="Q55" s="6">
        <v>10</v>
      </c>
      <c r="R55" s="6">
        <v>10</v>
      </c>
      <c r="S55" s="6">
        <v>10</v>
      </c>
      <c r="T55" s="6">
        <v>0.10817313249146691</v>
      </c>
      <c r="U55" s="27">
        <f t="shared" si="1"/>
        <v>881.14292139191184</v>
      </c>
      <c r="V55" s="35" t="s">
        <v>18</v>
      </c>
      <c r="W55" s="3">
        <f t="shared" si="2"/>
        <v>52</v>
      </c>
      <c r="X55" s="3"/>
    </row>
    <row r="56" spans="3:29" x14ac:dyDescent="0.25">
      <c r="C56" s="6" t="str">
        <f t="shared" si="0"/>
        <v>2 Trim. 1998</v>
      </c>
      <c r="D56" s="1">
        <v>35916</v>
      </c>
      <c r="E56" s="6">
        <v>595.19000000000005</v>
      </c>
      <c r="F56" s="6">
        <v>14.39</v>
      </c>
      <c r="G56" s="6">
        <v>1.4188962768302793</v>
      </c>
      <c r="H56" s="6">
        <v>9.596362540192926</v>
      </c>
      <c r="I56" s="6"/>
      <c r="J56" s="6">
        <v>0.64189226123924248</v>
      </c>
      <c r="K56" s="6">
        <v>8.5647841000000007</v>
      </c>
      <c r="L56" s="6">
        <v>0.84451287500661398</v>
      </c>
      <c r="M56" s="6">
        <v>5.7116590202974287</v>
      </c>
      <c r="N56" s="6"/>
      <c r="O56" s="6"/>
      <c r="P56" s="6">
        <v>10</v>
      </c>
      <c r="Q56" s="6">
        <v>10</v>
      </c>
      <c r="R56" s="6">
        <v>10</v>
      </c>
      <c r="S56" s="6">
        <v>10</v>
      </c>
      <c r="T56" s="6">
        <v>9.8602937931221629E-2</v>
      </c>
      <c r="U56" s="27">
        <f t="shared" si="1"/>
        <v>844.51287500661397</v>
      </c>
      <c r="V56" s="35" t="s">
        <v>18</v>
      </c>
      <c r="W56" s="3">
        <f t="shared" si="2"/>
        <v>53</v>
      </c>
      <c r="X56" s="3"/>
    </row>
    <row r="57" spans="3:29" x14ac:dyDescent="0.25">
      <c r="C57" s="6" t="str">
        <f t="shared" si="0"/>
        <v>2 Trim. 1998</v>
      </c>
      <c r="D57" s="1">
        <v>35947</v>
      </c>
      <c r="E57" s="6">
        <v>601.11</v>
      </c>
      <c r="F57" s="6">
        <v>12.06</v>
      </c>
      <c r="G57" s="6">
        <v>1.5198680752746965</v>
      </c>
      <c r="H57" s="6">
        <v>9.3960342979635598</v>
      </c>
      <c r="I57" s="6"/>
      <c r="J57" s="6">
        <v>0.64189226123924248</v>
      </c>
      <c r="K57" s="6">
        <v>7.2493866000000011</v>
      </c>
      <c r="L57" s="6">
        <v>0.91360789872837278</v>
      </c>
      <c r="M57" s="6">
        <v>5.6480501768488756</v>
      </c>
      <c r="N57" s="6"/>
      <c r="O57" s="6"/>
      <c r="P57" s="6">
        <v>10</v>
      </c>
      <c r="Q57" s="6">
        <v>10</v>
      </c>
      <c r="R57" s="6">
        <v>10</v>
      </c>
      <c r="S57" s="6">
        <v>10</v>
      </c>
      <c r="T57" s="6">
        <v>0.12602554521349058</v>
      </c>
      <c r="U57" s="27">
        <f t="shared" si="1"/>
        <v>913.60789872837279</v>
      </c>
      <c r="V57" s="35" t="s">
        <v>18</v>
      </c>
      <c r="W57" s="3">
        <f t="shared" si="2"/>
        <v>54</v>
      </c>
      <c r="X57" s="3"/>
    </row>
    <row r="58" spans="3:29" x14ac:dyDescent="0.25">
      <c r="C58" s="6" t="str">
        <f t="shared" si="0"/>
        <v>3 Trim. 1998</v>
      </c>
      <c r="D58" s="1">
        <v>35977</v>
      </c>
      <c r="E58" s="6">
        <v>602.27</v>
      </c>
      <c r="F58" s="6">
        <v>12.04</v>
      </c>
      <c r="G58" s="6">
        <v>1.5401506199403872</v>
      </c>
      <c r="H58" s="6">
        <v>9.4215280967692543</v>
      </c>
      <c r="I58" s="6"/>
      <c r="J58" s="6">
        <v>0.64189226123924248</v>
      </c>
      <c r="K58" s="6">
        <v>7.251330799999999</v>
      </c>
      <c r="L58" s="6">
        <v>0.92758651387149693</v>
      </c>
      <c r="M58" s="6">
        <v>5.6743037268412193</v>
      </c>
      <c r="N58" s="6"/>
      <c r="O58" s="6"/>
      <c r="P58" s="6">
        <v>10</v>
      </c>
      <c r="Q58" s="6">
        <v>10</v>
      </c>
      <c r="R58" s="6">
        <v>10</v>
      </c>
      <c r="S58" s="6">
        <v>10</v>
      </c>
      <c r="T58" s="6">
        <v>0.12791948670601225</v>
      </c>
      <c r="U58" s="27">
        <f t="shared" si="1"/>
        <v>927.58651387149689</v>
      </c>
      <c r="V58" s="35" t="s">
        <v>18</v>
      </c>
      <c r="W58" s="3">
        <f t="shared" si="2"/>
        <v>55</v>
      </c>
      <c r="X58" s="3"/>
    </row>
    <row r="59" spans="3:29" x14ac:dyDescent="0.25">
      <c r="C59" s="6" t="str">
        <f t="shared" si="0"/>
        <v>3 Trim. 1998</v>
      </c>
      <c r="D59" s="1">
        <v>36008</v>
      </c>
      <c r="E59" s="6">
        <v>599.5</v>
      </c>
      <c r="F59" s="6">
        <v>11.88</v>
      </c>
      <c r="G59" s="6">
        <v>1.5031129296812997</v>
      </c>
      <c r="H59" s="6">
        <v>9.122569284948705</v>
      </c>
      <c r="I59" s="6"/>
      <c r="J59" s="6">
        <v>0.64189226123924248</v>
      </c>
      <c r="K59" s="6">
        <v>7.1220600000000003</v>
      </c>
      <c r="L59" s="6">
        <v>0.90111620134393922</v>
      </c>
      <c r="M59" s="6">
        <v>5.4689802863267483</v>
      </c>
      <c r="N59" s="6"/>
      <c r="O59" s="6"/>
      <c r="P59" s="6">
        <v>10</v>
      </c>
      <c r="Q59" s="6">
        <v>10</v>
      </c>
      <c r="R59" s="6">
        <v>10</v>
      </c>
      <c r="S59" s="6">
        <v>10</v>
      </c>
      <c r="T59" s="6">
        <v>0.12652465738058077</v>
      </c>
      <c r="U59" s="27">
        <f t="shared" si="1"/>
        <v>901.11620134393922</v>
      </c>
      <c r="V59" s="35" t="s">
        <v>18</v>
      </c>
      <c r="W59" s="3">
        <f t="shared" si="2"/>
        <v>56</v>
      </c>
      <c r="X59" s="3"/>
    </row>
    <row r="60" spans="3:29" x14ac:dyDescent="0.25">
      <c r="C60" s="6" t="str">
        <f t="shared" si="0"/>
        <v>3 Trim. 1998</v>
      </c>
      <c r="D60" s="1">
        <v>36039</v>
      </c>
      <c r="E60" s="6">
        <v>570.67999999999995</v>
      </c>
      <c r="F60" s="6">
        <v>13.36</v>
      </c>
      <c r="G60" s="6">
        <v>1.4636501525600099</v>
      </c>
      <c r="H60" s="6">
        <v>9.2817158725518834</v>
      </c>
      <c r="I60" s="6"/>
      <c r="J60" s="6">
        <v>0.64189226123924248</v>
      </c>
      <c r="K60" s="6">
        <v>7.6242847999999999</v>
      </c>
      <c r="L60" s="6">
        <v>0.83527586906294626</v>
      </c>
      <c r="M60" s="6">
        <v>5.2968896141479078</v>
      </c>
      <c r="N60" s="6"/>
      <c r="O60" s="6"/>
      <c r="P60" s="6">
        <v>10</v>
      </c>
      <c r="Q60" s="6">
        <v>10</v>
      </c>
      <c r="R60" s="6">
        <v>10</v>
      </c>
      <c r="S60" s="6">
        <v>10</v>
      </c>
      <c r="T60" s="6">
        <v>0.10955465213772526</v>
      </c>
      <c r="U60" s="27">
        <f t="shared" si="1"/>
        <v>835.2758690629463</v>
      </c>
      <c r="V60" s="35" t="s">
        <v>18</v>
      </c>
      <c r="W60" s="3">
        <f t="shared" si="2"/>
        <v>57</v>
      </c>
      <c r="X60" s="3"/>
    </row>
    <row r="61" spans="3:29" x14ac:dyDescent="0.25">
      <c r="C61" s="6" t="str">
        <f t="shared" si="0"/>
        <v>4 Trim. 1998</v>
      </c>
      <c r="D61" s="1">
        <v>36069</v>
      </c>
      <c r="E61" s="6">
        <v>549.5</v>
      </c>
      <c r="F61" s="6">
        <v>12.56</v>
      </c>
      <c r="G61" s="6">
        <v>1.3549621686449498</v>
      </c>
      <c r="H61" s="6">
        <v>9.5368313358667045</v>
      </c>
      <c r="I61" s="6"/>
      <c r="J61" s="6">
        <v>0.64189226123924248</v>
      </c>
      <c r="K61" s="6">
        <v>6.9017200000000001</v>
      </c>
      <c r="L61" s="6">
        <v>0.74455171167039991</v>
      </c>
      <c r="M61" s="6">
        <v>5.2404888190587542</v>
      </c>
      <c r="N61" s="6"/>
      <c r="O61" s="6"/>
      <c r="P61" s="6">
        <v>10</v>
      </c>
      <c r="Q61" s="6">
        <v>10</v>
      </c>
      <c r="R61" s="6">
        <v>10</v>
      </c>
      <c r="S61" s="6">
        <v>10</v>
      </c>
      <c r="T61" s="6">
        <v>0.10787915355453422</v>
      </c>
      <c r="U61" s="27">
        <f t="shared" si="1"/>
        <v>744.55171167039987</v>
      </c>
      <c r="V61" s="35" t="s">
        <v>18</v>
      </c>
      <c r="W61" s="3">
        <f t="shared" si="2"/>
        <v>58</v>
      </c>
      <c r="X61" s="3"/>
      <c r="AC61">
        <f>MONTH(D4)</f>
        <v>1</v>
      </c>
    </row>
    <row r="62" spans="3:29" x14ac:dyDescent="0.25">
      <c r="C62" s="6" t="str">
        <f t="shared" si="0"/>
        <v>4 Trim. 1998</v>
      </c>
      <c r="D62" s="1">
        <v>36100</v>
      </c>
      <c r="E62" s="6">
        <v>563.82000000000005</v>
      </c>
      <c r="F62" s="6">
        <v>10.92</v>
      </c>
      <c r="G62" s="6">
        <v>1.2363533748390625</v>
      </c>
      <c r="H62" s="6">
        <v>9.4622186495176841</v>
      </c>
      <c r="I62" s="6"/>
      <c r="J62" s="6">
        <v>0.64189226123924248</v>
      </c>
      <c r="K62" s="6">
        <v>6.1569144000000007</v>
      </c>
      <c r="L62" s="6">
        <v>0.69708075980176021</v>
      </c>
      <c r="M62" s="6">
        <v>5.3349881189710615</v>
      </c>
      <c r="N62" s="6"/>
      <c r="O62" s="6"/>
      <c r="P62" s="6">
        <v>10</v>
      </c>
      <c r="Q62" s="6">
        <v>10</v>
      </c>
      <c r="R62" s="6">
        <v>10</v>
      </c>
      <c r="S62" s="6">
        <v>10</v>
      </c>
      <c r="T62" s="6">
        <v>0.11321917352006065</v>
      </c>
      <c r="U62" s="27">
        <f t="shared" si="1"/>
        <v>697.08075980176022</v>
      </c>
      <c r="V62" s="35" t="s">
        <v>18</v>
      </c>
      <c r="W62" s="3">
        <f t="shared" si="2"/>
        <v>59</v>
      </c>
      <c r="X62" s="3"/>
      <c r="AC62">
        <f>ROUND((MONTH(D4)+1),0)</f>
        <v>2</v>
      </c>
    </row>
    <row r="63" spans="3:29" x14ac:dyDescent="0.25">
      <c r="C63" s="6" t="str">
        <f t="shared" si="0"/>
        <v>4 Trim. 1998</v>
      </c>
      <c r="D63" s="1">
        <v>36130</v>
      </c>
      <c r="E63" s="6">
        <v>560.01</v>
      </c>
      <c r="F63" s="6">
        <v>9.8000000000000007</v>
      </c>
      <c r="G63" s="6">
        <v>1.2345896753029155</v>
      </c>
      <c r="H63" s="6">
        <v>9.3630517392575268</v>
      </c>
      <c r="I63" s="6"/>
      <c r="J63" s="6">
        <v>0.64189226123924248</v>
      </c>
      <c r="K63" s="6">
        <v>5.4880979999999999</v>
      </c>
      <c r="L63" s="6">
        <v>0.69138256406638576</v>
      </c>
      <c r="M63" s="6">
        <v>5.2434026045016076</v>
      </c>
      <c r="N63" s="6"/>
      <c r="O63" s="6"/>
      <c r="P63" s="6">
        <v>10</v>
      </c>
      <c r="Q63" s="6">
        <v>10</v>
      </c>
      <c r="R63" s="6">
        <v>10</v>
      </c>
      <c r="S63" s="6">
        <v>10</v>
      </c>
      <c r="T63" s="6">
        <v>0.12597853829621589</v>
      </c>
      <c r="U63" s="27">
        <f t="shared" si="1"/>
        <v>691.38256406638573</v>
      </c>
      <c r="V63" s="35" t="s">
        <v>18</v>
      </c>
      <c r="W63" s="3">
        <f t="shared" si="2"/>
        <v>60</v>
      </c>
      <c r="X63" s="3"/>
    </row>
    <row r="64" spans="3:29" x14ac:dyDescent="0.25">
      <c r="C64" s="6" t="str">
        <f t="shared" si="0"/>
        <v>1 Trim. 1999</v>
      </c>
      <c r="D64" s="1">
        <v>36161</v>
      </c>
      <c r="E64" s="6">
        <v>565.09846827133481</v>
      </c>
      <c r="F64" s="6">
        <v>10.95</v>
      </c>
      <c r="G64" s="6">
        <v>1.2297395015785111</v>
      </c>
      <c r="H64" s="6">
        <v>9.2359959383990518</v>
      </c>
      <c r="I64" s="6"/>
      <c r="J64" s="6">
        <v>0.64189226123924248</v>
      </c>
      <c r="K64" s="6">
        <v>6.1878282275711154</v>
      </c>
      <c r="L64" s="6">
        <v>0.69492390871477128</v>
      </c>
      <c r="M64" s="6">
        <v>5.2192471577495736</v>
      </c>
      <c r="N64" s="6"/>
      <c r="O64" s="6"/>
      <c r="P64" s="6">
        <v>10</v>
      </c>
      <c r="Q64" s="6">
        <v>10</v>
      </c>
      <c r="R64" s="6">
        <v>10</v>
      </c>
      <c r="S64" s="6">
        <v>10</v>
      </c>
      <c r="T64" s="6">
        <v>0.11230497731310604</v>
      </c>
      <c r="U64" s="27">
        <f t="shared" si="1"/>
        <v>694.9239087147713</v>
      </c>
      <c r="V64" s="35" t="s">
        <v>18</v>
      </c>
      <c r="W64" s="3">
        <f t="shared" si="2"/>
        <v>61</v>
      </c>
      <c r="X64" s="3"/>
    </row>
    <row r="65" spans="3:24" x14ac:dyDescent="0.25">
      <c r="C65" s="6" t="str">
        <f t="shared" si="0"/>
        <v>1 Trim. 1999</v>
      </c>
      <c r="D65" s="1">
        <v>36192</v>
      </c>
      <c r="E65" s="6">
        <v>585.27434386334335</v>
      </c>
      <c r="F65" s="6">
        <v>10.199999999999999</v>
      </c>
      <c r="G65" s="6">
        <v>1.2387784617012647</v>
      </c>
      <c r="H65" s="6">
        <v>9.2404955551352383</v>
      </c>
      <c r="I65" s="6"/>
      <c r="J65" s="6">
        <v>0.64189226123924248</v>
      </c>
      <c r="K65" s="6">
        <v>5.9697983074061023</v>
      </c>
      <c r="L65" s="6">
        <v>0.72502525136424945</v>
      </c>
      <c r="M65" s="6">
        <v>5.4082249730039171</v>
      </c>
      <c r="N65" s="6"/>
      <c r="O65" s="6"/>
      <c r="P65" s="6">
        <v>10</v>
      </c>
      <c r="Q65" s="6">
        <v>10</v>
      </c>
      <c r="R65" s="6">
        <v>10</v>
      </c>
      <c r="S65" s="6">
        <v>10</v>
      </c>
      <c r="T65" s="6">
        <v>0.12144886879424162</v>
      </c>
      <c r="U65" s="27">
        <f t="shared" si="1"/>
        <v>725.02525136424947</v>
      </c>
      <c r="V65" s="35" t="s">
        <v>18</v>
      </c>
      <c r="W65" s="3">
        <f t="shared" si="2"/>
        <v>62</v>
      </c>
      <c r="X65" s="3"/>
    </row>
    <row r="66" spans="3:24" x14ac:dyDescent="0.25">
      <c r="C66" s="6" t="str">
        <f t="shared" si="0"/>
        <v>1 Trim. 1999</v>
      </c>
      <c r="D66" s="1">
        <v>36220</v>
      </c>
      <c r="E66" s="6">
        <v>602.73583657387337</v>
      </c>
      <c r="F66" s="6">
        <v>12.12</v>
      </c>
      <c r="G66" s="6">
        <v>1.2502425086862203</v>
      </c>
      <c r="H66" s="6">
        <v>9.2126205787781341</v>
      </c>
      <c r="I66" s="6"/>
      <c r="J66" s="6">
        <v>0.64189226123924248</v>
      </c>
      <c r="K66" s="6">
        <v>7.3051583392753443</v>
      </c>
      <c r="L66" s="6">
        <v>0.75356596439320722</v>
      </c>
      <c r="M66" s="6">
        <v>5.5527765715875201</v>
      </c>
      <c r="N66" s="6"/>
      <c r="O66" s="6"/>
      <c r="P66" s="6">
        <v>10</v>
      </c>
      <c r="Q66" s="6">
        <v>10</v>
      </c>
      <c r="R66" s="6">
        <v>10</v>
      </c>
      <c r="S66" s="6">
        <v>10</v>
      </c>
      <c r="T66" s="6">
        <v>0.10315532249886308</v>
      </c>
      <c r="U66" s="27">
        <f t="shared" si="1"/>
        <v>753.5659643932072</v>
      </c>
      <c r="V66" s="35" t="s">
        <v>18</v>
      </c>
      <c r="W66" s="3">
        <f t="shared" si="2"/>
        <v>63</v>
      </c>
      <c r="X66" s="3"/>
    </row>
    <row r="67" spans="3:24" x14ac:dyDescent="0.25">
      <c r="C67" s="6" t="str">
        <f t="shared" si="0"/>
        <v>2 Trim. 1999</v>
      </c>
      <c r="D67" s="1">
        <v>36251</v>
      </c>
      <c r="E67" s="6">
        <v>612.78949517068202</v>
      </c>
      <c r="F67" s="6">
        <v>15.16</v>
      </c>
      <c r="G67" s="6">
        <v>1.2729501402141132</v>
      </c>
      <c r="H67" s="6">
        <v>9.0868971061093262</v>
      </c>
      <c r="I67" s="6"/>
      <c r="J67" s="6">
        <v>0.64189226123924248</v>
      </c>
      <c r="K67" s="6">
        <v>9.2898887467875397</v>
      </c>
      <c r="L67" s="6">
        <v>0.7800504737992553</v>
      </c>
      <c r="M67" s="6">
        <v>5.5683550903206651</v>
      </c>
      <c r="N67" s="6"/>
      <c r="O67" s="6"/>
      <c r="P67" s="6">
        <v>10</v>
      </c>
      <c r="Q67" s="6">
        <v>10</v>
      </c>
      <c r="R67" s="6">
        <v>10</v>
      </c>
      <c r="S67" s="6">
        <v>10</v>
      </c>
      <c r="T67" s="6">
        <v>8.3967687349215905E-2</v>
      </c>
      <c r="U67" s="27">
        <f t="shared" si="1"/>
        <v>780.05047379925531</v>
      </c>
      <c r="V67" s="35" t="s">
        <v>18</v>
      </c>
      <c r="W67" s="3">
        <f t="shared" si="2"/>
        <v>64</v>
      </c>
      <c r="X67" s="3"/>
    </row>
    <row r="68" spans="3:24" x14ac:dyDescent="0.25">
      <c r="C68" s="6" t="str">
        <f t="shared" si="0"/>
        <v>2 Trim. 1999</v>
      </c>
      <c r="D68" s="1">
        <v>36281</v>
      </c>
      <c r="E68" s="6">
        <v>617.06450930128642</v>
      </c>
      <c r="F68" s="6">
        <v>15.22</v>
      </c>
      <c r="G68" s="6">
        <v>1.3205700276900827</v>
      </c>
      <c r="H68" s="6">
        <v>8.9038384244372981</v>
      </c>
      <c r="I68" s="6"/>
      <c r="J68" s="6">
        <v>0.64189226123924248</v>
      </c>
      <c r="K68" s="6">
        <v>9.3917218315655795</v>
      </c>
      <c r="L68" s="6">
        <v>0.81487689613456715</v>
      </c>
      <c r="M68" s="6">
        <v>5.4942426882733404</v>
      </c>
      <c r="N68" s="6"/>
      <c r="O68" s="6"/>
      <c r="P68" s="6">
        <v>10</v>
      </c>
      <c r="Q68" s="6">
        <v>10</v>
      </c>
      <c r="R68" s="6">
        <v>10</v>
      </c>
      <c r="S68" s="6">
        <v>10</v>
      </c>
      <c r="T68" s="6">
        <v>8.6765442029571802E-2</v>
      </c>
      <c r="U68" s="27">
        <f t="shared" si="1"/>
        <v>814.87689613456712</v>
      </c>
      <c r="V68" s="35" t="s">
        <v>18</v>
      </c>
      <c r="W68" s="3">
        <f t="shared" si="2"/>
        <v>65</v>
      </c>
      <c r="X68" s="3"/>
    </row>
    <row r="69" spans="3:24" x14ac:dyDescent="0.25">
      <c r="C69" s="6" t="str">
        <f t="shared" ref="C69:C132" si="3">CONCATENATE(ROUND((MONTH(D69)+1)/3,0)," ","Trim. ",YEAR(D69))</f>
        <v>2 Trim. 1999</v>
      </c>
      <c r="D69" s="1">
        <v>36312</v>
      </c>
      <c r="E69" s="6">
        <v>632.09042596759355</v>
      </c>
      <c r="F69" s="6">
        <v>15.6</v>
      </c>
      <c r="G69" s="6">
        <v>1.28970528580751</v>
      </c>
      <c r="H69" s="6">
        <v>8.4010830935860561</v>
      </c>
      <c r="I69" s="6"/>
      <c r="J69" s="6">
        <v>0.64189226123924248</v>
      </c>
      <c r="K69" s="6">
        <v>9.8606106450944591</v>
      </c>
      <c r="L69" s="6">
        <v>0.815210363478726</v>
      </c>
      <c r="M69" s="6">
        <v>5.3102441912139584</v>
      </c>
      <c r="N69" s="6"/>
      <c r="O69" s="6"/>
      <c r="P69" s="6">
        <v>10</v>
      </c>
      <c r="Q69" s="6">
        <v>10</v>
      </c>
      <c r="R69" s="6">
        <v>10</v>
      </c>
      <c r="S69" s="6">
        <v>10</v>
      </c>
      <c r="T69" s="6">
        <v>8.2673415756891674E-2</v>
      </c>
      <c r="U69" s="27">
        <f t="shared" ref="U69:U132" si="4">L69*1000</f>
        <v>815.21036347872598</v>
      </c>
      <c r="V69" s="35" t="s">
        <v>18</v>
      </c>
      <c r="W69" s="3">
        <f t="shared" si="2"/>
        <v>66</v>
      </c>
      <c r="X69" s="3"/>
    </row>
    <row r="70" spans="3:24" x14ac:dyDescent="0.25">
      <c r="C70" s="6" t="str">
        <f t="shared" si="3"/>
        <v>3 Trim. 1999</v>
      </c>
      <c r="D70" s="1">
        <v>36342</v>
      </c>
      <c r="E70" s="6">
        <v>633.60888195134009</v>
      </c>
      <c r="F70" s="6">
        <v>18.71</v>
      </c>
      <c r="G70" s="6">
        <v>1.1995361470219934</v>
      </c>
      <c r="H70" s="6">
        <v>8.2387842596845822</v>
      </c>
      <c r="I70" s="6"/>
      <c r="J70" s="6">
        <v>0.64189226123924248</v>
      </c>
      <c r="K70" s="6">
        <v>11.854822181309574</v>
      </c>
      <c r="L70" s="6">
        <v>0.76003675697482354</v>
      </c>
      <c r="M70" s="6">
        <v>5.2201668834170478</v>
      </c>
      <c r="N70" s="6"/>
      <c r="O70" s="6"/>
      <c r="P70" s="6">
        <v>10</v>
      </c>
      <c r="Q70" s="6">
        <v>10</v>
      </c>
      <c r="R70" s="6">
        <v>10</v>
      </c>
      <c r="S70" s="6">
        <v>10</v>
      </c>
      <c r="T70" s="6">
        <v>6.4112033512666658E-2</v>
      </c>
      <c r="U70" s="27">
        <f t="shared" si="4"/>
        <v>760.03675697482356</v>
      </c>
      <c r="V70" s="35" t="s">
        <v>18</v>
      </c>
      <c r="W70" s="3">
        <f t="shared" ref="W70:W133" si="5">IF(V70="d",W69+1,"")</f>
        <v>67</v>
      </c>
      <c r="X70" s="3"/>
    </row>
    <row r="71" spans="3:24" x14ac:dyDescent="0.25">
      <c r="C71" s="6" t="str">
        <f t="shared" si="3"/>
        <v>3 Trim. 1999</v>
      </c>
      <c r="D71" s="1">
        <v>36373</v>
      </c>
      <c r="E71" s="6">
        <v>618.61829293019798</v>
      </c>
      <c r="F71" s="6">
        <v>20.170000000000002</v>
      </c>
      <c r="G71" s="6">
        <v>1.1239175294096897</v>
      </c>
      <c r="H71" s="6">
        <v>8.2638665594855283</v>
      </c>
      <c r="I71" s="6"/>
      <c r="J71" s="6">
        <v>0.64189226123924248</v>
      </c>
      <c r="K71" s="6">
        <v>12.477530968402094</v>
      </c>
      <c r="L71" s="6">
        <v>0.6952759434377479</v>
      </c>
      <c r="M71" s="6">
        <v>5.1121790240318861</v>
      </c>
      <c r="N71" s="6"/>
      <c r="O71" s="6"/>
      <c r="P71" s="6">
        <v>10</v>
      </c>
      <c r="Q71" s="6">
        <v>10</v>
      </c>
      <c r="R71" s="6">
        <v>10</v>
      </c>
      <c r="S71" s="6">
        <v>10</v>
      </c>
      <c r="T71" s="6">
        <v>5.5722237452141284E-2</v>
      </c>
      <c r="U71" s="27">
        <f t="shared" si="4"/>
        <v>695.27594343774786</v>
      </c>
      <c r="V71" s="35" t="s">
        <v>18</v>
      </c>
      <c r="W71" s="3">
        <f t="shared" si="5"/>
        <v>68</v>
      </c>
      <c r="X71" s="3"/>
    </row>
    <row r="72" spans="3:24" x14ac:dyDescent="0.25">
      <c r="C72" s="6" t="str">
        <f t="shared" si="3"/>
        <v>3 Trim. 1999</v>
      </c>
      <c r="D72" s="1">
        <v>36404</v>
      </c>
      <c r="E72" s="6">
        <v>624.6732382482428</v>
      </c>
      <c r="F72" s="6">
        <v>22.11</v>
      </c>
      <c r="G72" s="6">
        <v>1.0908481631069331</v>
      </c>
      <c r="H72" s="6">
        <v>8.5073240443015354</v>
      </c>
      <c r="I72" s="6"/>
      <c r="J72" s="6">
        <v>0.64189226123924248</v>
      </c>
      <c r="K72" s="6">
        <v>13.811525297668648</v>
      </c>
      <c r="L72" s="6">
        <v>0.68142365448515518</v>
      </c>
      <c r="M72" s="6">
        <v>5.3142976595809781</v>
      </c>
      <c r="N72" s="6"/>
      <c r="O72" s="6"/>
      <c r="P72" s="6">
        <v>10</v>
      </c>
      <c r="Q72" s="6">
        <v>10</v>
      </c>
      <c r="R72" s="6">
        <v>10</v>
      </c>
      <c r="S72" s="6">
        <v>10</v>
      </c>
      <c r="T72" s="6">
        <v>4.933732080990199E-2</v>
      </c>
      <c r="U72" s="27">
        <f t="shared" si="4"/>
        <v>681.42365448515523</v>
      </c>
      <c r="V72" s="35" t="s">
        <v>18</v>
      </c>
      <c r="W72" s="3">
        <f t="shared" si="5"/>
        <v>69</v>
      </c>
      <c r="X72" s="3"/>
    </row>
    <row r="73" spans="3:24" x14ac:dyDescent="0.25">
      <c r="C73" s="6" t="str">
        <f t="shared" si="3"/>
        <v>4 Trim. 1999</v>
      </c>
      <c r="D73" s="1">
        <v>36434</v>
      </c>
      <c r="E73" s="6">
        <v>612.67960169357764</v>
      </c>
      <c r="F73" s="6">
        <v>22.12</v>
      </c>
      <c r="G73" s="6">
        <v>1.0456533624931659</v>
      </c>
      <c r="H73" s="6">
        <v>10.037692032868881</v>
      </c>
      <c r="I73" s="6"/>
      <c r="J73" s="6">
        <v>0.64189226123924248</v>
      </c>
      <c r="K73" s="6">
        <v>13.552472789461937</v>
      </c>
      <c r="L73" s="6">
        <v>0.640650485641863</v>
      </c>
      <c r="M73" s="6">
        <v>6.1498891566209029</v>
      </c>
      <c r="N73" s="6"/>
      <c r="O73" s="6"/>
      <c r="P73" s="6">
        <v>10</v>
      </c>
      <c r="Q73" s="6">
        <v>10</v>
      </c>
      <c r="R73" s="6">
        <v>10</v>
      </c>
      <c r="S73" s="6">
        <v>10</v>
      </c>
      <c r="T73" s="6">
        <v>4.7271851830613283E-2</v>
      </c>
      <c r="U73" s="27">
        <f t="shared" si="4"/>
        <v>640.65048564186304</v>
      </c>
      <c r="V73" s="35" t="s">
        <v>18</v>
      </c>
      <c r="W73" s="3">
        <f t="shared" si="5"/>
        <v>70</v>
      </c>
      <c r="X73" s="3"/>
    </row>
    <row r="74" spans="3:24" x14ac:dyDescent="0.25">
      <c r="C74" s="6" t="str">
        <f t="shared" si="3"/>
        <v>4 Trim. 1999</v>
      </c>
      <c r="D74" s="1">
        <v>36465</v>
      </c>
      <c r="E74" s="6">
        <v>634.49449277100632</v>
      </c>
      <c r="F74" s="6">
        <v>24.55</v>
      </c>
      <c r="G74" s="6">
        <v>1.0187569445669238</v>
      </c>
      <c r="H74" s="6">
        <v>9.4271450330005067</v>
      </c>
      <c r="I74" s="6"/>
      <c r="J74" s="6">
        <v>0.64189226123924248</v>
      </c>
      <c r="K74" s="6">
        <v>15.576839797528207</v>
      </c>
      <c r="L74" s="6">
        <v>0.64639567079993043</v>
      </c>
      <c r="M74" s="6">
        <v>5.9814716059923683</v>
      </c>
      <c r="N74" s="6"/>
      <c r="O74" s="6"/>
      <c r="P74" s="6">
        <v>10</v>
      </c>
      <c r="Q74" s="6">
        <v>10</v>
      </c>
      <c r="R74" s="6">
        <v>10</v>
      </c>
      <c r="S74" s="6">
        <v>10</v>
      </c>
      <c r="T74" s="6">
        <v>4.1497227884599738E-2</v>
      </c>
      <c r="U74" s="27">
        <f t="shared" si="4"/>
        <v>646.39567079993049</v>
      </c>
      <c r="V74" s="35" t="s">
        <v>18</v>
      </c>
      <c r="W74" s="3">
        <f t="shared" si="5"/>
        <v>71</v>
      </c>
      <c r="X74" s="3"/>
    </row>
    <row r="75" spans="3:24" x14ac:dyDescent="0.25">
      <c r="C75" s="6" t="str">
        <f t="shared" si="3"/>
        <v>4 Trim. 1999</v>
      </c>
      <c r="D75" s="1">
        <v>36495</v>
      </c>
      <c r="E75" s="6">
        <v>648.80901748145925</v>
      </c>
      <c r="F75" s="6">
        <v>25.48</v>
      </c>
      <c r="G75" s="6">
        <v>0.9744439937212297</v>
      </c>
      <c r="H75" s="6">
        <v>9.1147731332618811</v>
      </c>
      <c r="I75" s="6"/>
      <c r="J75" s="6">
        <v>0.64189226123924248</v>
      </c>
      <c r="K75" s="6">
        <v>16.531653765427581</v>
      </c>
      <c r="L75" s="6">
        <v>0.63222805015698036</v>
      </c>
      <c r="M75" s="6">
        <v>5.9137470011580424</v>
      </c>
      <c r="N75" s="6"/>
      <c r="O75" s="6"/>
      <c r="P75" s="6">
        <v>10</v>
      </c>
      <c r="Q75" s="6">
        <v>10</v>
      </c>
      <c r="R75" s="6">
        <v>10</v>
      </c>
      <c r="S75" s="6">
        <v>10</v>
      </c>
      <c r="T75" s="6">
        <v>3.8243484839922681E-2</v>
      </c>
      <c r="U75" s="27">
        <f t="shared" si="4"/>
        <v>632.22805015698032</v>
      </c>
      <c r="V75" s="35" t="s">
        <v>18</v>
      </c>
      <c r="W75" s="3">
        <f t="shared" si="5"/>
        <v>72</v>
      </c>
      <c r="X75" s="3"/>
    </row>
    <row r="76" spans="3:24" x14ac:dyDescent="0.25">
      <c r="C76" s="6" t="str">
        <f t="shared" si="3"/>
        <v>1 Trim. 2000</v>
      </c>
      <c r="D76" s="1">
        <v>36526</v>
      </c>
      <c r="E76" s="6">
        <v>647.09306053596003</v>
      </c>
      <c r="F76" s="6">
        <v>25.22</v>
      </c>
      <c r="G76" s="6">
        <v>1.0456533624931659</v>
      </c>
      <c r="H76" s="6">
        <v>9.1615755627009658</v>
      </c>
      <c r="I76" s="6"/>
      <c r="J76" s="6">
        <v>0.64189226123924248</v>
      </c>
      <c r="K76" s="6">
        <v>16.31968698671691</v>
      </c>
      <c r="L76" s="6">
        <v>0.6766350345954204</v>
      </c>
      <c r="M76" s="6">
        <v>5.9283919701996286</v>
      </c>
      <c r="N76" s="6"/>
      <c r="O76" s="6"/>
      <c r="P76" s="6">
        <v>10</v>
      </c>
      <c r="Q76" s="6">
        <v>10</v>
      </c>
      <c r="R76" s="6">
        <v>10</v>
      </c>
      <c r="S76" s="6">
        <v>10</v>
      </c>
      <c r="T76" s="6">
        <v>4.1461275277286526E-2</v>
      </c>
      <c r="U76" s="27">
        <f t="shared" si="4"/>
        <v>676.63503459542039</v>
      </c>
      <c r="V76" s="35" t="s">
        <v>18</v>
      </c>
      <c r="W76" s="3">
        <f t="shared" si="5"/>
        <v>73</v>
      </c>
      <c r="X76" s="3"/>
    </row>
    <row r="77" spans="3:24" x14ac:dyDescent="0.25">
      <c r="C77" s="6" t="str">
        <f t="shared" si="3"/>
        <v>1 Trim. 2000</v>
      </c>
      <c r="D77" s="1">
        <v>36557</v>
      </c>
      <c r="E77" s="6">
        <v>667.0113806455812</v>
      </c>
      <c r="F77" s="6">
        <v>27.63</v>
      </c>
      <c r="G77" s="6">
        <v>1.1781512901462106</v>
      </c>
      <c r="H77" s="6">
        <v>9.6538049303322619</v>
      </c>
      <c r="I77" s="6"/>
      <c r="J77" s="6">
        <v>0.64189226123924248</v>
      </c>
      <c r="K77" s="6">
        <v>18.429524447237409</v>
      </c>
      <c r="L77" s="6">
        <v>0.78584031864979653</v>
      </c>
      <c r="M77" s="6">
        <v>6.4391977550640416</v>
      </c>
      <c r="N77" s="6"/>
      <c r="O77" s="6">
        <v>428.1494433949012</v>
      </c>
      <c r="P77" s="6">
        <v>10</v>
      </c>
      <c r="Q77" s="6">
        <v>10</v>
      </c>
      <c r="R77" s="6">
        <v>10</v>
      </c>
      <c r="S77" s="6">
        <v>10</v>
      </c>
      <c r="T77" s="6">
        <v>4.2640292802975405E-2</v>
      </c>
      <c r="U77" s="27">
        <f t="shared" si="4"/>
        <v>785.84031864979659</v>
      </c>
      <c r="V77" s="35" t="s">
        <v>18</v>
      </c>
      <c r="W77" s="3">
        <f t="shared" si="5"/>
        <v>74</v>
      </c>
      <c r="X77" s="3"/>
    </row>
    <row r="78" spans="3:24" x14ac:dyDescent="0.25">
      <c r="C78" s="6" t="str">
        <f t="shared" si="3"/>
        <v>1 Trim. 2000</v>
      </c>
      <c r="D78" s="1">
        <v>36586</v>
      </c>
      <c r="E78" s="6">
        <v>680.20922016336522</v>
      </c>
      <c r="F78" s="6">
        <v>27.47</v>
      </c>
      <c r="G78" s="6">
        <v>1.2632497927653046</v>
      </c>
      <c r="H78" s="6">
        <v>9.2051446945337627</v>
      </c>
      <c r="I78" s="6"/>
      <c r="J78" s="6">
        <v>0.62222046889329241</v>
      </c>
      <c r="K78" s="6">
        <v>18.685347277887644</v>
      </c>
      <c r="L78" s="6">
        <v>0.85927415640842064</v>
      </c>
      <c r="M78" s="6">
        <v>6.2614242941597498</v>
      </c>
      <c r="N78" s="6"/>
      <c r="O78" s="6">
        <v>423.24009991558989</v>
      </c>
      <c r="P78" s="6">
        <v>10</v>
      </c>
      <c r="Q78" s="6">
        <v>10</v>
      </c>
      <c r="R78" s="6">
        <v>10</v>
      </c>
      <c r="S78" s="6">
        <v>10</v>
      </c>
      <c r="T78" s="6">
        <v>4.5986523216793036E-2</v>
      </c>
      <c r="U78" s="27">
        <f t="shared" si="4"/>
        <v>859.27415640842059</v>
      </c>
      <c r="V78" s="35" t="s">
        <v>18</v>
      </c>
      <c r="W78" s="3">
        <f t="shared" si="5"/>
        <v>75</v>
      </c>
      <c r="X78" s="3"/>
    </row>
    <row r="79" spans="3:24" x14ac:dyDescent="0.25">
      <c r="C79" s="6" t="str">
        <f t="shared" si="3"/>
        <v>2 Trim. 2000</v>
      </c>
      <c r="D79" s="1">
        <v>36617</v>
      </c>
      <c r="E79" s="6">
        <v>692.70288822007501</v>
      </c>
      <c r="F79" s="6">
        <v>22.54</v>
      </c>
      <c r="G79" s="6">
        <v>1.2956577717420061</v>
      </c>
      <c r="H79" s="6">
        <v>8.9996985530546603</v>
      </c>
      <c r="I79" s="6"/>
      <c r="J79" s="6">
        <v>0.5854300131639546</v>
      </c>
      <c r="K79" s="6">
        <v>15.61352310048049</v>
      </c>
      <c r="L79" s="6">
        <v>0.89750588063047443</v>
      </c>
      <c r="M79" s="6">
        <v>6.2341171808109932</v>
      </c>
      <c r="N79" s="6"/>
      <c r="O79" s="6">
        <v>405.5290609693879</v>
      </c>
      <c r="P79" s="6">
        <v>10</v>
      </c>
      <c r="Q79" s="6">
        <v>10</v>
      </c>
      <c r="R79" s="6">
        <v>10</v>
      </c>
      <c r="S79" s="6">
        <v>10</v>
      </c>
      <c r="T79" s="6">
        <v>5.7482598568855646E-2</v>
      </c>
      <c r="U79" s="27">
        <f t="shared" si="4"/>
        <v>897.50588063047439</v>
      </c>
      <c r="V79" s="35" t="s">
        <v>18</v>
      </c>
      <c r="W79" s="3">
        <f t="shared" si="5"/>
        <v>76</v>
      </c>
      <c r="X79" s="3"/>
    </row>
    <row r="80" spans="3:24" x14ac:dyDescent="0.25">
      <c r="C80" s="6" t="str">
        <f t="shared" si="3"/>
        <v>2 Trim. 2000</v>
      </c>
      <c r="D80" s="1">
        <v>36647</v>
      </c>
      <c r="E80" s="6">
        <v>724.03771435635701</v>
      </c>
      <c r="F80" s="6">
        <v>27.4</v>
      </c>
      <c r="G80" s="6">
        <v>1.3337977742111855</v>
      </c>
      <c r="H80" s="6">
        <v>8.8451514638686728</v>
      </c>
      <c r="I80" s="6"/>
      <c r="J80" s="6">
        <v>0.59004912693913103</v>
      </c>
      <c r="K80" s="6">
        <v>19.838633373364182</v>
      </c>
      <c r="L80" s="6">
        <v>0.96571989185346307</v>
      </c>
      <c r="M80" s="6">
        <v>6.4042232490352591</v>
      </c>
      <c r="N80" s="6"/>
      <c r="O80" s="6">
        <v>427.21782122697238</v>
      </c>
      <c r="P80" s="6">
        <v>10</v>
      </c>
      <c r="Q80" s="6">
        <v>10</v>
      </c>
      <c r="R80" s="6">
        <v>10</v>
      </c>
      <c r="S80" s="6">
        <v>10</v>
      </c>
      <c r="T80" s="6">
        <v>4.8678750883619906E-2</v>
      </c>
      <c r="U80" s="27">
        <f t="shared" si="4"/>
        <v>965.71989185346308</v>
      </c>
      <c r="V80" s="35" t="s">
        <v>18</v>
      </c>
      <c r="W80" s="3">
        <f t="shared" si="5"/>
        <v>77</v>
      </c>
      <c r="X80" s="3"/>
    </row>
    <row r="81" spans="3:24" x14ac:dyDescent="0.25">
      <c r="C81" s="6" t="str">
        <f t="shared" si="3"/>
        <v>2 Trim. 2000</v>
      </c>
      <c r="D81" s="1">
        <v>36678</v>
      </c>
      <c r="E81" s="6">
        <v>691.07763883869927</v>
      </c>
      <c r="F81" s="6">
        <v>29.68</v>
      </c>
      <c r="G81" s="6">
        <v>1.3110901426832924</v>
      </c>
      <c r="H81" s="6">
        <v>9.2098543597503308</v>
      </c>
      <c r="I81" s="6"/>
      <c r="J81" s="6">
        <v>0.58050394085779022</v>
      </c>
      <c r="K81" s="6">
        <v>20.511184320732596</v>
      </c>
      <c r="L81" s="6">
        <v>0.90606508011026299</v>
      </c>
      <c r="M81" s="6">
        <v>6.3647244049845595</v>
      </c>
      <c r="N81" s="6"/>
      <c r="O81" s="6">
        <v>401.17329278456157</v>
      </c>
      <c r="P81" s="6">
        <v>10</v>
      </c>
      <c r="Q81" s="6">
        <v>10</v>
      </c>
      <c r="R81" s="6">
        <v>10</v>
      </c>
      <c r="S81" s="6">
        <v>10</v>
      </c>
      <c r="T81" s="6">
        <v>4.4174196182051623E-2</v>
      </c>
      <c r="U81" s="27">
        <f t="shared" si="4"/>
        <v>906.06508011026301</v>
      </c>
      <c r="V81" s="35" t="s">
        <v>18</v>
      </c>
      <c r="W81" s="3">
        <f t="shared" si="5"/>
        <v>78</v>
      </c>
      <c r="X81" s="3"/>
    </row>
    <row r="82" spans="3:24" x14ac:dyDescent="0.25">
      <c r="C82" s="6" t="str">
        <f t="shared" si="3"/>
        <v>3 Trim. 2000</v>
      </c>
      <c r="D82" s="1">
        <v>36708</v>
      </c>
      <c r="E82" s="6">
        <v>698.07919272670779</v>
      </c>
      <c r="F82" s="6">
        <v>28.51</v>
      </c>
      <c r="G82" s="6">
        <v>1.2872801989453078</v>
      </c>
      <c r="H82" s="6">
        <v>9.0748392282958203</v>
      </c>
      <c r="I82" s="6"/>
      <c r="J82" s="6">
        <v>0.57731097650865626</v>
      </c>
      <c r="K82" s="6">
        <v>19.902237784638441</v>
      </c>
      <c r="L82" s="6">
        <v>0.89862352209281615</v>
      </c>
      <c r="M82" s="6">
        <v>6.3349564426134064</v>
      </c>
      <c r="N82" s="6"/>
      <c r="O82" s="6">
        <v>403.0087804334301</v>
      </c>
      <c r="P82" s="6">
        <v>10</v>
      </c>
      <c r="Q82" s="6">
        <v>10</v>
      </c>
      <c r="R82" s="6">
        <v>10</v>
      </c>
      <c r="S82" s="6">
        <v>10</v>
      </c>
      <c r="T82" s="6">
        <v>4.5151883512637936E-2</v>
      </c>
      <c r="U82" s="27">
        <f t="shared" si="4"/>
        <v>898.62352209281619</v>
      </c>
      <c r="V82" s="35" t="s">
        <v>18</v>
      </c>
      <c r="W82" s="3">
        <f t="shared" si="5"/>
        <v>79</v>
      </c>
      <c r="X82" s="3"/>
    </row>
    <row r="83" spans="3:24" x14ac:dyDescent="0.25">
      <c r="C83" s="6" t="str">
        <f t="shared" si="3"/>
        <v>3 Trim. 2000</v>
      </c>
      <c r="D83" s="1">
        <v>36739</v>
      </c>
      <c r="E83" s="6">
        <v>725.56818873146278</v>
      </c>
      <c r="F83" s="6">
        <v>29.89</v>
      </c>
      <c r="G83" s="6">
        <v>1.3423958094499022</v>
      </c>
      <c r="H83" s="6">
        <v>8.8248481600571633</v>
      </c>
      <c r="I83" s="6"/>
      <c r="J83" s="6">
        <v>0.56090581727836375</v>
      </c>
      <c r="K83" s="6">
        <v>21.687233161183425</v>
      </c>
      <c r="L83" s="6">
        <v>0.97399969602327141</v>
      </c>
      <c r="M83" s="6">
        <v>6.4030290953228581</v>
      </c>
      <c r="N83" s="6"/>
      <c r="O83" s="6">
        <v>406.97541789160323</v>
      </c>
      <c r="P83" s="6">
        <v>10</v>
      </c>
      <c r="Q83" s="6">
        <v>10</v>
      </c>
      <c r="R83" s="6">
        <v>10</v>
      </c>
      <c r="S83" s="6">
        <v>10</v>
      </c>
      <c r="T83" s="6">
        <v>4.4911201386748145E-2</v>
      </c>
      <c r="U83" s="27">
        <f t="shared" si="4"/>
        <v>973.99969602327144</v>
      </c>
      <c r="V83" s="35" t="s">
        <v>18</v>
      </c>
      <c r="W83" s="3">
        <f t="shared" si="5"/>
        <v>80</v>
      </c>
      <c r="X83" s="3"/>
    </row>
    <row r="84" spans="3:24" x14ac:dyDescent="0.25">
      <c r="C84" s="6" t="str">
        <f t="shared" si="3"/>
        <v>3 Trim. 2000</v>
      </c>
      <c r="D84" s="1">
        <v>36770</v>
      </c>
      <c r="E84" s="6">
        <v>752.14364177160337</v>
      </c>
      <c r="F84" s="6">
        <v>32.619999999999997</v>
      </c>
      <c r="G84" s="6">
        <v>1.3589304926012806</v>
      </c>
      <c r="H84" s="6">
        <v>8.810856818611688</v>
      </c>
      <c r="I84" s="6"/>
      <c r="J84" s="6">
        <v>0.571007786073915</v>
      </c>
      <c r="K84" s="6">
        <v>24.534925594589698</v>
      </c>
      <c r="L84" s="6">
        <v>1.0221109296196063</v>
      </c>
      <c r="M84" s="6">
        <v>6.6270299346787587</v>
      </c>
      <c r="N84" s="6"/>
      <c r="O84" s="6">
        <v>429.47987569757504</v>
      </c>
      <c r="P84" s="6">
        <v>10</v>
      </c>
      <c r="Q84" s="6">
        <v>10</v>
      </c>
      <c r="R84" s="6">
        <v>10</v>
      </c>
      <c r="S84" s="6">
        <v>10</v>
      </c>
      <c r="T84" s="6">
        <v>4.1659426505250799E-2</v>
      </c>
      <c r="U84" s="27">
        <f t="shared" si="4"/>
        <v>1022.1109296196063</v>
      </c>
      <c r="V84" s="35" t="s">
        <v>18</v>
      </c>
      <c r="W84" s="3">
        <f t="shared" si="5"/>
        <v>81</v>
      </c>
      <c r="X84" s="3"/>
    </row>
    <row r="85" spans="3:24" x14ac:dyDescent="0.25">
      <c r="C85" s="6" t="str">
        <f t="shared" si="3"/>
        <v>4 Trim. 2000</v>
      </c>
      <c r="D85" s="1">
        <v>36800</v>
      </c>
      <c r="E85" s="6">
        <v>767.05618487322249</v>
      </c>
      <c r="F85" s="6">
        <v>30.93</v>
      </c>
      <c r="G85" s="6">
        <v>1.3423958094499022</v>
      </c>
      <c r="H85" s="6">
        <v>8.6922491115247933</v>
      </c>
      <c r="I85" s="6"/>
      <c r="J85" s="6">
        <v>0.55104299532665457</v>
      </c>
      <c r="K85" s="6">
        <v>23.725047798128774</v>
      </c>
      <c r="L85" s="6">
        <v>1.0296930081864435</v>
      </c>
      <c r="M85" s="6">
        <v>6.6674434414538659</v>
      </c>
      <c r="N85" s="6"/>
      <c r="O85" s="6">
        <v>422.68093769637665</v>
      </c>
      <c r="P85" s="6">
        <v>10</v>
      </c>
      <c r="Q85" s="6">
        <v>10</v>
      </c>
      <c r="R85" s="6">
        <v>10</v>
      </c>
      <c r="S85" s="6">
        <v>10</v>
      </c>
      <c r="T85" s="6">
        <v>4.3401093095696806E-2</v>
      </c>
      <c r="U85" s="27">
        <f t="shared" si="4"/>
        <v>1029.6930081864434</v>
      </c>
      <c r="V85" s="35" t="s">
        <v>18</v>
      </c>
      <c r="W85" s="3">
        <f t="shared" si="5"/>
        <v>82</v>
      </c>
      <c r="X85" s="3"/>
    </row>
    <row r="86" spans="3:24" x14ac:dyDescent="0.25">
      <c r="C86" s="6" t="str">
        <f t="shared" si="3"/>
        <v>4 Trim. 2000</v>
      </c>
      <c r="D86" s="1">
        <v>36831</v>
      </c>
      <c r="E86" s="6">
        <v>765.95717351754945</v>
      </c>
      <c r="F86" s="6">
        <v>32.520000000000003</v>
      </c>
      <c r="G86" s="6">
        <v>1.4105187040335809</v>
      </c>
      <c r="H86" s="6">
        <v>8.5544837441943553</v>
      </c>
      <c r="I86" s="6"/>
      <c r="J86" s="6">
        <v>0.49530806190444204</v>
      </c>
      <c r="K86" s="6">
        <v>24.90892728279071</v>
      </c>
      <c r="L86" s="6">
        <v>1.0803969197351986</v>
      </c>
      <c r="M86" s="6">
        <v>6.5523681896049322</v>
      </c>
      <c r="N86" s="6"/>
      <c r="O86" s="6">
        <v>379.38476311678181</v>
      </c>
      <c r="P86" s="6">
        <v>10</v>
      </c>
      <c r="Q86" s="6">
        <v>10</v>
      </c>
      <c r="R86" s="6">
        <v>10</v>
      </c>
      <c r="S86" s="6">
        <v>10</v>
      </c>
      <c r="T86" s="6">
        <v>4.3373883887871494E-2</v>
      </c>
      <c r="U86" s="27">
        <f t="shared" si="4"/>
        <v>1080.3969197351985</v>
      </c>
      <c r="V86" s="35" t="s">
        <v>18</v>
      </c>
      <c r="W86" s="3">
        <f t="shared" si="5"/>
        <v>83</v>
      </c>
      <c r="X86" s="3"/>
    </row>
    <row r="87" spans="3:24" x14ac:dyDescent="0.25">
      <c r="C87" s="6" t="str">
        <f t="shared" si="3"/>
        <v>4 Trim. 2000</v>
      </c>
      <c r="D87" s="1">
        <v>36861</v>
      </c>
      <c r="E87" s="6">
        <v>731.01894984598516</v>
      </c>
      <c r="F87" s="6">
        <v>25.28</v>
      </c>
      <c r="G87" s="6">
        <v>1.4519656431330359</v>
      </c>
      <c r="H87" s="6">
        <v>8.7437477670596628</v>
      </c>
      <c r="I87" s="6"/>
      <c r="J87" s="6">
        <v>0.48395774411804127</v>
      </c>
      <c r="K87" s="6">
        <v>18.480159052106504</v>
      </c>
      <c r="L87" s="6">
        <v>1.0614143996555625</v>
      </c>
      <c r="M87" s="6">
        <v>6.3918453103941326</v>
      </c>
      <c r="N87" s="6"/>
      <c r="O87" s="6">
        <v>353.78228187500252</v>
      </c>
      <c r="P87" s="6">
        <v>10</v>
      </c>
      <c r="Q87" s="6">
        <v>10</v>
      </c>
      <c r="R87" s="6">
        <v>10</v>
      </c>
      <c r="S87" s="6">
        <v>10</v>
      </c>
      <c r="T87" s="6">
        <v>5.7435349807477692E-2</v>
      </c>
      <c r="U87" s="27">
        <f t="shared" si="4"/>
        <v>1061.4143996555624</v>
      </c>
      <c r="V87" s="35" t="s">
        <v>18</v>
      </c>
      <c r="W87" s="3">
        <f t="shared" si="5"/>
        <v>84</v>
      </c>
      <c r="X87" s="3"/>
    </row>
    <row r="88" spans="3:24" x14ac:dyDescent="0.25">
      <c r="C88" s="6" t="str">
        <f t="shared" si="3"/>
        <v>1 Trim. 2001</v>
      </c>
      <c r="D88" s="1">
        <v>36892</v>
      </c>
      <c r="E88" s="6">
        <v>699.10218889417047</v>
      </c>
      <c r="F88" s="6">
        <v>25.64</v>
      </c>
      <c r="G88" s="6">
        <v>1.4149279528739487</v>
      </c>
      <c r="H88" s="6">
        <v>8.5430868167202565</v>
      </c>
      <c r="I88" s="6"/>
      <c r="J88" s="6">
        <v>0.50645315247690037</v>
      </c>
      <c r="K88" s="6">
        <v>17.924980123246531</v>
      </c>
      <c r="L88" s="6">
        <v>0.98917922898172517</v>
      </c>
      <c r="M88" s="6">
        <v>5.9724906934820616</v>
      </c>
      <c r="N88" s="6"/>
      <c r="O88" s="6">
        <v>354.0625074689541</v>
      </c>
      <c r="P88" s="6">
        <v>10</v>
      </c>
      <c r="Q88" s="6">
        <v>10</v>
      </c>
      <c r="R88" s="6">
        <v>10</v>
      </c>
      <c r="S88" s="6">
        <v>10</v>
      </c>
      <c r="T88" s="6">
        <v>5.5184397537985513E-2</v>
      </c>
      <c r="U88" s="27">
        <f t="shared" si="4"/>
        <v>989.17922898172515</v>
      </c>
      <c r="V88" s="35" t="s">
        <v>18</v>
      </c>
      <c r="W88" s="3">
        <f t="shared" si="5"/>
        <v>85</v>
      </c>
      <c r="X88" s="3"/>
    </row>
    <row r="89" spans="3:24" x14ac:dyDescent="0.25">
      <c r="C89" s="6" t="str">
        <f t="shared" si="3"/>
        <v>1 Trim. 2001</v>
      </c>
      <c r="D89" s="1">
        <v>36923</v>
      </c>
      <c r="E89" s="6">
        <v>711.67564459344374</v>
      </c>
      <c r="F89" s="6">
        <v>27.41</v>
      </c>
      <c r="G89" s="6">
        <v>1.332474999559075</v>
      </c>
      <c r="H89" s="6">
        <v>8.4207141648333064</v>
      </c>
      <c r="I89" s="6"/>
      <c r="J89" s="6">
        <v>0.48536705239263112</v>
      </c>
      <c r="K89" s="6">
        <v>19.507029418306296</v>
      </c>
      <c r="L89" s="6">
        <v>0.94829000421585341</v>
      </c>
      <c r="M89" s="6">
        <v>5.9928171811948863</v>
      </c>
      <c r="N89" s="6"/>
      <c r="O89" s="6">
        <v>345.42390987594553</v>
      </c>
      <c r="P89" s="6">
        <v>10</v>
      </c>
      <c r="Q89" s="6">
        <v>10</v>
      </c>
      <c r="R89" s="6">
        <v>10</v>
      </c>
      <c r="S89" s="6">
        <v>10</v>
      </c>
      <c r="T89" s="6">
        <v>4.8612732563264316E-2</v>
      </c>
      <c r="U89" s="27">
        <f t="shared" si="4"/>
        <v>948.2900042158534</v>
      </c>
      <c r="V89" s="35" t="s">
        <v>18</v>
      </c>
      <c r="W89" s="3">
        <f t="shared" si="5"/>
        <v>86</v>
      </c>
      <c r="X89" s="3"/>
    </row>
    <row r="90" spans="3:24" x14ac:dyDescent="0.25">
      <c r="C90" s="6" t="str">
        <f t="shared" si="3"/>
        <v>1 Trim. 2001</v>
      </c>
      <c r="D90" s="1">
        <v>36951</v>
      </c>
      <c r="E90" s="6">
        <v>721.20770997544878</v>
      </c>
      <c r="F90" s="6">
        <v>24.4</v>
      </c>
      <c r="G90" s="6">
        <v>1.2028430836522692</v>
      </c>
      <c r="H90" s="6">
        <v>8.4605686241326801</v>
      </c>
      <c r="I90" s="6"/>
      <c r="J90" s="6">
        <v>0.47977801627169087</v>
      </c>
      <c r="K90" s="6">
        <v>17.597468123400947</v>
      </c>
      <c r="L90" s="6">
        <v>0.86749970582066016</v>
      </c>
      <c r="M90" s="6">
        <v>6.1018273225008635</v>
      </c>
      <c r="N90" s="6"/>
      <c r="O90" s="6">
        <v>346.01960441186975</v>
      </c>
      <c r="P90" s="6">
        <v>10</v>
      </c>
      <c r="Q90" s="6">
        <v>10</v>
      </c>
      <c r="R90" s="6">
        <v>10</v>
      </c>
      <c r="S90" s="6">
        <v>10</v>
      </c>
      <c r="T90" s="6">
        <v>4.9296847690666772E-2</v>
      </c>
      <c r="U90" s="27">
        <f t="shared" si="4"/>
        <v>867.49970582066021</v>
      </c>
      <c r="V90" s="35" t="s">
        <v>18</v>
      </c>
      <c r="W90" s="3">
        <f t="shared" si="5"/>
        <v>87</v>
      </c>
      <c r="X90" s="3"/>
    </row>
    <row r="91" spans="3:24" x14ac:dyDescent="0.25">
      <c r="C91" s="6" t="str">
        <f t="shared" si="3"/>
        <v>2 Trim. 2001</v>
      </c>
      <c r="D91" s="1">
        <v>36982</v>
      </c>
      <c r="E91" s="6">
        <v>735.37556053811659</v>
      </c>
      <c r="F91" s="6">
        <v>25.55</v>
      </c>
      <c r="G91" s="6">
        <v>1.1278858533660205</v>
      </c>
      <c r="H91" s="6">
        <v>8.392452191572179</v>
      </c>
      <c r="I91" s="6"/>
      <c r="J91" s="6">
        <v>0.4528503467075739</v>
      </c>
      <c r="K91" s="6">
        <v>18.78884557174888</v>
      </c>
      <c r="L91" s="6">
        <v>0.82941969164204932</v>
      </c>
      <c r="M91" s="6">
        <v>6.1716042346667361</v>
      </c>
      <c r="N91" s="6"/>
      <c r="O91" s="6">
        <v>333.0150775499626</v>
      </c>
      <c r="P91" s="6">
        <v>10</v>
      </c>
      <c r="Q91" s="6">
        <v>10</v>
      </c>
      <c r="R91" s="6">
        <v>10</v>
      </c>
      <c r="S91" s="6">
        <v>10</v>
      </c>
      <c r="T91" s="6">
        <v>4.4144260405715084E-2</v>
      </c>
      <c r="U91" s="27">
        <f t="shared" si="4"/>
        <v>829.41969164204932</v>
      </c>
      <c r="V91" s="35" t="s">
        <v>18</v>
      </c>
      <c r="W91" s="3">
        <f t="shared" si="5"/>
        <v>88</v>
      </c>
      <c r="X91" s="3"/>
    </row>
    <row r="92" spans="3:24" x14ac:dyDescent="0.25">
      <c r="C92" s="6" t="str">
        <f t="shared" si="3"/>
        <v>2 Trim. 2001</v>
      </c>
      <c r="D92" s="1">
        <v>37012</v>
      </c>
      <c r="E92" s="6">
        <v>750.37979143501673</v>
      </c>
      <c r="F92" s="6">
        <v>28.45</v>
      </c>
      <c r="G92" s="6">
        <v>1.1016508227658337</v>
      </c>
      <c r="H92" s="6">
        <v>8.7662558056448745</v>
      </c>
      <c r="I92" s="6"/>
      <c r="J92" s="6">
        <v>0.40992846991275</v>
      </c>
      <c r="K92" s="6">
        <v>21.348305066326226</v>
      </c>
      <c r="L92" s="6">
        <v>0.82665651462124079</v>
      </c>
      <c r="M92" s="6">
        <v>6.5780212031058056</v>
      </c>
      <c r="N92" s="6"/>
      <c r="O92" s="6">
        <v>307.60203975640491</v>
      </c>
      <c r="P92" s="6">
        <v>10</v>
      </c>
      <c r="Q92" s="6">
        <v>10</v>
      </c>
      <c r="R92" s="6">
        <v>10</v>
      </c>
      <c r="S92" s="6">
        <v>10</v>
      </c>
      <c r="T92" s="6">
        <v>3.8722348779115415E-2</v>
      </c>
      <c r="U92" s="27">
        <f t="shared" si="4"/>
        <v>826.65651462124083</v>
      </c>
      <c r="V92" s="35" t="s">
        <v>18</v>
      </c>
      <c r="W92" s="3">
        <f t="shared" si="5"/>
        <v>89</v>
      </c>
      <c r="X92" s="3"/>
    </row>
    <row r="93" spans="3:24" x14ac:dyDescent="0.25">
      <c r="C93" s="6" t="str">
        <f t="shared" si="3"/>
        <v>2 Trim. 2001</v>
      </c>
      <c r="D93" s="1">
        <v>37043</v>
      </c>
      <c r="E93" s="6">
        <v>768.84713074931403</v>
      </c>
      <c r="F93" s="6">
        <v>27.72</v>
      </c>
      <c r="G93" s="6">
        <v>1.0463147498192209</v>
      </c>
      <c r="H93" s="6">
        <v>8.7193264511761726</v>
      </c>
      <c r="I93" s="6"/>
      <c r="J93" s="6">
        <v>0.40798245082236162</v>
      </c>
      <c r="K93" s="6">
        <v>21.312442464370982</v>
      </c>
      <c r="L93" s="6">
        <v>0.80445609325919432</v>
      </c>
      <c r="M93" s="6">
        <v>6.7038291240533994</v>
      </c>
      <c r="N93" s="6"/>
      <c r="O93" s="6">
        <v>313.67613671084587</v>
      </c>
      <c r="P93" s="6">
        <v>10</v>
      </c>
      <c r="Q93" s="6">
        <v>10</v>
      </c>
      <c r="R93" s="6">
        <v>10</v>
      </c>
      <c r="S93" s="6">
        <v>10</v>
      </c>
      <c r="T93" s="6">
        <v>3.7745842345570747E-2</v>
      </c>
      <c r="U93" s="27">
        <f t="shared" si="4"/>
        <v>804.45609325919429</v>
      </c>
      <c r="V93" s="35" t="s">
        <v>18</v>
      </c>
      <c r="W93" s="3">
        <f t="shared" si="5"/>
        <v>90</v>
      </c>
      <c r="X93" s="3"/>
    </row>
    <row r="94" spans="3:24" x14ac:dyDescent="0.25">
      <c r="C94" s="6" t="str">
        <f t="shared" si="3"/>
        <v>3 Trim. 2001</v>
      </c>
      <c r="D94" s="1">
        <v>37073</v>
      </c>
      <c r="E94" s="6">
        <v>762.14992145599217</v>
      </c>
      <c r="F94" s="6">
        <v>24.54</v>
      </c>
      <c r="G94" s="6">
        <v>1.0042064233937107</v>
      </c>
      <c r="H94" s="6">
        <v>8.6081763895268733</v>
      </c>
      <c r="I94" s="6"/>
      <c r="J94" s="6">
        <v>0.41920190014292352</v>
      </c>
      <c r="K94" s="6">
        <v>18.703159072530049</v>
      </c>
      <c r="L94" s="6">
        <v>0.76535584671511947</v>
      </c>
      <c r="M94" s="6">
        <v>6.5607209591572326</v>
      </c>
      <c r="N94" s="6"/>
      <c r="O94" s="6">
        <v>319.49469526813186</v>
      </c>
      <c r="P94" s="6">
        <v>10</v>
      </c>
      <c r="Q94" s="6">
        <v>10</v>
      </c>
      <c r="R94" s="6">
        <v>10</v>
      </c>
      <c r="S94" s="6">
        <v>10</v>
      </c>
      <c r="T94" s="6">
        <v>4.0921207147257978E-2</v>
      </c>
      <c r="U94" s="27">
        <f t="shared" si="4"/>
        <v>765.35584671511947</v>
      </c>
      <c r="V94" s="35" t="s">
        <v>18</v>
      </c>
      <c r="W94" s="3">
        <f t="shared" si="5"/>
        <v>91</v>
      </c>
      <c r="X94" s="3"/>
    </row>
    <row r="95" spans="3:24" x14ac:dyDescent="0.25">
      <c r="C95" s="6" t="str">
        <f t="shared" si="3"/>
        <v>3 Trim. 2001</v>
      </c>
      <c r="D95" s="1">
        <v>37104</v>
      </c>
      <c r="E95" s="6">
        <v>728.44795515295687</v>
      </c>
      <c r="F95" s="6">
        <v>25.67</v>
      </c>
      <c r="G95" s="6">
        <v>0.95526376126563084</v>
      </c>
      <c r="H95" s="6">
        <v>8.7614454141785334</v>
      </c>
      <c r="I95" s="6"/>
      <c r="J95" s="6">
        <v>0.40634421501027596</v>
      </c>
      <c r="K95" s="6">
        <v>18.699259008776405</v>
      </c>
      <c r="L95" s="6">
        <v>0.69585993352567121</v>
      </c>
      <c r="M95" s="6">
        <v>6.3822569961426039</v>
      </c>
      <c r="N95" s="6"/>
      <c r="O95" s="6">
        <v>296.00061251246893</v>
      </c>
      <c r="P95" s="6">
        <v>10</v>
      </c>
      <c r="Q95" s="6">
        <v>10</v>
      </c>
      <c r="R95" s="6">
        <v>10</v>
      </c>
      <c r="S95" s="6">
        <v>10</v>
      </c>
      <c r="T95" s="6">
        <v>3.7213235732981333E-2</v>
      </c>
      <c r="U95" s="27">
        <f t="shared" si="4"/>
        <v>695.85993352567118</v>
      </c>
      <c r="V95" s="35" t="s">
        <v>18</v>
      </c>
      <c r="W95" s="3">
        <f t="shared" si="5"/>
        <v>92</v>
      </c>
      <c r="X95" s="3"/>
    </row>
    <row r="96" spans="3:24" x14ac:dyDescent="0.25">
      <c r="C96" s="6" t="str">
        <f t="shared" si="3"/>
        <v>3 Trim. 2001</v>
      </c>
      <c r="D96" s="1">
        <v>37135</v>
      </c>
      <c r="E96" s="6">
        <v>719.96334081517296</v>
      </c>
      <c r="F96" s="6">
        <v>25.54</v>
      </c>
      <c r="G96" s="6">
        <v>0.90962803576782669</v>
      </c>
      <c r="H96" s="6">
        <v>9.0688779827381936</v>
      </c>
      <c r="I96" s="6"/>
      <c r="J96" s="6">
        <v>0.37557840172638068</v>
      </c>
      <c r="K96" s="6">
        <v>18.387863724419518</v>
      </c>
      <c r="L96" s="6">
        <v>0.65489883953054817</v>
      </c>
      <c r="M96" s="6">
        <v>6.5292596898973558</v>
      </c>
      <c r="N96" s="6"/>
      <c r="O96" s="6">
        <v>270.40268084494818</v>
      </c>
      <c r="P96" s="6">
        <v>10</v>
      </c>
      <c r="Q96" s="6">
        <v>10</v>
      </c>
      <c r="R96" s="6">
        <v>10</v>
      </c>
      <c r="S96" s="6">
        <v>10</v>
      </c>
      <c r="T96" s="6">
        <v>3.5615819724660401E-2</v>
      </c>
      <c r="U96" s="27">
        <f t="shared" si="4"/>
        <v>654.89883953054812</v>
      </c>
      <c r="V96" s="35" t="s">
        <v>18</v>
      </c>
      <c r="W96" s="3">
        <f t="shared" si="5"/>
        <v>93</v>
      </c>
      <c r="X96" s="3"/>
    </row>
    <row r="97" spans="3:24" x14ac:dyDescent="0.25">
      <c r="C97" s="6" t="str">
        <f t="shared" si="3"/>
        <v>4 Trim. 2001</v>
      </c>
      <c r="D97" s="1">
        <v>37165</v>
      </c>
      <c r="E97" s="6">
        <v>724.12003996180454</v>
      </c>
      <c r="F97" s="6">
        <v>20.48</v>
      </c>
      <c r="G97" s="6">
        <v>0.82056120919240194</v>
      </c>
      <c r="H97" s="6">
        <v>9.0986998462183664</v>
      </c>
      <c r="I97" s="6"/>
      <c r="J97" s="6">
        <v>0.35580955010729443</v>
      </c>
      <c r="K97" s="6">
        <v>14.829978418417756</v>
      </c>
      <c r="L97" s="6">
        <v>0.59418481559150871</v>
      </c>
      <c r="M97" s="6">
        <v>6.5885508962441079</v>
      </c>
      <c r="N97" s="6"/>
      <c r="O97" s="6">
        <v>257.64882564248575</v>
      </c>
      <c r="P97" s="6">
        <v>10</v>
      </c>
      <c r="Q97" s="6">
        <v>10</v>
      </c>
      <c r="R97" s="6">
        <v>10</v>
      </c>
      <c r="S97" s="6">
        <v>10</v>
      </c>
      <c r="T97" s="6">
        <v>4.0066465292597754E-2</v>
      </c>
      <c r="U97" s="27">
        <f t="shared" si="4"/>
        <v>594.18481559150871</v>
      </c>
      <c r="V97" s="35" t="s">
        <v>18</v>
      </c>
      <c r="W97" s="3">
        <f t="shared" si="5"/>
        <v>94</v>
      </c>
      <c r="X97" s="3"/>
    </row>
    <row r="98" spans="3:24" x14ac:dyDescent="0.25">
      <c r="C98" s="6" t="str">
        <f t="shared" si="3"/>
        <v>4 Trim. 2001</v>
      </c>
      <c r="D98" s="1">
        <v>37196</v>
      </c>
      <c r="E98" s="6">
        <v>738.43110899473049</v>
      </c>
      <c r="F98" s="6">
        <v>18.940000000000001</v>
      </c>
      <c r="G98" s="6">
        <v>0.836875429901762</v>
      </c>
      <c r="H98" s="6">
        <v>8.877660388914407</v>
      </c>
      <c r="I98" s="6"/>
      <c r="J98" s="6">
        <v>0.34908163689004928</v>
      </c>
      <c r="K98" s="6">
        <v>13.985885204360196</v>
      </c>
      <c r="L98" s="6">
        <v>0.61797485179279998</v>
      </c>
      <c r="M98" s="6">
        <v>6.555540606264656</v>
      </c>
      <c r="N98" s="6"/>
      <c r="O98" s="6">
        <v>257.7727402584149</v>
      </c>
      <c r="P98" s="6">
        <v>10</v>
      </c>
      <c r="Q98" s="6">
        <v>10</v>
      </c>
      <c r="R98" s="6">
        <v>10</v>
      </c>
      <c r="S98" s="6">
        <v>10</v>
      </c>
      <c r="T98" s="6">
        <v>4.4185608759332737E-2</v>
      </c>
      <c r="U98" s="27">
        <f t="shared" si="4"/>
        <v>617.9748517928</v>
      </c>
      <c r="V98" s="35" t="s">
        <v>18</v>
      </c>
      <c r="W98" s="3">
        <f t="shared" si="5"/>
        <v>95</v>
      </c>
      <c r="X98" s="3"/>
    </row>
    <row r="99" spans="3:24" x14ac:dyDescent="0.25">
      <c r="C99" s="6" t="str">
        <f t="shared" si="3"/>
        <v>4 Trim. 2001</v>
      </c>
      <c r="D99" s="1">
        <v>37226</v>
      </c>
      <c r="E99" s="6">
        <v>735.0690070956955</v>
      </c>
      <c r="F99" s="6">
        <v>18.600000000000001</v>
      </c>
      <c r="G99" s="6">
        <v>0.9451224889327855</v>
      </c>
      <c r="H99" s="6">
        <v>8.8701532059769228</v>
      </c>
      <c r="I99" s="6"/>
      <c r="J99" s="6">
        <v>0.35027071278439542</v>
      </c>
      <c r="K99" s="6">
        <v>13.672283531979938</v>
      </c>
      <c r="L99" s="6">
        <v>0.69473024952363505</v>
      </c>
      <c r="M99" s="6">
        <v>6.5201747099041567</v>
      </c>
      <c r="N99" s="6"/>
      <c r="O99" s="6">
        <v>257.47314506112707</v>
      </c>
      <c r="P99" s="6">
        <v>10</v>
      </c>
      <c r="Q99" s="6">
        <v>10</v>
      </c>
      <c r="R99" s="6">
        <v>10</v>
      </c>
      <c r="S99" s="6">
        <v>10</v>
      </c>
      <c r="T99" s="6">
        <v>5.081303703939706E-2</v>
      </c>
      <c r="U99" s="27">
        <f t="shared" si="4"/>
        <v>694.73024952363505</v>
      </c>
      <c r="V99" s="35" t="s">
        <v>18</v>
      </c>
      <c r="W99" s="3">
        <f t="shared" si="5"/>
        <v>96</v>
      </c>
      <c r="X99" s="3"/>
    </row>
    <row r="100" spans="3:24" x14ac:dyDescent="0.25">
      <c r="C100" s="6" t="str">
        <f t="shared" si="3"/>
        <v>1 Trim. 2002</v>
      </c>
      <c r="D100" s="1">
        <v>37257</v>
      </c>
      <c r="E100" s="6">
        <v>742.63035981550718</v>
      </c>
      <c r="F100" s="6">
        <v>19.48</v>
      </c>
      <c r="G100" s="6">
        <v>0.95724792324379637</v>
      </c>
      <c r="H100" s="6">
        <v>9.0599239988307509</v>
      </c>
      <c r="I100" s="6"/>
      <c r="J100" s="6">
        <v>0.35644085749340193</v>
      </c>
      <c r="K100" s="6">
        <v>14.46643940920608</v>
      </c>
      <c r="L100" s="6">
        <v>0.71088136967118754</v>
      </c>
      <c r="M100" s="6">
        <v>6.7281746191528295</v>
      </c>
      <c r="N100" s="6"/>
      <c r="O100" s="6">
        <v>264.70380225327301</v>
      </c>
      <c r="P100" s="6">
        <v>10</v>
      </c>
      <c r="Q100" s="6">
        <v>10</v>
      </c>
      <c r="R100" s="6">
        <v>10</v>
      </c>
      <c r="S100" s="6">
        <v>10</v>
      </c>
      <c r="T100" s="6">
        <v>4.9140037127504949E-2</v>
      </c>
      <c r="U100" s="27">
        <f t="shared" si="4"/>
        <v>710.88136967118749</v>
      </c>
      <c r="V100" s="35" t="s">
        <v>18</v>
      </c>
      <c r="W100" s="3">
        <f t="shared" si="5"/>
        <v>97</v>
      </c>
      <c r="X100" s="3"/>
    </row>
    <row r="101" spans="3:24" x14ac:dyDescent="0.25">
      <c r="C101" s="6" t="str">
        <f t="shared" si="3"/>
        <v>1 Trim. 2002</v>
      </c>
      <c r="D101" s="1">
        <v>37288</v>
      </c>
      <c r="E101" s="6">
        <v>753.94093341072494</v>
      </c>
      <c r="F101" s="6">
        <v>20.29</v>
      </c>
      <c r="G101" s="6">
        <v>0.94379971428067533</v>
      </c>
      <c r="H101" s="6">
        <v>9.507475884244375</v>
      </c>
      <c r="I101" s="6"/>
      <c r="J101" s="6">
        <v>0.35521627598812722</v>
      </c>
      <c r="K101" s="6">
        <v>15.297461538903608</v>
      </c>
      <c r="L101" s="6">
        <v>0.71156923753754786</v>
      </c>
      <c r="M101" s="6">
        <v>7.1680752425471619</v>
      </c>
      <c r="N101" s="6"/>
      <c r="O101" s="6">
        <v>267.81209068117033</v>
      </c>
      <c r="P101" s="6">
        <v>10</v>
      </c>
      <c r="Q101" s="6">
        <v>10</v>
      </c>
      <c r="R101" s="6">
        <v>10</v>
      </c>
      <c r="S101" s="6">
        <v>10</v>
      </c>
      <c r="T101" s="6">
        <v>4.651551080732752E-2</v>
      </c>
      <c r="U101" s="27">
        <f t="shared" si="4"/>
        <v>711.56923753754791</v>
      </c>
      <c r="V101" s="35" t="s">
        <v>18</v>
      </c>
      <c r="W101" s="3">
        <f t="shared" si="5"/>
        <v>98</v>
      </c>
      <c r="X101" s="3"/>
    </row>
    <row r="102" spans="3:24" x14ac:dyDescent="0.25">
      <c r="C102" s="6" t="str">
        <f t="shared" si="3"/>
        <v>1 Trim. 2002</v>
      </c>
      <c r="D102" s="1">
        <v>37316</v>
      </c>
      <c r="E102" s="6">
        <v>748.97807718657225</v>
      </c>
      <c r="F102" s="6">
        <v>23.69</v>
      </c>
      <c r="G102" s="6">
        <v>0.92682410624526002</v>
      </c>
      <c r="H102" s="6">
        <v>9.4647106109324763</v>
      </c>
      <c r="I102" s="6"/>
      <c r="J102" s="6">
        <v>0.35947215357629703</v>
      </c>
      <c r="K102" s="6">
        <v>17.743290648549898</v>
      </c>
      <c r="L102" s="6">
        <v>0.69417093698573817</v>
      </c>
      <c r="M102" s="6">
        <v>7.0888607545035542</v>
      </c>
      <c r="N102" s="6"/>
      <c r="O102" s="6">
        <v>269.23676238769116</v>
      </c>
      <c r="P102" s="6">
        <v>10</v>
      </c>
      <c r="Q102" s="6">
        <v>10</v>
      </c>
      <c r="R102" s="6">
        <v>10</v>
      </c>
      <c r="S102" s="6">
        <v>10</v>
      </c>
      <c r="T102" s="6">
        <v>3.9123009972362177E-2</v>
      </c>
      <c r="U102" s="27">
        <f t="shared" si="4"/>
        <v>694.17093698573819</v>
      </c>
      <c r="V102" s="35" t="s">
        <v>18</v>
      </c>
      <c r="W102" s="3">
        <f t="shared" si="5"/>
        <v>99</v>
      </c>
      <c r="X102" s="3"/>
    </row>
    <row r="103" spans="3:24" x14ac:dyDescent="0.25">
      <c r="C103" s="6" t="str">
        <f t="shared" si="3"/>
        <v>2 Trim. 2002</v>
      </c>
      <c r="D103" s="1">
        <v>37347</v>
      </c>
      <c r="E103" s="6">
        <v>740.48674539393551</v>
      </c>
      <c r="F103" s="6">
        <v>25.65</v>
      </c>
      <c r="G103" s="6">
        <v>0.91227358507204703</v>
      </c>
      <c r="H103" s="6">
        <v>9.7383249119583528</v>
      </c>
      <c r="I103" s="6"/>
      <c r="J103" s="6">
        <v>0.3750520077142892</v>
      </c>
      <c r="K103" s="6">
        <v>18.993485019354445</v>
      </c>
      <c r="L103" s="6">
        <v>0.67552649791885766</v>
      </c>
      <c r="M103" s="6">
        <v>7.2111005196447238</v>
      </c>
      <c r="N103" s="6"/>
      <c r="O103" s="6">
        <v>277.72104054581519</v>
      </c>
      <c r="P103" s="6">
        <v>10</v>
      </c>
      <c r="Q103" s="6">
        <v>10</v>
      </c>
      <c r="R103" s="6">
        <v>10</v>
      </c>
      <c r="S103" s="6">
        <v>10</v>
      </c>
      <c r="T103" s="6">
        <v>3.5566221640235755E-2</v>
      </c>
      <c r="U103" s="27">
        <f t="shared" si="4"/>
        <v>675.52649791885767</v>
      </c>
      <c r="V103" s="35" t="s">
        <v>18</v>
      </c>
      <c r="W103" s="3">
        <f t="shared" si="5"/>
        <v>100</v>
      </c>
      <c r="X103" s="3"/>
    </row>
    <row r="104" spans="3:24" x14ac:dyDescent="0.25">
      <c r="C104" s="6" t="str">
        <f t="shared" si="3"/>
        <v>2 Trim. 2002</v>
      </c>
      <c r="D104" s="1">
        <v>37377</v>
      </c>
      <c r="E104" s="6">
        <v>715.32715376226827</v>
      </c>
      <c r="F104" s="6">
        <v>25.43</v>
      </c>
      <c r="G104" s="6">
        <v>0.8794246812113089</v>
      </c>
      <c r="H104" s="6">
        <v>10.109827170418008</v>
      </c>
      <c r="I104" s="6"/>
      <c r="J104" s="6">
        <v>0.41718670673167774</v>
      </c>
      <c r="K104" s="6">
        <v>18.190769520174484</v>
      </c>
      <c r="L104" s="6">
        <v>0.62907635415917573</v>
      </c>
      <c r="M104" s="6">
        <v>7.2318338948435592</v>
      </c>
      <c r="N104" s="6"/>
      <c r="O104" s="6">
        <v>298.42497951382518</v>
      </c>
      <c r="P104" s="6">
        <v>10</v>
      </c>
      <c r="Q104" s="6">
        <v>10</v>
      </c>
      <c r="R104" s="6">
        <v>10</v>
      </c>
      <c r="S104" s="6">
        <v>10</v>
      </c>
      <c r="T104" s="6">
        <v>3.4582173858093153E-2</v>
      </c>
      <c r="U104" s="27">
        <f t="shared" si="4"/>
        <v>629.07635415917571</v>
      </c>
      <c r="V104" s="35" t="s">
        <v>18</v>
      </c>
      <c r="W104" s="3">
        <f t="shared" si="5"/>
        <v>101</v>
      </c>
      <c r="X104" s="3"/>
    </row>
    <row r="105" spans="3:24" x14ac:dyDescent="0.25">
      <c r="C105" s="6" t="str">
        <f t="shared" si="3"/>
        <v>2 Trim. 2002</v>
      </c>
      <c r="D105" s="1">
        <v>37408</v>
      </c>
      <c r="E105" s="6">
        <v>686.54755923972209</v>
      </c>
      <c r="F105" s="6">
        <v>24.13</v>
      </c>
      <c r="G105" s="6">
        <v>0.95857069789590654</v>
      </c>
      <c r="H105" s="6">
        <v>10.348451514638686</v>
      </c>
      <c r="I105" s="6"/>
      <c r="J105" s="6">
        <v>0.46799882274729288</v>
      </c>
      <c r="K105" s="6">
        <v>16.566392604454492</v>
      </c>
      <c r="L105" s="6">
        <v>0.6581043729991517</v>
      </c>
      <c r="M105" s="6">
        <v>7.1047041292857944</v>
      </c>
      <c r="N105" s="6"/>
      <c r="O105" s="6">
        <v>321.30344948421725</v>
      </c>
      <c r="P105" s="6">
        <v>10</v>
      </c>
      <c r="Q105" s="6">
        <v>10</v>
      </c>
      <c r="R105" s="6">
        <v>10</v>
      </c>
      <c r="S105" s="6">
        <v>10</v>
      </c>
      <c r="T105" s="6">
        <v>3.9725267214915323E-2</v>
      </c>
      <c r="U105" s="27">
        <f t="shared" si="4"/>
        <v>658.10437299915168</v>
      </c>
      <c r="V105" s="35" t="s">
        <v>18</v>
      </c>
      <c r="W105" s="3">
        <f t="shared" si="5"/>
        <v>102</v>
      </c>
      <c r="X105" s="3"/>
    </row>
    <row r="106" spans="3:24" x14ac:dyDescent="0.25">
      <c r="C106" s="6" t="str">
        <f t="shared" si="3"/>
        <v>3 Trim. 2002</v>
      </c>
      <c r="D106" s="1">
        <v>37438</v>
      </c>
      <c r="E106" s="6">
        <v>661.12299847911117</v>
      </c>
      <c r="F106" s="6">
        <v>25.77</v>
      </c>
      <c r="G106" s="6">
        <v>1.0295596042258242</v>
      </c>
      <c r="H106" s="6">
        <v>10.082552775059414</v>
      </c>
      <c r="I106" s="6"/>
      <c r="J106" s="6">
        <v>0.44346011651204975</v>
      </c>
      <c r="K106" s="6">
        <v>17.037139670806692</v>
      </c>
      <c r="L106" s="6">
        <v>0.68066553265874385</v>
      </c>
      <c r="M106" s="6">
        <v>6.6658075229711633</v>
      </c>
      <c r="N106" s="6"/>
      <c r="O106" s="6">
        <v>293.18168193434235</v>
      </c>
      <c r="P106" s="6">
        <v>10</v>
      </c>
      <c r="Q106" s="6">
        <v>10</v>
      </c>
      <c r="R106" s="6">
        <v>10</v>
      </c>
      <c r="S106" s="6">
        <v>10</v>
      </c>
      <c r="T106" s="6">
        <v>3.9951866675429736E-2</v>
      </c>
      <c r="U106" s="27">
        <f t="shared" si="4"/>
        <v>680.66553265874381</v>
      </c>
      <c r="V106" s="35" t="s">
        <v>18</v>
      </c>
      <c r="W106" s="3">
        <f t="shared" si="5"/>
        <v>103</v>
      </c>
      <c r="X106" s="3"/>
    </row>
    <row r="107" spans="3:24" x14ac:dyDescent="0.25">
      <c r="C107" s="6" t="str">
        <f t="shared" si="3"/>
        <v>3 Trim. 2002</v>
      </c>
      <c r="D107" s="1">
        <v>37469</v>
      </c>
      <c r="E107" s="6">
        <v>670.87595204953368</v>
      </c>
      <c r="F107" s="6">
        <v>26.63</v>
      </c>
      <c r="G107" s="6">
        <v>1.0873207640346392</v>
      </c>
      <c r="H107" s="6">
        <v>9.9668631654162212</v>
      </c>
      <c r="I107" s="6"/>
      <c r="J107" s="6">
        <v>0.40556304064914928</v>
      </c>
      <c r="K107" s="6">
        <v>17.865426603079083</v>
      </c>
      <c r="L107" s="6">
        <v>0.72945735275496493</v>
      </c>
      <c r="M107" s="6">
        <v>6.6865288150460369</v>
      </c>
      <c r="N107" s="6"/>
      <c r="O107" s="6">
        <v>272.08249101160175</v>
      </c>
      <c r="P107" s="6">
        <v>10</v>
      </c>
      <c r="Q107" s="6">
        <v>10</v>
      </c>
      <c r="R107" s="6">
        <v>10</v>
      </c>
      <c r="S107" s="6">
        <v>10</v>
      </c>
      <c r="T107" s="6">
        <v>4.0830670823681532E-2</v>
      </c>
      <c r="U107" s="27">
        <f t="shared" si="4"/>
        <v>729.45735275496497</v>
      </c>
      <c r="V107" s="35" t="s">
        <v>18</v>
      </c>
      <c r="W107" s="3">
        <f t="shared" si="5"/>
        <v>104</v>
      </c>
      <c r="X107" s="3"/>
    </row>
    <row r="108" spans="3:24" x14ac:dyDescent="0.25">
      <c r="C108" s="6" t="str">
        <f t="shared" si="3"/>
        <v>3 Trim. 2002</v>
      </c>
      <c r="D108" s="1">
        <v>37500</v>
      </c>
      <c r="E108" s="6">
        <v>668.79929037158638</v>
      </c>
      <c r="F108" s="6">
        <v>28.34</v>
      </c>
      <c r="G108" s="6">
        <v>1.0798250410060144</v>
      </c>
      <c r="H108" s="6">
        <v>10.266288712134033</v>
      </c>
      <c r="I108" s="6"/>
      <c r="J108" s="6">
        <v>0.44996396355374829</v>
      </c>
      <c r="K108" s="6">
        <v>18.95377188913076</v>
      </c>
      <c r="L108" s="6">
        <v>0.72218622115029152</v>
      </c>
      <c r="M108" s="6">
        <v>6.8660866054250684</v>
      </c>
      <c r="N108" s="6"/>
      <c r="O108" s="6">
        <v>300.9355795175332</v>
      </c>
      <c r="P108" s="6">
        <v>10</v>
      </c>
      <c r="Q108" s="6">
        <v>10</v>
      </c>
      <c r="R108" s="6">
        <v>10</v>
      </c>
      <c r="S108" s="6">
        <v>10</v>
      </c>
      <c r="T108" s="6">
        <v>3.8102506739802901E-2</v>
      </c>
      <c r="U108" s="27">
        <f t="shared" si="4"/>
        <v>722.18622115029154</v>
      </c>
      <c r="V108" s="35" t="s">
        <v>18</v>
      </c>
      <c r="W108" s="3">
        <f t="shared" si="5"/>
        <v>105</v>
      </c>
      <c r="X108" s="3"/>
    </row>
    <row r="109" spans="3:24" x14ac:dyDescent="0.25">
      <c r="C109" s="6" t="str">
        <f t="shared" si="3"/>
        <v>4 Trim. 2002</v>
      </c>
      <c r="D109" s="1">
        <v>37530</v>
      </c>
      <c r="E109" s="6">
        <v>668.5852438414081</v>
      </c>
      <c r="F109" s="6">
        <v>27.55</v>
      </c>
      <c r="G109" s="6">
        <v>1.0926118626430803</v>
      </c>
      <c r="H109" s="6">
        <v>10.184817559066126</v>
      </c>
      <c r="I109" s="6"/>
      <c r="J109" s="6">
        <v>0.50376045591077034</v>
      </c>
      <c r="K109" s="6">
        <v>18.419523467830793</v>
      </c>
      <c r="L109" s="6">
        <v>0.73050416860923895</v>
      </c>
      <c r="M109" s="6">
        <v>6.8094187312084804</v>
      </c>
      <c r="N109" s="6"/>
      <c r="O109" s="6">
        <v>336.8068072527613</v>
      </c>
      <c r="P109" s="6">
        <v>10</v>
      </c>
      <c r="Q109" s="6">
        <v>10</v>
      </c>
      <c r="R109" s="6">
        <v>10</v>
      </c>
      <c r="S109" s="6">
        <v>10</v>
      </c>
      <c r="T109" s="6">
        <v>3.9659232763814167E-2</v>
      </c>
      <c r="U109" s="27">
        <f t="shared" si="4"/>
        <v>730.50416860923895</v>
      </c>
      <c r="V109" s="35" t="s">
        <v>18</v>
      </c>
      <c r="W109" s="3">
        <f t="shared" si="5"/>
        <v>106</v>
      </c>
      <c r="X109" s="3"/>
    </row>
    <row r="110" spans="3:24" x14ac:dyDescent="0.25">
      <c r="C110" s="6" t="str">
        <f t="shared" si="3"/>
        <v>4 Trim. 2002</v>
      </c>
      <c r="D110" s="1">
        <v>37561</v>
      </c>
      <c r="E110" s="6">
        <v>655.06280446032497</v>
      </c>
      <c r="F110" s="6">
        <v>24.5</v>
      </c>
      <c r="G110" s="6">
        <v>1.1536799590821709</v>
      </c>
      <c r="H110" s="6">
        <v>10.266523758485173</v>
      </c>
      <c r="I110" s="6"/>
      <c r="J110" s="6">
        <v>0.50592937142341554</v>
      </c>
      <c r="K110" s="6">
        <v>16.049038709277962</v>
      </c>
      <c r="L110" s="6">
        <v>0.75573282944603992</v>
      </c>
      <c r="M110" s="6">
        <v>6.7252178452918532</v>
      </c>
      <c r="N110" s="6"/>
      <c r="O110" s="6">
        <v>331.41551290347201</v>
      </c>
      <c r="P110" s="6">
        <v>10</v>
      </c>
      <c r="Q110" s="6">
        <v>10</v>
      </c>
      <c r="R110" s="6">
        <v>10</v>
      </c>
      <c r="S110" s="6">
        <v>10</v>
      </c>
      <c r="T110" s="6">
        <v>4.7088977921721266E-2</v>
      </c>
      <c r="U110" s="27">
        <f t="shared" si="4"/>
        <v>755.73282944603989</v>
      </c>
      <c r="V110" s="35" t="s">
        <v>18</v>
      </c>
      <c r="W110" s="3">
        <f t="shared" si="5"/>
        <v>107</v>
      </c>
      <c r="X110" s="3"/>
    </row>
    <row r="111" spans="3:24" x14ac:dyDescent="0.25">
      <c r="C111" s="6" t="str">
        <f t="shared" si="3"/>
        <v>4 Trim. 2002</v>
      </c>
      <c r="D111" s="1">
        <v>37591</v>
      </c>
      <c r="E111" s="6">
        <v>644.19521632596957</v>
      </c>
      <c r="F111" s="6">
        <v>28.52</v>
      </c>
      <c r="G111" s="6">
        <v>1.2173936048254821</v>
      </c>
      <c r="H111" s="6">
        <v>10.736495176848875</v>
      </c>
      <c r="I111" s="6"/>
      <c r="J111" s="6">
        <v>0.51483252160028159</v>
      </c>
      <c r="K111" s="6">
        <v>18.372447569616654</v>
      </c>
      <c r="L111" s="6">
        <v>0.78423913661440336</v>
      </c>
      <c r="M111" s="6">
        <v>6.9163988330328889</v>
      </c>
      <c r="N111" s="6"/>
      <c r="O111" s="6">
        <v>331.65264762393781</v>
      </c>
      <c r="P111" s="6">
        <v>10</v>
      </c>
      <c r="Q111" s="6">
        <v>10</v>
      </c>
      <c r="R111" s="6">
        <v>10</v>
      </c>
      <c r="S111" s="6">
        <v>10</v>
      </c>
      <c r="T111" s="6">
        <v>4.2685610267373143E-2</v>
      </c>
      <c r="U111" s="27">
        <f t="shared" si="4"/>
        <v>784.23913661440338</v>
      </c>
      <c r="V111" s="35" t="s">
        <v>18</v>
      </c>
      <c r="W111" s="3">
        <f t="shared" si="5"/>
        <v>108</v>
      </c>
      <c r="X111" s="3"/>
    </row>
    <row r="112" spans="3:24" x14ac:dyDescent="0.25">
      <c r="C112" s="6" t="str">
        <f t="shared" si="3"/>
        <v>1 Trim. 2003</v>
      </c>
      <c r="D112" s="1">
        <v>37622</v>
      </c>
      <c r="E112" s="6">
        <v>617.55191651932898</v>
      </c>
      <c r="F112" s="6">
        <v>31.29</v>
      </c>
      <c r="G112" s="6">
        <v>1.2502425086862203</v>
      </c>
      <c r="H112" s="6">
        <v>11.474714995615319</v>
      </c>
      <c r="I112" s="6"/>
      <c r="J112" s="6">
        <v>0.56470891520203903</v>
      </c>
      <c r="K112" s="6">
        <v>19.323199467889804</v>
      </c>
      <c r="L112" s="6">
        <v>0.77208965735310919</v>
      </c>
      <c r="M112" s="6">
        <v>7.0862322370553237</v>
      </c>
      <c r="N112" s="6"/>
      <c r="O112" s="6">
        <v>348.73707285857046</v>
      </c>
      <c r="P112" s="6">
        <v>10</v>
      </c>
      <c r="Q112" s="6">
        <v>10</v>
      </c>
      <c r="R112" s="6">
        <v>10</v>
      </c>
      <c r="S112" s="6">
        <v>10</v>
      </c>
      <c r="T112" s="6">
        <v>3.9956615809722609E-2</v>
      </c>
      <c r="U112" s="27">
        <f t="shared" si="4"/>
        <v>772.08965735310915</v>
      </c>
      <c r="V112" s="35" t="s">
        <v>18</v>
      </c>
      <c r="W112" s="3">
        <f t="shared" si="5"/>
        <v>109</v>
      </c>
      <c r="X112" s="3"/>
    </row>
    <row r="113" spans="3:24" x14ac:dyDescent="0.25">
      <c r="C113" s="6" t="str">
        <f t="shared" si="3"/>
        <v>1 Trim. 2003</v>
      </c>
      <c r="D113" s="1">
        <v>37653</v>
      </c>
      <c r="E113" s="6">
        <v>608.89078664618341</v>
      </c>
      <c r="F113" s="6">
        <v>32.65</v>
      </c>
      <c r="G113" s="6">
        <v>1.2908075980176017</v>
      </c>
      <c r="H113" s="6">
        <v>11.582078185818244</v>
      </c>
      <c r="I113" s="6"/>
      <c r="J113" s="6">
        <v>0.68631211824145988</v>
      </c>
      <c r="K113" s="6">
        <v>19.880284183997887</v>
      </c>
      <c r="L113" s="6">
        <v>0.78596085376580804</v>
      </c>
      <c r="M113" s="6">
        <v>7.0522206975604709</v>
      </c>
      <c r="N113" s="6"/>
      <c r="O113" s="6">
        <v>417.88912556085097</v>
      </c>
      <c r="P113" s="6">
        <v>10</v>
      </c>
      <c r="Q113" s="6">
        <v>10</v>
      </c>
      <c r="R113" s="6">
        <v>10</v>
      </c>
      <c r="S113" s="6">
        <v>10</v>
      </c>
      <c r="T113" s="6">
        <v>3.9534689066389031E-2</v>
      </c>
      <c r="U113" s="27">
        <f t="shared" si="4"/>
        <v>785.960853765808</v>
      </c>
      <c r="V113" s="35" t="s">
        <v>18</v>
      </c>
      <c r="W113" s="3">
        <f t="shared" si="5"/>
        <v>110</v>
      </c>
      <c r="X113" s="3"/>
    </row>
    <row r="114" spans="3:24" x14ac:dyDescent="0.25">
      <c r="C114" s="6" t="str">
        <f t="shared" si="3"/>
        <v>1 Trim. 2003</v>
      </c>
      <c r="D114" s="1">
        <v>37681</v>
      </c>
      <c r="E114" s="6">
        <v>606.99929301939949</v>
      </c>
      <c r="F114" s="6">
        <v>30.34</v>
      </c>
      <c r="G114" s="6">
        <v>1.3450413587541228</v>
      </c>
      <c r="H114" s="6">
        <v>10.977338845506047</v>
      </c>
      <c r="I114" s="6"/>
      <c r="J114" s="6">
        <v>0.70070341400172864</v>
      </c>
      <c r="K114" s="6">
        <v>18.416358550208582</v>
      </c>
      <c r="L114" s="6">
        <v>0.81643915384560506</v>
      </c>
      <c r="M114" s="6">
        <v>6.663236918456561</v>
      </c>
      <c r="N114" s="6"/>
      <c r="O114" s="6">
        <v>425.3264769153289</v>
      </c>
      <c r="P114" s="6">
        <v>10</v>
      </c>
      <c r="Q114" s="6">
        <v>10</v>
      </c>
      <c r="R114" s="6">
        <v>10</v>
      </c>
      <c r="S114" s="6">
        <v>10</v>
      </c>
      <c r="T114" s="6">
        <v>4.4332279457947356E-2</v>
      </c>
      <c r="U114" s="27">
        <f t="shared" si="4"/>
        <v>816.43915384560501</v>
      </c>
      <c r="V114" s="35" t="s">
        <v>18</v>
      </c>
      <c r="W114" s="3">
        <f t="shared" si="5"/>
        <v>111</v>
      </c>
      <c r="X114" s="3"/>
    </row>
    <row r="115" spans="3:24" x14ac:dyDescent="0.25">
      <c r="C115" s="6" t="str">
        <f t="shared" si="3"/>
        <v>2 Trim. 2003</v>
      </c>
      <c r="D115" s="1">
        <v>37712</v>
      </c>
      <c r="E115" s="6">
        <v>604.70057892990167</v>
      </c>
      <c r="F115" s="6">
        <v>25.02</v>
      </c>
      <c r="G115" s="6">
        <v>1.3399707225877</v>
      </c>
      <c r="H115" s="6">
        <v>10.540616009477068</v>
      </c>
      <c r="I115" s="6"/>
      <c r="J115" s="6">
        <v>0.69878657809110634</v>
      </c>
      <c r="K115" s="6">
        <v>15.129608484826139</v>
      </c>
      <c r="L115" s="6">
        <v>0.81028107169790087</v>
      </c>
      <c r="M115" s="6">
        <v>6.3739166032085732</v>
      </c>
      <c r="N115" s="6"/>
      <c r="O115" s="6">
        <v>422.55664832013696</v>
      </c>
      <c r="P115" s="6">
        <v>10</v>
      </c>
      <c r="Q115" s="6">
        <v>10</v>
      </c>
      <c r="R115" s="6">
        <v>10</v>
      </c>
      <c r="S115" s="6">
        <v>10</v>
      </c>
      <c r="T115" s="6">
        <v>5.3555984116215032E-2</v>
      </c>
      <c r="U115" s="27">
        <f t="shared" si="4"/>
        <v>810.28107169790087</v>
      </c>
      <c r="V115" s="35" t="s">
        <v>18</v>
      </c>
      <c r="W115" s="3">
        <f t="shared" si="5"/>
        <v>112</v>
      </c>
      <c r="X115" s="3"/>
    </row>
    <row r="116" spans="3:24" x14ac:dyDescent="0.25">
      <c r="C116" s="6" t="str">
        <f t="shared" si="3"/>
        <v>2 Trim. 2003</v>
      </c>
      <c r="D116" s="1">
        <v>37742</v>
      </c>
      <c r="E116" s="6">
        <v>566.36656964671329</v>
      </c>
      <c r="F116" s="6">
        <v>25.81</v>
      </c>
      <c r="G116" s="6">
        <v>1.2742729148662233</v>
      </c>
      <c r="H116" s="6">
        <v>11.463968223945525</v>
      </c>
      <c r="I116" s="6"/>
      <c r="J116" s="6">
        <v>0.68617016338924242</v>
      </c>
      <c r="K116" s="6">
        <v>14.61792116258167</v>
      </c>
      <c r="L116" s="6">
        <v>0.72170557958650128</v>
      </c>
      <c r="M116" s="6">
        <v>6.4928083575349511</v>
      </c>
      <c r="N116" s="6"/>
      <c r="O116" s="6">
        <v>388.62384163269002</v>
      </c>
      <c r="P116" s="6">
        <v>10</v>
      </c>
      <c r="Q116" s="6">
        <v>10</v>
      </c>
      <c r="R116" s="6">
        <v>10</v>
      </c>
      <c r="S116" s="6">
        <v>10</v>
      </c>
      <c r="T116" s="6">
        <v>4.9371286899117531E-2</v>
      </c>
      <c r="U116" s="27">
        <f t="shared" si="4"/>
        <v>721.70557958650124</v>
      </c>
      <c r="V116" s="35" t="s">
        <v>18</v>
      </c>
      <c r="W116" s="3">
        <f t="shared" si="5"/>
        <v>113</v>
      </c>
      <c r="X116" s="3"/>
    </row>
    <row r="117" spans="3:24" x14ac:dyDescent="0.25">
      <c r="C117" s="6" t="str">
        <f t="shared" si="3"/>
        <v>2 Trim. 2003</v>
      </c>
      <c r="D117" s="1">
        <v>37773</v>
      </c>
      <c r="E117" s="6">
        <v>562.43306715962967</v>
      </c>
      <c r="F117" s="6">
        <v>27.55</v>
      </c>
      <c r="G117" s="6">
        <v>1.28970528580751</v>
      </c>
      <c r="H117" s="6">
        <v>11.474022677271959</v>
      </c>
      <c r="I117" s="6"/>
      <c r="J117" s="6">
        <v>0.66787518367346943</v>
      </c>
      <c r="K117" s="6">
        <v>15.495031000247797</v>
      </c>
      <c r="L117" s="6">
        <v>0.72537289962870466</v>
      </c>
      <c r="M117" s="6">
        <v>6.4533697670372137</v>
      </c>
      <c r="N117" s="6"/>
      <c r="O117" s="6">
        <v>375.63508803327045</v>
      </c>
      <c r="P117" s="6">
        <v>10</v>
      </c>
      <c r="Q117" s="6">
        <v>10</v>
      </c>
      <c r="R117" s="6">
        <v>10</v>
      </c>
      <c r="S117" s="6">
        <v>10</v>
      </c>
      <c r="T117" s="6">
        <v>4.6813259012976768E-2</v>
      </c>
      <c r="U117" s="27">
        <f t="shared" si="4"/>
        <v>725.37289962870466</v>
      </c>
      <c r="V117" s="35" t="s">
        <v>18</v>
      </c>
      <c r="W117" s="3">
        <f t="shared" si="5"/>
        <v>114</v>
      </c>
      <c r="X117" s="3"/>
    </row>
    <row r="118" spans="3:24" x14ac:dyDescent="0.25">
      <c r="C118" s="6" t="str">
        <f t="shared" si="3"/>
        <v>3 Trim. 2003</v>
      </c>
      <c r="D118" s="1">
        <v>37803</v>
      </c>
      <c r="E118" s="6">
        <v>576.82448647227409</v>
      </c>
      <c r="F118" s="6">
        <v>28.4</v>
      </c>
      <c r="G118" s="6">
        <v>1.3269634385086158</v>
      </c>
      <c r="H118" s="6">
        <v>11.296784565916399</v>
      </c>
      <c r="I118" s="6"/>
      <c r="J118" s="6">
        <v>0.66499408919476299</v>
      </c>
      <c r="K118" s="6">
        <v>16.381815415812582</v>
      </c>
      <c r="L118" s="6">
        <v>0.76542500398521529</v>
      </c>
      <c r="M118" s="6">
        <v>6.5162619560226389</v>
      </c>
      <c r="N118" s="6"/>
      <c r="O118" s="6">
        <v>383.58487400686681</v>
      </c>
      <c r="P118" s="6">
        <v>10</v>
      </c>
      <c r="Q118" s="6">
        <v>10</v>
      </c>
      <c r="R118" s="6">
        <v>10</v>
      </c>
      <c r="S118" s="6">
        <v>10</v>
      </c>
      <c r="T118" s="6">
        <v>4.6724064736218866E-2</v>
      </c>
      <c r="U118" s="27">
        <f t="shared" si="4"/>
        <v>765.42500398521531</v>
      </c>
      <c r="V118" s="35" t="s">
        <v>18</v>
      </c>
      <c r="W118" s="3">
        <f t="shared" si="5"/>
        <v>115</v>
      </c>
      <c r="X118" s="3"/>
    </row>
    <row r="119" spans="3:24" x14ac:dyDescent="0.25">
      <c r="C119" s="6" t="str">
        <f t="shared" si="3"/>
        <v>3 Trim. 2003</v>
      </c>
      <c r="D119" s="1">
        <v>37834</v>
      </c>
      <c r="E119" s="6">
        <v>588.8988541719973</v>
      </c>
      <c r="F119" s="6">
        <v>29.83</v>
      </c>
      <c r="G119" s="6">
        <v>1.3337977742111855</v>
      </c>
      <c r="H119" s="6">
        <v>11.548823828058893</v>
      </c>
      <c r="I119" s="6"/>
      <c r="J119" s="6">
        <v>0.63141794265033402</v>
      </c>
      <c r="K119" s="6">
        <v>17.566852819950679</v>
      </c>
      <c r="L119" s="6">
        <v>0.78547198093012749</v>
      </c>
      <c r="M119" s="6">
        <v>6.8010891193781413</v>
      </c>
      <c r="N119" s="6"/>
      <c r="O119" s="6">
        <v>371.84130293042159</v>
      </c>
      <c r="P119" s="6">
        <v>10</v>
      </c>
      <c r="Q119" s="6">
        <v>10</v>
      </c>
      <c r="R119" s="6">
        <v>10</v>
      </c>
      <c r="S119" s="6">
        <v>10</v>
      </c>
      <c r="T119" s="6">
        <v>4.4713301180395092E-2</v>
      </c>
      <c r="U119" s="27">
        <f t="shared" si="4"/>
        <v>785.47198093012753</v>
      </c>
      <c r="V119" s="35" t="s">
        <v>18</v>
      </c>
      <c r="W119" s="3">
        <f t="shared" si="5"/>
        <v>116</v>
      </c>
      <c r="X119" s="3"/>
    </row>
    <row r="120" spans="3:24" x14ac:dyDescent="0.25">
      <c r="C120" s="6" t="str">
        <f t="shared" si="3"/>
        <v>3 Trim. 2003</v>
      </c>
      <c r="D120" s="1">
        <v>37865</v>
      </c>
      <c r="E120" s="6">
        <v>584.53999517008515</v>
      </c>
      <c r="F120" s="6">
        <v>27.1</v>
      </c>
      <c r="G120" s="6">
        <v>1.4149279528739487</v>
      </c>
      <c r="H120" s="6">
        <v>12.181964337912889</v>
      </c>
      <c r="I120" s="6"/>
      <c r="J120" s="6">
        <v>0.56399999999999995</v>
      </c>
      <c r="K120" s="6">
        <v>15.841033869109307</v>
      </c>
      <c r="L120" s="6">
        <v>0.82708197873895639</v>
      </c>
      <c r="M120" s="6">
        <v>7.1208453752457501</v>
      </c>
      <c r="N120" s="6"/>
      <c r="O120" s="6">
        <v>329.68055727592798</v>
      </c>
      <c r="P120" s="6">
        <v>10</v>
      </c>
      <c r="Q120" s="6">
        <v>10</v>
      </c>
      <c r="R120" s="6">
        <v>10</v>
      </c>
      <c r="S120" s="6">
        <v>10</v>
      </c>
      <c r="T120" s="6">
        <v>5.2211363574684456E-2</v>
      </c>
      <c r="U120" s="27">
        <f t="shared" si="4"/>
        <v>827.08197873895642</v>
      </c>
      <c r="V120" s="35" t="s">
        <v>18</v>
      </c>
      <c r="W120" s="3">
        <f t="shared" si="5"/>
        <v>117</v>
      </c>
      <c r="X120" s="3"/>
    </row>
    <row r="121" spans="3:24" x14ac:dyDescent="0.25">
      <c r="C121" s="6" t="str">
        <f t="shared" si="3"/>
        <v>4 Trim. 2003</v>
      </c>
      <c r="D121" s="1">
        <v>37895</v>
      </c>
      <c r="E121" s="6">
        <v>561.03322724858469</v>
      </c>
      <c r="F121" s="6">
        <v>29.59</v>
      </c>
      <c r="G121" s="6">
        <v>1.5996754792853491</v>
      </c>
      <c r="H121" s="6">
        <v>12.178310435545162</v>
      </c>
      <c r="I121" s="6"/>
      <c r="J121" s="6">
        <v>0.66200000000000003</v>
      </c>
      <c r="K121" s="6">
        <v>16.600973194285618</v>
      </c>
      <c r="L121" s="6">
        <v>0.89747109669388592</v>
      </c>
      <c r="M121" s="6">
        <v>6.832436806089019</v>
      </c>
      <c r="N121" s="6"/>
      <c r="O121" s="6">
        <v>371.40399643856307</v>
      </c>
      <c r="P121" s="6">
        <v>10</v>
      </c>
      <c r="Q121" s="6">
        <v>10</v>
      </c>
      <c r="R121" s="6">
        <v>10</v>
      </c>
      <c r="S121" s="6">
        <v>10</v>
      </c>
      <c r="T121" s="6">
        <v>5.4061354487507582E-2</v>
      </c>
      <c r="U121" s="27">
        <f t="shared" si="4"/>
        <v>897.4710966938859</v>
      </c>
      <c r="V121" s="35" t="s">
        <v>18</v>
      </c>
      <c r="W121" s="3">
        <f t="shared" si="5"/>
        <v>118</v>
      </c>
      <c r="X121" s="3"/>
    </row>
    <row r="122" spans="3:24" x14ac:dyDescent="0.25">
      <c r="C122" s="6" t="str">
        <f t="shared" si="3"/>
        <v>4 Trim. 2003</v>
      </c>
      <c r="D122" s="1">
        <v>37926</v>
      </c>
      <c r="E122" s="6">
        <v>560.55187383299358</v>
      </c>
      <c r="F122" s="6">
        <v>28.77</v>
      </c>
      <c r="G122" s="6">
        <v>1.6962380288893986</v>
      </c>
      <c r="H122" s="6">
        <v>12.552377728888136</v>
      </c>
      <c r="I122" s="6"/>
      <c r="J122" s="6">
        <v>0.76800000000000002</v>
      </c>
      <c r="K122" s="6">
        <v>16.127077410175225</v>
      </c>
      <c r="L122" s="6">
        <v>0.95082940556073581</v>
      </c>
      <c r="M122" s="6">
        <v>7.0362588569877804</v>
      </c>
      <c r="N122" s="6"/>
      <c r="O122" s="6">
        <v>430.5038391037391</v>
      </c>
      <c r="P122" s="6">
        <v>10</v>
      </c>
      <c r="Q122" s="6">
        <v>10</v>
      </c>
      <c r="R122" s="6">
        <v>10</v>
      </c>
      <c r="S122" s="6">
        <v>10</v>
      </c>
      <c r="T122" s="6">
        <v>5.8958568956878642E-2</v>
      </c>
      <c r="U122" s="27">
        <f t="shared" si="4"/>
        <v>950.82940556073584</v>
      </c>
      <c r="V122" s="35" t="s">
        <v>18</v>
      </c>
      <c r="W122" s="3">
        <f t="shared" si="5"/>
        <v>119</v>
      </c>
      <c r="X122" s="3"/>
    </row>
    <row r="123" spans="3:24" x14ac:dyDescent="0.25">
      <c r="C123" s="6" t="str">
        <f t="shared" si="3"/>
        <v>4 Trim. 2003</v>
      </c>
      <c r="D123" s="1">
        <v>37956</v>
      </c>
      <c r="E123" s="6">
        <v>533.92095799804986</v>
      </c>
      <c r="F123" s="6">
        <v>29.88</v>
      </c>
      <c r="G123" s="6">
        <v>1.622383110813242</v>
      </c>
      <c r="H123" s="6">
        <v>13.113051739257529</v>
      </c>
      <c r="I123" s="6"/>
      <c r="J123" s="6">
        <v>0.73</v>
      </c>
      <c r="K123" s="6">
        <v>15.953558224981728</v>
      </c>
      <c r="L123" s="6">
        <v>0.86622434476526244</v>
      </c>
      <c r="M123" s="6">
        <v>7.0013331469023736</v>
      </c>
      <c r="N123" s="6"/>
      <c r="O123" s="6">
        <v>389.76229933857638</v>
      </c>
      <c r="P123" s="6">
        <v>10</v>
      </c>
      <c r="Q123" s="6">
        <v>10</v>
      </c>
      <c r="R123" s="6">
        <v>10</v>
      </c>
      <c r="S123" s="6">
        <v>10</v>
      </c>
      <c r="T123" s="6">
        <v>5.4296623521192841E-2</v>
      </c>
      <c r="U123" s="27">
        <f t="shared" si="4"/>
        <v>866.22434476526246</v>
      </c>
      <c r="V123" s="35" t="s">
        <v>18</v>
      </c>
      <c r="W123" s="3">
        <f t="shared" si="5"/>
        <v>120</v>
      </c>
      <c r="X123" s="3"/>
    </row>
    <row r="124" spans="3:24" x14ac:dyDescent="0.25">
      <c r="C124" s="6" t="str">
        <f t="shared" si="3"/>
        <v>1 Trim. 2004</v>
      </c>
      <c r="D124" s="1">
        <v>37987</v>
      </c>
      <c r="E124" s="6">
        <v>520.05479977705875</v>
      </c>
      <c r="F124" s="6">
        <v>31.18</v>
      </c>
      <c r="G124" s="6">
        <v>1.6808056579481119</v>
      </c>
      <c r="H124" s="6">
        <v>13.326688102893891</v>
      </c>
      <c r="I124" s="6"/>
      <c r="J124" s="6">
        <v>0.71899999999999997</v>
      </c>
      <c r="K124" s="6">
        <v>16.215308657048691</v>
      </c>
      <c r="L124" s="6">
        <v>0.87411104990835287</v>
      </c>
      <c r="M124" s="6">
        <v>6.9306081130417931</v>
      </c>
      <c r="N124" s="6"/>
      <c r="O124" s="6">
        <v>373.91940103970524</v>
      </c>
      <c r="P124" s="6">
        <v>10</v>
      </c>
      <c r="Q124" s="6">
        <v>10</v>
      </c>
      <c r="R124" s="6">
        <v>10</v>
      </c>
      <c r="S124" s="6">
        <v>10</v>
      </c>
      <c r="T124" s="6">
        <v>5.3906531685314688E-2</v>
      </c>
      <c r="U124" s="27">
        <f t="shared" si="4"/>
        <v>874.11104990835281</v>
      </c>
      <c r="V124" s="35" t="s">
        <v>18</v>
      </c>
      <c r="W124" s="3">
        <f t="shared" si="5"/>
        <v>121</v>
      </c>
      <c r="X124" s="3" t="e">
        <v>#REF!</v>
      </c>
    </row>
    <row r="125" spans="3:24" x14ac:dyDescent="0.25">
      <c r="C125" s="6" t="str">
        <f t="shared" si="3"/>
        <v>1 Trim. 2004</v>
      </c>
      <c r="D125" s="1">
        <v>38018</v>
      </c>
      <c r="E125" s="6">
        <v>518.68706237718891</v>
      </c>
      <c r="F125" s="6">
        <v>30.87</v>
      </c>
      <c r="G125" s="6">
        <v>1.6296583713998485</v>
      </c>
      <c r="H125" s="6">
        <v>13.010492469114908</v>
      </c>
      <c r="I125" s="6"/>
      <c r="J125" s="6">
        <v>0.74299999999999999</v>
      </c>
      <c r="K125" s="6">
        <v>16.011869615583823</v>
      </c>
      <c r="L125" s="6">
        <v>0.84528271333978122</v>
      </c>
      <c r="M125" s="6">
        <v>6.7483741188857511</v>
      </c>
      <c r="N125" s="6"/>
      <c r="O125" s="6">
        <v>385.38448734625138</v>
      </c>
      <c r="P125" s="6">
        <v>10</v>
      </c>
      <c r="Q125" s="6">
        <v>10</v>
      </c>
      <c r="R125" s="6">
        <v>10</v>
      </c>
      <c r="S125" s="6">
        <v>10</v>
      </c>
      <c r="T125" s="6">
        <v>5.2791006524128548E-2</v>
      </c>
      <c r="U125" s="27">
        <f t="shared" si="4"/>
        <v>845.28271333978125</v>
      </c>
      <c r="V125" s="35" t="s">
        <v>18</v>
      </c>
      <c r="W125" s="3">
        <f t="shared" si="5"/>
        <v>122</v>
      </c>
      <c r="X125" s="3" t="e">
        <v>#REF!</v>
      </c>
    </row>
    <row r="126" spans="3:24" x14ac:dyDescent="0.25">
      <c r="C126" s="6" t="str">
        <f t="shared" si="3"/>
        <v>1 Trim. 2004</v>
      </c>
      <c r="D126" s="1">
        <v>38047</v>
      </c>
      <c r="E126" s="6">
        <v>534.96470703371904</v>
      </c>
      <c r="F126" s="6">
        <v>33.799999999999997</v>
      </c>
      <c r="G126" s="6">
        <v>1.5935025309088346</v>
      </c>
      <c r="H126" s="6">
        <v>13.064674071908795</v>
      </c>
      <c r="I126" s="6"/>
      <c r="J126" s="6">
        <v>0.68799999999999994</v>
      </c>
      <c r="K126" s="6">
        <v>18.081807097739702</v>
      </c>
      <c r="L126" s="6">
        <v>0.85246761460513454</v>
      </c>
      <c r="M126" s="6">
        <v>6.9891395373697138</v>
      </c>
      <c r="N126" s="6"/>
      <c r="O126" s="6">
        <v>368.05571843919864</v>
      </c>
      <c r="P126" s="6">
        <v>10</v>
      </c>
      <c r="Q126" s="6">
        <v>10</v>
      </c>
      <c r="R126" s="6">
        <v>10</v>
      </c>
      <c r="S126" s="6">
        <v>10</v>
      </c>
      <c r="T126" s="6">
        <v>4.7145045293160791E-2</v>
      </c>
      <c r="U126" s="27">
        <f t="shared" si="4"/>
        <v>852.46761460513449</v>
      </c>
      <c r="V126" s="35" t="s">
        <v>18</v>
      </c>
      <c r="W126" s="3">
        <f t="shared" si="5"/>
        <v>123</v>
      </c>
      <c r="X126" s="3" t="e">
        <v>#REF!</v>
      </c>
    </row>
    <row r="127" spans="3:24" x14ac:dyDescent="0.25">
      <c r="C127" s="6" t="str">
        <f t="shared" si="3"/>
        <v>2 Trim. 2004</v>
      </c>
      <c r="D127" s="1">
        <v>38078</v>
      </c>
      <c r="E127" s="6">
        <v>547.29504230146688</v>
      </c>
      <c r="F127" s="6">
        <v>33.36</v>
      </c>
      <c r="G127" s="6">
        <v>1.5308911973756152</v>
      </c>
      <c r="H127" s="6">
        <v>13.017684887459808</v>
      </c>
      <c r="I127" s="6"/>
      <c r="J127" s="6">
        <v>0.621</v>
      </c>
      <c r="K127" s="6">
        <v>18.257762611176936</v>
      </c>
      <c r="L127" s="6">
        <v>0.83784916262663056</v>
      </c>
      <c r="M127" s="6">
        <v>7.1245144011494812</v>
      </c>
      <c r="N127" s="6"/>
      <c r="O127" s="6">
        <v>339.8702212692109</v>
      </c>
      <c r="P127" s="6">
        <v>10</v>
      </c>
      <c r="Q127" s="6">
        <v>10</v>
      </c>
      <c r="R127" s="6">
        <v>10</v>
      </c>
      <c r="S127" s="6">
        <v>10</v>
      </c>
      <c r="T127" s="6">
        <v>4.5890023902146734E-2</v>
      </c>
      <c r="U127" s="27">
        <f t="shared" si="4"/>
        <v>837.84916262663057</v>
      </c>
      <c r="V127" s="35" t="s">
        <v>18</v>
      </c>
      <c r="W127" s="3">
        <f t="shared" si="5"/>
        <v>124</v>
      </c>
      <c r="X127" s="3" t="e">
        <v>#REF!</v>
      </c>
    </row>
    <row r="128" spans="3:24" x14ac:dyDescent="0.25">
      <c r="C128" s="6" t="str">
        <f t="shared" si="3"/>
        <v>2 Trim. 2004</v>
      </c>
      <c r="D128" s="1">
        <v>38108</v>
      </c>
      <c r="E128" s="6">
        <v>546.29956592855649</v>
      </c>
      <c r="F128" s="6">
        <v>37.92</v>
      </c>
      <c r="G128" s="6">
        <v>1.544118943896718</v>
      </c>
      <c r="H128" s="6">
        <v>12.352000714540907</v>
      </c>
      <c r="I128" s="6"/>
      <c r="J128" s="6">
        <v>0.83399999999999996</v>
      </c>
      <c r="K128" s="6">
        <v>20.715679540010864</v>
      </c>
      <c r="L128" s="6">
        <v>0.84355150879283813</v>
      </c>
      <c r="M128" s="6">
        <v>6.7478926287029175</v>
      </c>
      <c r="N128" s="6"/>
      <c r="O128" s="6">
        <v>455.61383798441608</v>
      </c>
      <c r="P128" s="6">
        <v>10</v>
      </c>
      <c r="Q128" s="6">
        <v>10</v>
      </c>
      <c r="R128" s="6">
        <v>10</v>
      </c>
      <c r="S128" s="6">
        <v>10</v>
      </c>
      <c r="T128" s="6">
        <v>4.0720436284196145E-2</v>
      </c>
      <c r="U128" s="27">
        <f t="shared" si="4"/>
        <v>843.55150879283815</v>
      </c>
      <c r="V128" s="35" t="s">
        <v>18</v>
      </c>
      <c r="W128" s="3">
        <f t="shared" si="5"/>
        <v>125</v>
      </c>
      <c r="X128" s="3" t="e">
        <v>#REF!</v>
      </c>
    </row>
    <row r="129" spans="3:24" x14ac:dyDescent="0.25">
      <c r="C129" s="6" t="str">
        <f t="shared" si="3"/>
        <v>2 Trim. 2004</v>
      </c>
      <c r="D129" s="1">
        <v>38139</v>
      </c>
      <c r="E129" s="6">
        <v>540.40015422233057</v>
      </c>
      <c r="F129" s="6">
        <v>35.19</v>
      </c>
      <c r="G129" s="6">
        <v>1.4248487627647752</v>
      </c>
      <c r="H129" s="6">
        <v>12.61729026600409</v>
      </c>
      <c r="I129" s="6"/>
      <c r="J129" s="6">
        <v>0.76400000000000001</v>
      </c>
      <c r="K129" s="6">
        <v>19.01668142708381</v>
      </c>
      <c r="L129" s="6">
        <v>0.76998849114158141</v>
      </c>
      <c r="M129" s="6">
        <v>6.8183856056165206</v>
      </c>
      <c r="N129" s="6"/>
      <c r="O129" s="6">
        <v>412.86571782586054</v>
      </c>
      <c r="P129" s="6">
        <v>10</v>
      </c>
      <c r="Q129" s="6">
        <v>10</v>
      </c>
      <c r="R129" s="6">
        <v>10</v>
      </c>
      <c r="S129" s="6">
        <v>10</v>
      </c>
      <c r="T129" s="6">
        <v>4.0490160919715128E-2</v>
      </c>
      <c r="U129" s="27">
        <f t="shared" si="4"/>
        <v>769.98849114158145</v>
      </c>
      <c r="V129" s="35" t="s">
        <v>18</v>
      </c>
      <c r="W129" s="3">
        <f t="shared" si="5"/>
        <v>126</v>
      </c>
      <c r="X129" s="3" t="e">
        <v>#REF!</v>
      </c>
    </row>
    <row r="130" spans="3:24" x14ac:dyDescent="0.25">
      <c r="C130" s="6" t="str">
        <f t="shared" si="3"/>
        <v>3 Trim. 2004</v>
      </c>
      <c r="D130" s="1">
        <v>38169</v>
      </c>
      <c r="E130" s="6">
        <v>534.78109158265306</v>
      </c>
      <c r="F130" s="6">
        <v>38.369999999999997</v>
      </c>
      <c r="G130" s="6">
        <v>1.2570768443887901</v>
      </c>
      <c r="H130" s="6">
        <v>12.804164752717805</v>
      </c>
      <c r="I130" s="6"/>
      <c r="J130" s="6">
        <v>0.68100000000000005</v>
      </c>
      <c r="K130" s="6">
        <v>20.519550484026396</v>
      </c>
      <c r="L130" s="6">
        <v>0.6722609270455141</v>
      </c>
      <c r="M130" s="6">
        <v>6.8474252032625582</v>
      </c>
      <c r="N130" s="6"/>
      <c r="O130" s="6">
        <v>364.18592336778676</v>
      </c>
      <c r="P130" s="6">
        <v>10</v>
      </c>
      <c r="Q130" s="6">
        <v>10</v>
      </c>
      <c r="R130" s="6">
        <v>10</v>
      </c>
      <c r="S130" s="6">
        <v>10</v>
      </c>
      <c r="T130" s="6">
        <v>3.2761971446150381E-2</v>
      </c>
      <c r="U130" s="27">
        <f t="shared" si="4"/>
        <v>672.26092704551411</v>
      </c>
      <c r="V130" s="35" t="s">
        <v>18</v>
      </c>
      <c r="W130" s="3">
        <f t="shared" si="5"/>
        <v>127</v>
      </c>
      <c r="X130" s="3" t="e">
        <v>#REF!</v>
      </c>
    </row>
    <row r="131" spans="3:24" x14ac:dyDescent="0.25">
      <c r="C131" s="6" t="str">
        <f t="shared" si="3"/>
        <v>3 Trim. 2004</v>
      </c>
      <c r="D131" s="1">
        <v>38200</v>
      </c>
      <c r="E131" s="6">
        <v>538.73003749194118</v>
      </c>
      <c r="F131" s="6">
        <v>43.03</v>
      </c>
      <c r="G131" s="6">
        <v>1.178812677472266</v>
      </c>
      <c r="H131" s="6">
        <v>12.866023579849948</v>
      </c>
      <c r="I131" s="6"/>
      <c r="J131" s="6">
        <v>0.69399999999999995</v>
      </c>
      <c r="K131" s="6">
        <v>23.181553513278228</v>
      </c>
      <c r="L131" s="6">
        <v>0.63506179793060946</v>
      </c>
      <c r="M131" s="6">
        <v>6.9313133655447619</v>
      </c>
      <c r="N131" s="6"/>
      <c r="O131" s="6">
        <v>373.87864601940714</v>
      </c>
      <c r="P131" s="6">
        <v>10</v>
      </c>
      <c r="Q131" s="6">
        <v>10</v>
      </c>
      <c r="R131" s="6">
        <v>10</v>
      </c>
      <c r="S131" s="6">
        <v>10</v>
      </c>
      <c r="T131" s="6">
        <v>2.7395135428126102E-2</v>
      </c>
      <c r="U131" s="27">
        <f t="shared" si="4"/>
        <v>635.06179793060949</v>
      </c>
      <c r="V131" s="35" t="s">
        <v>18</v>
      </c>
      <c r="W131" s="3">
        <f t="shared" si="5"/>
        <v>128</v>
      </c>
      <c r="X131" s="3" t="e">
        <v>#REF!</v>
      </c>
    </row>
    <row r="132" spans="3:24" x14ac:dyDescent="0.25">
      <c r="C132" s="6" t="str">
        <f t="shared" si="3"/>
        <v>3 Trim. 2004</v>
      </c>
      <c r="D132" s="1">
        <v>38231</v>
      </c>
      <c r="E132" s="6">
        <v>536.88383033961873</v>
      </c>
      <c r="F132" s="6">
        <v>43.38</v>
      </c>
      <c r="G132" s="6">
        <v>1.2495811213601651</v>
      </c>
      <c r="H132" s="6">
        <v>13.040850628471208</v>
      </c>
      <c r="I132" s="6"/>
      <c r="J132" s="6">
        <v>0.81</v>
      </c>
      <c r="K132" s="6">
        <v>23.290020560132664</v>
      </c>
      <c r="L132" s="6">
        <v>0.67087989875592147</v>
      </c>
      <c r="M132" s="6">
        <v>7.0014218363004463</v>
      </c>
      <c r="N132" s="6"/>
      <c r="O132" s="6">
        <v>434.87590257509117</v>
      </c>
      <c r="P132" s="6">
        <v>10</v>
      </c>
      <c r="Q132" s="6">
        <v>10</v>
      </c>
      <c r="R132" s="6">
        <v>10</v>
      </c>
      <c r="S132" s="6">
        <v>10</v>
      </c>
      <c r="T132" s="6">
        <v>2.8805466144770978E-2</v>
      </c>
      <c r="U132" s="27">
        <f t="shared" si="4"/>
        <v>670.87989875592143</v>
      </c>
      <c r="V132" s="35" t="s">
        <v>18</v>
      </c>
      <c r="W132" s="3">
        <f t="shared" si="5"/>
        <v>129</v>
      </c>
      <c r="X132" s="3" t="e">
        <v>#REF!</v>
      </c>
    </row>
    <row r="133" spans="3:24" x14ac:dyDescent="0.25">
      <c r="C133" s="6" t="str">
        <f t="shared" ref="C133:C196" si="6">CONCATENATE(ROUND((MONTH(D133)+1)/3,0)," ","Trim. ",YEAR(D133))</f>
        <v>4 Trim. 2004</v>
      </c>
      <c r="D133" s="1">
        <v>38261</v>
      </c>
      <c r="E133" s="6">
        <v>525.19802364674172</v>
      </c>
      <c r="F133" s="6">
        <v>49.77</v>
      </c>
      <c r="G133" s="6">
        <v>1.1578687454805201</v>
      </c>
      <c r="H133" s="6">
        <v>13.511560251110087</v>
      </c>
      <c r="I133" s="6"/>
      <c r="J133" s="6">
        <v>0.81200000000000006</v>
      </c>
      <c r="K133" s="6">
        <v>26.139105636898336</v>
      </c>
      <c r="L133" s="6">
        <v>0.60811037676870139</v>
      </c>
      <c r="M133" s="6">
        <v>7.09624474026689</v>
      </c>
      <c r="N133" s="6"/>
      <c r="O133" s="6">
        <v>426.46079520115433</v>
      </c>
      <c r="P133" s="6">
        <v>10</v>
      </c>
      <c r="Q133" s="6">
        <v>10</v>
      </c>
      <c r="R133" s="6">
        <v>10</v>
      </c>
      <c r="S133" s="6">
        <v>10</v>
      </c>
      <c r="T133" s="6">
        <v>2.326439110871047E-2</v>
      </c>
      <c r="U133" s="27">
        <f t="shared" ref="U133:U196" si="7">L133*1000</f>
        <v>608.11037676870137</v>
      </c>
      <c r="V133" s="35" t="s">
        <v>18</v>
      </c>
      <c r="W133" s="3">
        <f t="shared" si="5"/>
        <v>130</v>
      </c>
      <c r="X133" s="3" t="e">
        <v>#REF!</v>
      </c>
    </row>
    <row r="134" spans="3:24" x14ac:dyDescent="0.25">
      <c r="C134" s="6" t="str">
        <f t="shared" si="6"/>
        <v>4 Trim. 2004</v>
      </c>
      <c r="D134" s="1">
        <v>38292</v>
      </c>
      <c r="E134" s="6">
        <v>504.91634440120202</v>
      </c>
      <c r="F134" s="6">
        <v>43.05</v>
      </c>
      <c r="G134" s="6">
        <v>1.085557064498492</v>
      </c>
      <c r="H134" s="6">
        <v>14.140514469453379</v>
      </c>
      <c r="I134" s="6"/>
      <c r="J134" s="6">
        <v>0.78800000000000003</v>
      </c>
      <c r="K134" s="6">
        <v>21.736648626471744</v>
      </c>
      <c r="L134" s="6">
        <v>0.54811550464547854</v>
      </c>
      <c r="M134" s="6">
        <v>7.1397768738687031</v>
      </c>
      <c r="N134" s="6"/>
      <c r="O134" s="6">
        <v>397.87407938814721</v>
      </c>
      <c r="P134" s="6">
        <v>10</v>
      </c>
      <c r="Q134" s="6">
        <v>10</v>
      </c>
      <c r="R134" s="6">
        <v>10</v>
      </c>
      <c r="S134" s="6">
        <v>10</v>
      </c>
      <c r="T134" s="6">
        <v>2.5216191974413292E-2</v>
      </c>
      <c r="U134" s="27">
        <f t="shared" si="7"/>
        <v>548.1155046454785</v>
      </c>
      <c r="V134" s="35" t="s">
        <v>18</v>
      </c>
      <c r="W134" s="3">
        <f t="shared" ref="W134:W197" si="8">IF(V134="d",W133+1,"")</f>
        <v>131</v>
      </c>
      <c r="X134" s="3" t="e">
        <v>#REF!</v>
      </c>
    </row>
    <row r="135" spans="3:24" x14ac:dyDescent="0.25">
      <c r="C135" s="6" t="str">
        <f t="shared" si="6"/>
        <v>4 Trim. 2004</v>
      </c>
      <c r="D135" s="1">
        <v>38322</v>
      </c>
      <c r="E135" s="6">
        <v>489.24081174795509</v>
      </c>
      <c r="F135" s="6">
        <v>39.65</v>
      </c>
      <c r="G135" s="6">
        <v>1.071447468209316</v>
      </c>
      <c r="H135" s="6">
        <v>14.242399883075123</v>
      </c>
      <c r="I135" s="6"/>
      <c r="J135" s="6">
        <v>0.73599999999999999</v>
      </c>
      <c r="K135" s="6">
        <v>19.398398185806418</v>
      </c>
      <c r="L135" s="6">
        <v>0.52419582909201712</v>
      </c>
      <c r="M135" s="6">
        <v>6.9679632800346534</v>
      </c>
      <c r="N135" s="6"/>
      <c r="O135" s="6">
        <v>360.08123744649492</v>
      </c>
      <c r="P135" s="6">
        <v>10</v>
      </c>
      <c r="Q135" s="6">
        <v>10</v>
      </c>
      <c r="R135" s="6">
        <v>10</v>
      </c>
      <c r="S135" s="6">
        <v>10</v>
      </c>
      <c r="T135" s="6">
        <v>2.7022634759377457E-2</v>
      </c>
      <c r="U135" s="27">
        <f t="shared" si="7"/>
        <v>524.19582909201711</v>
      </c>
      <c r="V135" s="35" t="s">
        <v>18</v>
      </c>
      <c r="W135" s="3">
        <f t="shared" si="8"/>
        <v>132</v>
      </c>
      <c r="X135" s="3" t="e">
        <v>#REF!</v>
      </c>
    </row>
    <row r="136" spans="3:24" x14ac:dyDescent="0.25">
      <c r="C136" s="6" t="str">
        <f t="shared" si="6"/>
        <v>1 Trim. 2005</v>
      </c>
      <c r="D136" s="1">
        <v>38353</v>
      </c>
      <c r="E136" s="6">
        <v>499.99275875447535</v>
      </c>
      <c r="F136" s="6">
        <v>44.28</v>
      </c>
      <c r="G136" s="6">
        <v>1.1300904777862044</v>
      </c>
      <c r="H136" s="6">
        <v>13.636012861736331</v>
      </c>
      <c r="I136" s="6"/>
      <c r="J136" s="6">
        <v>0.68500000000000005</v>
      </c>
      <c r="K136" s="6">
        <v>22.13967935764817</v>
      </c>
      <c r="L136" s="6">
        <v>0.56503705563048745</v>
      </c>
      <c r="M136" s="6">
        <v>6.817907689151057</v>
      </c>
      <c r="N136" s="6"/>
      <c r="O136" s="6">
        <v>342.49503974681562</v>
      </c>
      <c r="P136" s="6">
        <v>10</v>
      </c>
      <c r="Q136" s="6">
        <v>10</v>
      </c>
      <c r="R136" s="6">
        <v>10</v>
      </c>
      <c r="S136" s="6">
        <v>10</v>
      </c>
      <c r="T136" s="6">
        <v>2.5521465171323494E-2</v>
      </c>
      <c r="U136" s="27">
        <f t="shared" si="7"/>
        <v>565.03705563048743</v>
      </c>
      <c r="V136" s="35" t="s">
        <v>18</v>
      </c>
      <c r="W136" s="3">
        <f t="shared" si="8"/>
        <v>133</v>
      </c>
      <c r="X136" s="3" t="e">
        <v>#REF!</v>
      </c>
    </row>
    <row r="137" spans="3:24" x14ac:dyDescent="0.25">
      <c r="C137" s="6" t="str">
        <f t="shared" si="6"/>
        <v>1 Trim. 2005</v>
      </c>
      <c r="D137" s="1">
        <v>38384</v>
      </c>
      <c r="E137" s="6">
        <v>504.02827669669784</v>
      </c>
      <c r="F137" s="6">
        <v>45.56</v>
      </c>
      <c r="G137" s="6">
        <v>1.150152560009877</v>
      </c>
      <c r="H137" s="6">
        <v>13.610771704180067</v>
      </c>
      <c r="I137" s="6"/>
      <c r="J137" s="6">
        <v>0.70799999999999996</v>
      </c>
      <c r="K137" s="6">
        <v>22.963528286301557</v>
      </c>
      <c r="L137" s="6">
        <v>0.57970941276007359</v>
      </c>
      <c r="M137" s="6">
        <v>6.8602138065700569</v>
      </c>
      <c r="N137" s="6"/>
      <c r="O137" s="6">
        <v>356.85201990126205</v>
      </c>
      <c r="P137" s="6">
        <v>10</v>
      </c>
      <c r="Q137" s="6">
        <v>10</v>
      </c>
      <c r="R137" s="6">
        <v>10</v>
      </c>
      <c r="S137" s="6">
        <v>10</v>
      </c>
      <c r="T137" s="6">
        <v>2.5244788411103527E-2</v>
      </c>
      <c r="U137" s="27">
        <f t="shared" si="7"/>
        <v>579.70941276007363</v>
      </c>
      <c r="V137" s="35" t="s">
        <v>18</v>
      </c>
      <c r="W137" s="3">
        <f t="shared" si="8"/>
        <v>134</v>
      </c>
      <c r="X137" s="3" t="e">
        <v>#REF!</v>
      </c>
    </row>
    <row r="138" spans="3:24" x14ac:dyDescent="0.25">
      <c r="C138" s="6" t="str">
        <f t="shared" si="6"/>
        <v>1 Trim. 2005</v>
      </c>
      <c r="D138" s="1">
        <v>38412</v>
      </c>
      <c r="E138" s="6">
        <v>496.91038409414068</v>
      </c>
      <c r="F138" s="6">
        <v>53.08</v>
      </c>
      <c r="G138" s="6">
        <v>1.2398807739113564</v>
      </c>
      <c r="H138" s="6">
        <v>13.957893125095696</v>
      </c>
      <c r="I138" s="6"/>
      <c r="J138" s="6">
        <v>0.72399999999999998</v>
      </c>
      <c r="K138" s="6">
        <v>26.376003187716986</v>
      </c>
      <c r="L138" s="6">
        <v>0.61610963159523247</v>
      </c>
      <c r="M138" s="6">
        <v>6.9358220339362679</v>
      </c>
      <c r="N138" s="6"/>
      <c r="O138" s="6">
        <v>359.76311808415784</v>
      </c>
      <c r="P138" s="6">
        <v>10</v>
      </c>
      <c r="Q138" s="6">
        <v>10</v>
      </c>
      <c r="R138" s="6">
        <v>10</v>
      </c>
      <c r="S138" s="6">
        <v>10</v>
      </c>
      <c r="T138" s="6">
        <v>2.3358718423348839E-2</v>
      </c>
      <c r="U138" s="27">
        <f t="shared" si="7"/>
        <v>616.10963159523249</v>
      </c>
      <c r="V138" s="35" t="s">
        <v>18</v>
      </c>
      <c r="W138" s="3">
        <f t="shared" si="8"/>
        <v>135</v>
      </c>
      <c r="X138" s="3" t="e">
        <v>#REF!</v>
      </c>
    </row>
    <row r="139" spans="3:24" x14ac:dyDescent="0.25">
      <c r="C139" s="6" t="str">
        <f t="shared" si="6"/>
        <v>2 Trim. 2005</v>
      </c>
      <c r="D139" s="1">
        <v>38443</v>
      </c>
      <c r="E139" s="6">
        <v>507.00268204268082</v>
      </c>
      <c r="F139" s="6">
        <v>51.86</v>
      </c>
      <c r="G139" s="6">
        <v>1.2555336072946615</v>
      </c>
      <c r="H139" s="6">
        <v>13.806920839075181</v>
      </c>
      <c r="I139" s="6"/>
      <c r="J139" s="6">
        <v>0.67200000000000004</v>
      </c>
      <c r="K139" s="6">
        <v>26.293159090733429</v>
      </c>
      <c r="L139" s="6">
        <v>0.63655890629311529</v>
      </c>
      <c r="M139" s="6">
        <v>7.0001458961620973</v>
      </c>
      <c r="N139" s="6"/>
      <c r="O139" s="6">
        <v>340.70580233268151</v>
      </c>
      <c r="P139" s="6">
        <v>10</v>
      </c>
      <c r="Q139" s="6">
        <v>10</v>
      </c>
      <c r="R139" s="6">
        <v>10</v>
      </c>
      <c r="S139" s="6">
        <v>10</v>
      </c>
      <c r="T139" s="6">
        <v>2.4210057988713098E-2</v>
      </c>
      <c r="U139" s="27">
        <f t="shared" si="7"/>
        <v>636.55890629311534</v>
      </c>
      <c r="V139" s="35" t="s">
        <v>18</v>
      </c>
      <c r="W139" s="3">
        <f t="shared" si="8"/>
        <v>136</v>
      </c>
      <c r="X139" s="3" t="e">
        <v>#REF!</v>
      </c>
    </row>
    <row r="140" spans="3:24" x14ac:dyDescent="0.25">
      <c r="C140" s="6" t="str">
        <f t="shared" si="6"/>
        <v>2 Trim. 2005</v>
      </c>
      <c r="D140" s="1">
        <v>38473</v>
      </c>
      <c r="E140" s="6">
        <v>516.74616648088261</v>
      </c>
      <c r="F140" s="6">
        <v>48.67</v>
      </c>
      <c r="G140" s="6">
        <v>1.2310622762306216</v>
      </c>
      <c r="H140" s="6">
        <v>13.603215434083603</v>
      </c>
      <c r="I140" s="6"/>
      <c r="J140" s="6">
        <v>0.67800000000000005</v>
      </c>
      <c r="K140" s="6">
        <v>25.150035922624557</v>
      </c>
      <c r="L140" s="6">
        <v>0.63614671194140304</v>
      </c>
      <c r="M140" s="6">
        <v>7.0294094273762777</v>
      </c>
      <c r="N140" s="6"/>
      <c r="O140" s="6">
        <v>350.35390087403846</v>
      </c>
      <c r="P140" s="6">
        <v>10</v>
      </c>
      <c r="Q140" s="6">
        <v>10</v>
      </c>
      <c r="R140" s="6">
        <v>10</v>
      </c>
      <c r="S140" s="6">
        <v>10</v>
      </c>
      <c r="T140" s="6">
        <v>2.5294067726127419E-2</v>
      </c>
      <c r="U140" s="27">
        <f t="shared" si="7"/>
        <v>636.14671194140305</v>
      </c>
      <c r="V140" s="35" t="s">
        <v>18</v>
      </c>
      <c r="W140" s="3">
        <f t="shared" si="8"/>
        <v>137</v>
      </c>
      <c r="X140" s="3" t="e">
        <v>#REF!</v>
      </c>
    </row>
    <row r="141" spans="3:24" x14ac:dyDescent="0.25">
      <c r="C141" s="6" t="str">
        <f t="shared" si="6"/>
        <v>2 Trim. 2005</v>
      </c>
      <c r="D141" s="1">
        <v>38504</v>
      </c>
      <c r="E141" s="6">
        <v>539.21895024295293</v>
      </c>
      <c r="F141" s="6">
        <v>54.31</v>
      </c>
      <c r="G141" s="6">
        <v>1.1902767244572217</v>
      </c>
      <c r="H141" s="6">
        <v>13.838789827535811</v>
      </c>
      <c r="I141" s="6"/>
      <c r="J141" s="6">
        <v>0.66600000000000004</v>
      </c>
      <c r="K141" s="6">
        <v>29.284981187694775</v>
      </c>
      <c r="L141" s="6">
        <v>0.64181976586044354</v>
      </c>
      <c r="M141" s="6">
        <v>7.4621377234367152</v>
      </c>
      <c r="N141" s="6"/>
      <c r="O141" s="6">
        <v>359.11982086180666</v>
      </c>
      <c r="P141" s="6">
        <v>10</v>
      </c>
      <c r="Q141" s="6">
        <v>10</v>
      </c>
      <c r="R141" s="6">
        <v>10</v>
      </c>
      <c r="S141" s="6">
        <v>10</v>
      </c>
      <c r="T141" s="6">
        <v>2.1916345506485389E-2</v>
      </c>
      <c r="U141" s="27">
        <f t="shared" si="7"/>
        <v>641.81976586044357</v>
      </c>
      <c r="V141" s="35" t="s">
        <v>18</v>
      </c>
      <c r="W141" s="3">
        <f t="shared" si="8"/>
        <v>138</v>
      </c>
      <c r="X141" s="3" t="e">
        <v>#REF!</v>
      </c>
    </row>
    <row r="142" spans="3:24" x14ac:dyDescent="0.25">
      <c r="C142" s="6" t="str">
        <f t="shared" si="6"/>
        <v>3 Trim. 2005</v>
      </c>
      <c r="D142" s="1">
        <v>38534</v>
      </c>
      <c r="E142" s="6">
        <v>544.94030583549818</v>
      </c>
      <c r="F142" s="6">
        <v>57.58</v>
      </c>
      <c r="G142" s="6">
        <v>1.2118820437750226</v>
      </c>
      <c r="H142" s="6">
        <v>13.672867860970756</v>
      </c>
      <c r="I142" s="6"/>
      <c r="J142" s="6">
        <v>0.61699999999999999</v>
      </c>
      <c r="K142" s="6">
        <v>31.377662810007983</v>
      </c>
      <c r="L142" s="6">
        <v>0.66040337157130946</v>
      </c>
      <c r="M142" s="6">
        <v>7.4508967938057573</v>
      </c>
      <c r="N142" s="6"/>
      <c r="O142" s="6">
        <v>336.22816870050235</v>
      </c>
      <c r="P142" s="6">
        <v>10</v>
      </c>
      <c r="Q142" s="6">
        <v>10</v>
      </c>
      <c r="R142" s="6">
        <v>10</v>
      </c>
      <c r="S142" s="6">
        <v>10</v>
      </c>
      <c r="T142" s="6">
        <v>2.1046926776224779E-2</v>
      </c>
      <c r="U142" s="27">
        <f t="shared" si="7"/>
        <v>660.40337157130944</v>
      </c>
      <c r="V142" s="35" t="s">
        <v>18</v>
      </c>
      <c r="W142" s="3">
        <f t="shared" si="8"/>
        <v>139</v>
      </c>
      <c r="X142" s="3" t="e">
        <v>#REF!</v>
      </c>
    </row>
    <row r="143" spans="3:24" x14ac:dyDescent="0.25">
      <c r="C143" s="6" t="str">
        <f t="shared" si="6"/>
        <v>3 Trim. 2005</v>
      </c>
      <c r="D143" s="1">
        <v>38565</v>
      </c>
      <c r="E143" s="6">
        <v>533.62516605748419</v>
      </c>
      <c r="F143" s="6">
        <v>64.09</v>
      </c>
      <c r="G143" s="6">
        <v>1.1920404239933686</v>
      </c>
      <c r="H143" s="6">
        <v>14.081713966168042</v>
      </c>
      <c r="I143" s="6"/>
      <c r="J143" s="6">
        <v>0.628</v>
      </c>
      <c r="K143" s="6">
        <v>34.200036892624162</v>
      </c>
      <c r="L143" s="6">
        <v>0.6361027692006952</v>
      </c>
      <c r="M143" s="6">
        <v>7.5143569535704158</v>
      </c>
      <c r="N143" s="6"/>
      <c r="O143" s="6">
        <v>335.11660428410005</v>
      </c>
      <c r="P143" s="6">
        <v>10</v>
      </c>
      <c r="Q143" s="6">
        <v>10</v>
      </c>
      <c r="R143" s="6">
        <v>10</v>
      </c>
      <c r="S143" s="6">
        <v>10</v>
      </c>
      <c r="T143" s="6">
        <v>1.8599476111614426E-2</v>
      </c>
      <c r="U143" s="27">
        <f t="shared" si="7"/>
        <v>636.10276920069521</v>
      </c>
      <c r="V143" s="35" t="s">
        <v>18</v>
      </c>
      <c r="W143" s="3">
        <f t="shared" si="8"/>
        <v>140</v>
      </c>
      <c r="X143" s="3" t="e">
        <v>#REF!</v>
      </c>
    </row>
    <row r="144" spans="3:24" x14ac:dyDescent="0.25">
      <c r="C144" s="6" t="str">
        <f t="shared" si="6"/>
        <v>3 Trim. 2005</v>
      </c>
      <c r="D144" s="1">
        <v>38596</v>
      </c>
      <c r="E144" s="6">
        <v>535.19342123835611</v>
      </c>
      <c r="F144" s="6">
        <v>62.98</v>
      </c>
      <c r="G144" s="6">
        <v>1.2114411188909859</v>
      </c>
      <c r="H144" s="6">
        <v>14.660333235895937</v>
      </c>
      <c r="I144" s="6"/>
      <c r="J144" s="6">
        <v>0.65600000000000003</v>
      </c>
      <c r="K144" s="6">
        <v>33.706481669591668</v>
      </c>
      <c r="L144" s="6">
        <v>0.64835531704808891</v>
      </c>
      <c r="M144" s="6">
        <v>7.8461139010135268</v>
      </c>
      <c r="N144" s="6"/>
      <c r="O144" s="6">
        <v>351.08688433236165</v>
      </c>
      <c r="P144" s="6">
        <v>10</v>
      </c>
      <c r="Q144" s="6">
        <v>10</v>
      </c>
      <c r="R144" s="6">
        <v>10</v>
      </c>
      <c r="S144" s="6">
        <v>10</v>
      </c>
      <c r="T144" s="6">
        <v>1.9235330563527882E-2</v>
      </c>
      <c r="U144" s="27">
        <f t="shared" si="7"/>
        <v>648.35531704808886</v>
      </c>
      <c r="V144" s="35" t="s">
        <v>18</v>
      </c>
      <c r="W144" s="3">
        <f t="shared" si="8"/>
        <v>141</v>
      </c>
      <c r="X144" s="3" t="e">
        <v>#REF!</v>
      </c>
    </row>
    <row r="145" spans="3:24" x14ac:dyDescent="0.25">
      <c r="C145" s="6" t="str">
        <f t="shared" si="6"/>
        <v>4 Trim. 2005</v>
      </c>
      <c r="D145" s="1">
        <v>38626</v>
      </c>
      <c r="E145" s="6">
        <v>545.96854472754637</v>
      </c>
      <c r="F145" s="6">
        <v>58.52</v>
      </c>
      <c r="G145" s="6">
        <v>1.2839732623150322</v>
      </c>
      <c r="H145" s="6">
        <v>15.117439902005815</v>
      </c>
      <c r="I145" s="6"/>
      <c r="J145" s="6">
        <v>0.66900000000000004</v>
      </c>
      <c r="K145" s="6">
        <v>31.950079237456016</v>
      </c>
      <c r="L145" s="6">
        <v>0.70100901349521827</v>
      </c>
      <c r="M145" s="6">
        <v>8.2536466633042558</v>
      </c>
      <c r="N145" s="6"/>
      <c r="O145" s="6">
        <v>365.25295642272857</v>
      </c>
      <c r="P145" s="6">
        <v>10</v>
      </c>
      <c r="Q145" s="6">
        <v>10</v>
      </c>
      <c r="R145" s="6">
        <v>10</v>
      </c>
      <c r="S145" s="6">
        <v>10</v>
      </c>
      <c r="T145" s="6">
        <v>2.1940759779819415E-2</v>
      </c>
      <c r="U145" s="27">
        <f t="shared" si="7"/>
        <v>701.00901349521826</v>
      </c>
      <c r="V145" s="35" t="s">
        <v>18</v>
      </c>
      <c r="W145" s="3">
        <f t="shared" si="8"/>
        <v>142</v>
      </c>
      <c r="X145" s="3" t="e">
        <v>#REF!</v>
      </c>
    </row>
    <row r="146" spans="3:24" x14ac:dyDescent="0.25">
      <c r="C146" s="6" t="str">
        <f t="shared" si="6"/>
        <v>4 Trim. 2005</v>
      </c>
      <c r="D146" s="1">
        <v>38657</v>
      </c>
      <c r="E146" s="6">
        <v>556.56713669836313</v>
      </c>
      <c r="F146" s="6">
        <v>55.53</v>
      </c>
      <c r="G146" s="6">
        <v>1.2528880579904407</v>
      </c>
      <c r="H146" s="6">
        <v>15.34902771397948</v>
      </c>
      <c r="I146" s="6"/>
      <c r="J146" s="6">
        <v>0.68</v>
      </c>
      <c r="K146" s="6">
        <v>30.906173100860105</v>
      </c>
      <c r="L146" s="6">
        <v>0.69731631903931235</v>
      </c>
      <c r="M146" s="6">
        <v>8.5427644058733812</v>
      </c>
      <c r="N146" s="6"/>
      <c r="O146" s="6">
        <v>378.46565295488693</v>
      </c>
      <c r="P146" s="6">
        <v>10</v>
      </c>
      <c r="Q146" s="6">
        <v>10</v>
      </c>
      <c r="R146" s="6">
        <v>10</v>
      </c>
      <c r="S146" s="6">
        <v>10</v>
      </c>
      <c r="T146" s="6">
        <v>2.2562363731144258E-2</v>
      </c>
      <c r="U146" s="27">
        <f t="shared" si="7"/>
        <v>697.31631903931236</v>
      </c>
      <c r="V146" s="35" t="s">
        <v>18</v>
      </c>
      <c r="W146" s="3">
        <f t="shared" si="8"/>
        <v>143</v>
      </c>
      <c r="X146" s="3" t="e">
        <v>#REF!</v>
      </c>
    </row>
    <row r="147" spans="3:24" x14ac:dyDescent="0.25">
      <c r="C147" s="6" t="str">
        <f t="shared" si="6"/>
        <v>4 Trim. 2005</v>
      </c>
      <c r="D147" s="1">
        <v>38687</v>
      </c>
      <c r="E147" s="6">
        <v>553.26372078508109</v>
      </c>
      <c r="F147" s="6">
        <v>56.75</v>
      </c>
      <c r="G147" s="6">
        <v>1.2462741847298897</v>
      </c>
      <c r="H147" s="6">
        <v>16.346730975348336</v>
      </c>
      <c r="I147" s="6"/>
      <c r="J147" s="6">
        <v>0.63600000000000001</v>
      </c>
      <c r="K147" s="6">
        <v>31.397716154553354</v>
      </c>
      <c r="L147" s="6">
        <v>0.68951829256205222</v>
      </c>
      <c r="M147" s="6">
        <v>9.0440532020939592</v>
      </c>
      <c r="N147" s="6"/>
      <c r="O147" s="6">
        <v>351.8757264193116</v>
      </c>
      <c r="P147" s="6">
        <v>10</v>
      </c>
      <c r="Q147" s="6">
        <v>10</v>
      </c>
      <c r="R147" s="6">
        <v>10</v>
      </c>
      <c r="S147" s="6">
        <v>10</v>
      </c>
      <c r="T147" s="6">
        <v>2.1960778585548714E-2</v>
      </c>
      <c r="U147" s="27">
        <f t="shared" si="7"/>
        <v>689.51829256205224</v>
      </c>
      <c r="V147" s="35" t="s">
        <v>18</v>
      </c>
      <c r="W147" s="3">
        <f t="shared" si="8"/>
        <v>144</v>
      </c>
      <c r="X147" s="3" t="e">
        <v>#REF!</v>
      </c>
    </row>
    <row r="148" spans="3:24" x14ac:dyDescent="0.25">
      <c r="C148" s="6" t="str">
        <f t="shared" si="6"/>
        <v>1 Trim. 2006</v>
      </c>
      <c r="D148" s="1">
        <v>38718</v>
      </c>
      <c r="E148" s="6">
        <v>541.97092655294421</v>
      </c>
      <c r="F148" s="6">
        <v>63.57</v>
      </c>
      <c r="G148" s="6">
        <v>1.300948870350447</v>
      </c>
      <c r="H148" s="6">
        <v>17.613417129494298</v>
      </c>
      <c r="I148" s="6"/>
      <c r="J148" s="6">
        <v>0.63400000000000001</v>
      </c>
      <c r="K148" s="6">
        <v>34.453091800970668</v>
      </c>
      <c r="L148" s="6">
        <v>0.70507646466183793</v>
      </c>
      <c r="M148" s="6">
        <v>9.5459600014355246</v>
      </c>
      <c r="N148" s="6"/>
      <c r="O148" s="6">
        <v>343.60956743456666</v>
      </c>
      <c r="P148" s="6">
        <v>10</v>
      </c>
      <c r="Q148" s="6">
        <v>10</v>
      </c>
      <c r="R148" s="6">
        <v>10</v>
      </c>
      <c r="S148" s="6">
        <v>10</v>
      </c>
      <c r="T148" s="6">
        <v>2.0464824136392119E-2</v>
      </c>
      <c r="U148" s="27">
        <f t="shared" si="7"/>
        <v>705.07646466183792</v>
      </c>
      <c r="V148" s="35" t="s">
        <v>18</v>
      </c>
      <c r="W148" s="3">
        <f t="shared" si="8"/>
        <v>145</v>
      </c>
      <c r="X148" s="3" t="e">
        <v>#REF!</v>
      </c>
    </row>
    <row r="149" spans="3:24" x14ac:dyDescent="0.25">
      <c r="C149" s="6" t="str">
        <f t="shared" si="6"/>
        <v>1 Trim. 2006</v>
      </c>
      <c r="D149" s="1">
        <v>38749</v>
      </c>
      <c r="E149" s="6">
        <v>549.45197619436522</v>
      </c>
      <c r="F149" s="6">
        <v>59.92</v>
      </c>
      <c r="G149" s="6">
        <v>1.339309335261645</v>
      </c>
      <c r="H149" s="6">
        <v>17.86229903536978</v>
      </c>
      <c r="I149" s="6"/>
      <c r="J149" s="6">
        <v>0.65700000000000003</v>
      </c>
      <c r="K149" s="6">
        <v>32.923162413566367</v>
      </c>
      <c r="L149" s="6">
        <v>0.73588616099507254</v>
      </c>
      <c r="M149" s="6">
        <v>9.8144755043586276</v>
      </c>
      <c r="N149" s="6"/>
      <c r="O149" s="6">
        <v>360.98994835969796</v>
      </c>
      <c r="P149" s="6">
        <v>10</v>
      </c>
      <c r="Q149" s="6">
        <v>10</v>
      </c>
      <c r="R149" s="6">
        <v>10</v>
      </c>
      <c r="S149" s="6">
        <v>10</v>
      </c>
      <c r="T149" s="6">
        <v>2.2351624420254422E-2</v>
      </c>
      <c r="U149" s="27">
        <f t="shared" si="7"/>
        <v>735.88616099507249</v>
      </c>
      <c r="V149" s="35" t="s">
        <v>18</v>
      </c>
      <c r="W149" s="3">
        <f t="shared" si="8"/>
        <v>146</v>
      </c>
      <c r="X149" s="3" t="e">
        <v>#REF!</v>
      </c>
    </row>
    <row r="150" spans="3:24" x14ac:dyDescent="0.25">
      <c r="C150" s="6" t="str">
        <f t="shared" si="6"/>
        <v>1 Trim. 2006</v>
      </c>
      <c r="D150" s="1">
        <v>38777</v>
      </c>
      <c r="E150" s="6">
        <v>545.71963394342765</v>
      </c>
      <c r="F150" s="6">
        <v>62.25</v>
      </c>
      <c r="G150" s="6">
        <v>1.2923508351117305</v>
      </c>
      <c r="H150" s="6">
        <v>17.916538515308261</v>
      </c>
      <c r="I150" s="6"/>
      <c r="J150" s="6">
        <v>0.66400000000000003</v>
      </c>
      <c r="K150" s="6">
        <v>33.971047212978377</v>
      </c>
      <c r="L150" s="6">
        <v>0.70526122466365671</v>
      </c>
      <c r="M150" s="6">
        <v>9.7774068401073482</v>
      </c>
      <c r="N150" s="6"/>
      <c r="O150" s="6">
        <v>362.35783693843598</v>
      </c>
      <c r="P150" s="6">
        <v>10</v>
      </c>
      <c r="Q150" s="6">
        <v>10</v>
      </c>
      <c r="R150" s="6">
        <v>10</v>
      </c>
      <c r="S150" s="6">
        <v>10</v>
      </c>
      <c r="T150" s="6">
        <v>2.0760655985730611E-2</v>
      </c>
      <c r="U150" s="27">
        <f t="shared" si="7"/>
        <v>705.26122466365666</v>
      </c>
      <c r="V150" s="35" t="s">
        <v>18</v>
      </c>
      <c r="W150" s="3">
        <f t="shared" si="8"/>
        <v>147</v>
      </c>
      <c r="X150" s="3" t="e">
        <v>#REF!</v>
      </c>
    </row>
    <row r="151" spans="3:24" x14ac:dyDescent="0.25">
      <c r="C151" s="6" t="str">
        <f t="shared" si="6"/>
        <v>2 Trim. 2006</v>
      </c>
      <c r="D151" s="1">
        <v>38808</v>
      </c>
      <c r="E151" s="6">
        <v>534.54968026683684</v>
      </c>
      <c r="F151" s="6">
        <v>70.44</v>
      </c>
      <c r="G151" s="6">
        <v>1.260604243461084</v>
      </c>
      <c r="H151" s="6">
        <v>19.65139335476956</v>
      </c>
      <c r="I151" s="6"/>
      <c r="J151" s="6">
        <v>0.66500000000000004</v>
      </c>
      <c r="K151" s="6">
        <v>37.653679477995986</v>
      </c>
      <c r="L151" s="6">
        <v>0.67385559528514027</v>
      </c>
      <c r="M151" s="6">
        <v>10.504646034589911</v>
      </c>
      <c r="N151" s="6"/>
      <c r="O151" s="6">
        <v>355.47553737744653</v>
      </c>
      <c r="P151" s="6">
        <v>10</v>
      </c>
      <c r="Q151" s="6">
        <v>10</v>
      </c>
      <c r="R151" s="6">
        <v>10</v>
      </c>
      <c r="S151" s="6">
        <v>10</v>
      </c>
      <c r="T151" s="6">
        <v>1.7896142013927942E-2</v>
      </c>
      <c r="U151" s="27">
        <f t="shared" si="7"/>
        <v>673.85559528514023</v>
      </c>
      <c r="V151" s="35" t="s">
        <v>18</v>
      </c>
      <c r="W151" s="3">
        <f t="shared" si="8"/>
        <v>148</v>
      </c>
      <c r="X151" s="3" t="e">
        <v>#REF!</v>
      </c>
    </row>
    <row r="152" spans="3:24" x14ac:dyDescent="0.25">
      <c r="C152" s="6" t="str">
        <f t="shared" si="6"/>
        <v>2 Trim. 2006</v>
      </c>
      <c r="D152" s="1">
        <v>38838</v>
      </c>
      <c r="E152" s="6">
        <v>513.68524752948224</v>
      </c>
      <c r="F152" s="6">
        <v>70.19</v>
      </c>
      <c r="G152" s="6">
        <v>1.2215823912238311</v>
      </c>
      <c r="H152" s="6">
        <v>21.713680210464773</v>
      </c>
      <c r="I152" s="6"/>
      <c r="J152" s="6">
        <v>0.69</v>
      </c>
      <c r="K152" s="6">
        <v>36.055567524094357</v>
      </c>
      <c r="L152" s="6">
        <v>0.62750885301347048</v>
      </c>
      <c r="M152" s="6">
        <v>11.153997193688618</v>
      </c>
      <c r="N152" s="6"/>
      <c r="O152" s="6">
        <v>354.4428207953427</v>
      </c>
      <c r="P152" s="6">
        <v>10</v>
      </c>
      <c r="Q152" s="6">
        <v>10</v>
      </c>
      <c r="R152" s="6">
        <v>10</v>
      </c>
      <c r="S152" s="6">
        <v>10</v>
      </c>
      <c r="T152" s="6">
        <v>1.7403937757854839E-2</v>
      </c>
      <c r="U152" s="27">
        <f t="shared" si="7"/>
        <v>627.50885301347046</v>
      </c>
      <c r="V152" s="35" t="s">
        <v>18</v>
      </c>
      <c r="W152" s="3">
        <f t="shared" si="8"/>
        <v>149</v>
      </c>
      <c r="X152" s="3" t="e">
        <v>#REF!</v>
      </c>
    </row>
    <row r="153" spans="3:24" x14ac:dyDescent="0.25">
      <c r="C153" s="6" t="str">
        <f t="shared" si="6"/>
        <v>2 Trim. 2006</v>
      </c>
      <c r="D153" s="1">
        <v>38869</v>
      </c>
      <c r="E153" s="6">
        <v>518.54355155553969</v>
      </c>
      <c r="F153" s="6">
        <v>68.86</v>
      </c>
      <c r="G153" s="6">
        <v>1.2438490978676873</v>
      </c>
      <c r="H153" s="6">
        <v>19.210830166617946</v>
      </c>
      <c r="I153" s="6"/>
      <c r="J153" s="6">
        <v>0.69</v>
      </c>
      <c r="K153" s="6">
        <v>35.706908960114468</v>
      </c>
      <c r="L153" s="6">
        <v>0.64498992880746464</v>
      </c>
      <c r="M153" s="6">
        <v>9.9616521029283707</v>
      </c>
      <c r="N153" s="6"/>
      <c r="O153" s="6">
        <v>357.79505057332238</v>
      </c>
      <c r="P153" s="6">
        <v>10</v>
      </c>
      <c r="Q153" s="6">
        <v>10</v>
      </c>
      <c r="R153" s="6">
        <v>10</v>
      </c>
      <c r="S153" s="6">
        <v>10</v>
      </c>
      <c r="T153" s="6">
        <v>1.8063448996045412E-2</v>
      </c>
      <c r="U153" s="27">
        <f t="shared" si="7"/>
        <v>644.98992880746459</v>
      </c>
      <c r="V153" s="35" t="s">
        <v>18</v>
      </c>
      <c r="W153" s="3">
        <f t="shared" si="8"/>
        <v>150</v>
      </c>
      <c r="X153" s="3" t="e">
        <v>#REF!</v>
      </c>
    </row>
    <row r="154" spans="3:24" x14ac:dyDescent="0.25">
      <c r="C154" s="6" t="str">
        <f t="shared" si="6"/>
        <v>3 Trim. 2006</v>
      </c>
      <c r="D154" s="1">
        <v>38899</v>
      </c>
      <c r="E154" s="6">
        <v>517.16498458253807</v>
      </c>
      <c r="F154" s="6">
        <v>73.900000000000006</v>
      </c>
      <c r="G154" s="6">
        <v>1.250683433570257</v>
      </c>
      <c r="H154" s="6">
        <v>20.319935691318328</v>
      </c>
      <c r="I154" s="6"/>
      <c r="J154" s="6">
        <v>0.65169999999999995</v>
      </c>
      <c r="K154" s="6">
        <v>38.218492360649563</v>
      </c>
      <c r="L154" s="6">
        <v>0.64680967863999772</v>
      </c>
      <c r="M154" s="6">
        <v>10.508759228518807</v>
      </c>
      <c r="N154" s="6"/>
      <c r="O154" s="6">
        <v>337.03642045244004</v>
      </c>
      <c r="P154" s="6">
        <v>10</v>
      </c>
      <c r="Q154" s="6">
        <v>10</v>
      </c>
      <c r="R154" s="6">
        <v>10</v>
      </c>
      <c r="S154" s="6">
        <v>10</v>
      </c>
      <c r="T154" s="6">
        <v>1.6923997747906049E-2</v>
      </c>
      <c r="U154" s="27">
        <f t="shared" si="7"/>
        <v>646.80967863999774</v>
      </c>
      <c r="V154" s="35" t="s">
        <v>18</v>
      </c>
      <c r="W154" s="3">
        <f t="shared" si="8"/>
        <v>151</v>
      </c>
      <c r="X154" s="3" t="e">
        <v>#REF!</v>
      </c>
    </row>
    <row r="155" spans="3:24" x14ac:dyDescent="0.25">
      <c r="C155" s="6" t="str">
        <f t="shared" si="6"/>
        <v>3 Trim. 2006</v>
      </c>
      <c r="D155" s="1">
        <v>38930</v>
      </c>
      <c r="E155" s="6">
        <v>512.01283242137799</v>
      </c>
      <c r="F155" s="6">
        <v>73.61</v>
      </c>
      <c r="G155" s="6">
        <v>1.319467715479991</v>
      </c>
      <c r="H155" s="6">
        <v>20.30092268978051</v>
      </c>
      <c r="I155" s="6"/>
      <c r="J155" s="6">
        <v>0.65169999999999995</v>
      </c>
      <c r="K155" s="6">
        <v>37.689264594537633</v>
      </c>
      <c r="L155" s="6">
        <v>0.67558440229147509</v>
      </c>
      <c r="M155" s="6">
        <v>10.394332927161939</v>
      </c>
      <c r="N155" s="6"/>
      <c r="O155" s="6">
        <v>333.67876288901203</v>
      </c>
      <c r="P155" s="6">
        <v>10</v>
      </c>
      <c r="Q155" s="6">
        <v>10</v>
      </c>
      <c r="R155" s="6">
        <v>10</v>
      </c>
      <c r="S155" s="6">
        <v>10</v>
      </c>
      <c r="T155" s="6">
        <v>1.7925115004482964E-2</v>
      </c>
      <c r="U155" s="27">
        <f t="shared" si="7"/>
        <v>675.58440229147504</v>
      </c>
      <c r="V155" s="35" t="s">
        <v>18</v>
      </c>
      <c r="W155" s="3">
        <f t="shared" si="8"/>
        <v>152</v>
      </c>
      <c r="X155" s="3" t="e">
        <v>#REF!</v>
      </c>
    </row>
    <row r="156" spans="3:24" x14ac:dyDescent="0.25">
      <c r="C156" s="6" t="str">
        <f t="shared" si="6"/>
        <v>3 Trim. 2006</v>
      </c>
      <c r="D156" s="1">
        <v>38961</v>
      </c>
      <c r="E156" s="6">
        <v>515.38684557683689</v>
      </c>
      <c r="F156" s="6">
        <v>62.77</v>
      </c>
      <c r="G156" s="6">
        <v>1.2967600839520981</v>
      </c>
      <c r="H156" s="6">
        <v>19.276374215280971</v>
      </c>
      <c r="I156" s="6"/>
      <c r="J156" s="6">
        <v>0.65169999999999995</v>
      </c>
      <c r="K156" s="6">
        <v>32.350832296858052</v>
      </c>
      <c r="L156" s="6">
        <v>0.66833308913802603</v>
      </c>
      <c r="M156" s="6">
        <v>9.9347897009723347</v>
      </c>
      <c r="N156" s="6"/>
      <c r="O156" s="6">
        <v>335.87760726242459</v>
      </c>
      <c r="P156" s="6">
        <v>10</v>
      </c>
      <c r="Q156" s="6">
        <v>10</v>
      </c>
      <c r="R156" s="6">
        <v>10</v>
      </c>
      <c r="S156" s="6">
        <v>10</v>
      </c>
      <c r="T156" s="6">
        <v>2.0658914831162944E-2</v>
      </c>
      <c r="U156" s="27">
        <f t="shared" si="7"/>
        <v>668.33308913802603</v>
      </c>
      <c r="V156" s="35" t="s">
        <v>18</v>
      </c>
      <c r="W156" s="3">
        <f t="shared" si="8"/>
        <v>153</v>
      </c>
      <c r="X156" s="3" t="e">
        <v>#REF!</v>
      </c>
    </row>
    <row r="157" spans="3:24" x14ac:dyDescent="0.25">
      <c r="C157" s="6" t="str">
        <f t="shared" si="6"/>
        <v>4 Trim. 2006</v>
      </c>
      <c r="D157" s="1">
        <v>38991</v>
      </c>
      <c r="E157" s="6">
        <v>520.1430491513396</v>
      </c>
      <c r="F157" s="6">
        <v>58.38</v>
      </c>
      <c r="G157" s="6">
        <v>1.2572973068308084</v>
      </c>
      <c r="H157" s="6">
        <v>18.87079801227711</v>
      </c>
      <c r="I157" s="6"/>
      <c r="J157" s="6">
        <v>0.67749999999999999</v>
      </c>
      <c r="K157" s="6">
        <v>30.365951209455208</v>
      </c>
      <c r="L157" s="6">
        <v>0.65397445486474404</v>
      </c>
      <c r="M157" s="6">
        <v>9.8155144180248541</v>
      </c>
      <c r="N157" s="6"/>
      <c r="O157" s="6">
        <v>352.39691580003256</v>
      </c>
      <c r="P157" s="6">
        <v>10</v>
      </c>
      <c r="Q157" s="6">
        <v>10</v>
      </c>
      <c r="R157" s="6">
        <v>10</v>
      </c>
      <c r="S157" s="6">
        <v>10</v>
      </c>
      <c r="T157" s="6">
        <v>2.153643896592683E-2</v>
      </c>
      <c r="U157" s="27">
        <f t="shared" si="7"/>
        <v>653.97445486474408</v>
      </c>
      <c r="V157" s="35" t="s">
        <v>18</v>
      </c>
      <c r="W157" s="3">
        <f t="shared" si="8"/>
        <v>154</v>
      </c>
      <c r="X157" s="3" t="e">
        <v>#REF!</v>
      </c>
    </row>
    <row r="158" spans="3:24" x14ac:dyDescent="0.25">
      <c r="C158" s="6" t="str">
        <f t="shared" si="6"/>
        <v>4 Trim. 2006</v>
      </c>
      <c r="D158" s="1">
        <v>39022</v>
      </c>
      <c r="E158" s="6">
        <v>509.22608627471686</v>
      </c>
      <c r="F158" s="6">
        <v>58.48</v>
      </c>
      <c r="G158" s="6">
        <v>1.2654544171854885</v>
      </c>
      <c r="H158" s="6">
        <v>20.177411575562701</v>
      </c>
      <c r="I158" s="6"/>
      <c r="J158" s="6">
        <v>0.67749999999999999</v>
      </c>
      <c r="K158" s="6">
        <v>29.77954152534544</v>
      </c>
      <c r="L158" s="6">
        <v>0.64440240022241912</v>
      </c>
      <c r="M158" s="6">
        <v>10.274864327777962</v>
      </c>
      <c r="N158" s="6"/>
      <c r="O158" s="6">
        <v>345.00067345112069</v>
      </c>
      <c r="P158" s="6">
        <v>10</v>
      </c>
      <c r="Q158" s="6">
        <v>10</v>
      </c>
      <c r="R158" s="6">
        <v>10</v>
      </c>
      <c r="S158" s="6">
        <v>10</v>
      </c>
      <c r="T158" s="6">
        <v>2.1639097421092487E-2</v>
      </c>
      <c r="U158" s="27">
        <f t="shared" si="7"/>
        <v>644.40240022241915</v>
      </c>
      <c r="V158" s="35" t="s">
        <v>18</v>
      </c>
      <c r="W158" s="3">
        <f t="shared" si="8"/>
        <v>155</v>
      </c>
      <c r="X158" s="3" t="e">
        <v>#REF!</v>
      </c>
    </row>
    <row r="159" spans="3:24" x14ac:dyDescent="0.25">
      <c r="C159" s="6" t="str">
        <f t="shared" si="6"/>
        <v>4 Trim. 2006</v>
      </c>
      <c r="D159" s="1">
        <v>39052</v>
      </c>
      <c r="E159" s="6">
        <v>496.45457166881482</v>
      </c>
      <c r="F159" s="6">
        <v>62.31</v>
      </c>
      <c r="G159" s="6">
        <v>1.310208292915219</v>
      </c>
      <c r="H159" s="6">
        <v>20.229010360843155</v>
      </c>
      <c r="I159" s="6"/>
      <c r="J159" s="6">
        <v>0.67749999999999999</v>
      </c>
      <c r="K159" s="6">
        <v>30.934084360683855</v>
      </c>
      <c r="L159" s="6">
        <v>0.6504588968561541</v>
      </c>
      <c r="M159" s="6">
        <v>10.042784673976406</v>
      </c>
      <c r="N159" s="6"/>
      <c r="O159" s="6">
        <v>336.34797230562202</v>
      </c>
      <c r="P159" s="6">
        <v>10</v>
      </c>
      <c r="Q159" s="6">
        <v>10</v>
      </c>
      <c r="R159" s="6">
        <v>10</v>
      </c>
      <c r="S159" s="6">
        <v>10</v>
      </c>
      <c r="T159" s="6">
        <v>2.1027255543495729E-2</v>
      </c>
      <c r="U159" s="27">
        <f t="shared" si="7"/>
        <v>650.45889685615407</v>
      </c>
      <c r="V159" s="35" t="s">
        <v>18</v>
      </c>
      <c r="W159" s="3">
        <f t="shared" si="8"/>
        <v>156</v>
      </c>
      <c r="X159" s="3" t="e">
        <v>#REF!</v>
      </c>
    </row>
    <row r="160" spans="3:24" x14ac:dyDescent="0.25">
      <c r="C160" s="6" t="str">
        <f t="shared" si="6"/>
        <v>1 Trim. 2007</v>
      </c>
      <c r="D160" s="1">
        <v>39083</v>
      </c>
      <c r="E160" s="6">
        <v>504.63356166491269</v>
      </c>
      <c r="F160" s="6">
        <v>54.3</v>
      </c>
      <c r="G160" s="6">
        <v>1.3018307201185206</v>
      </c>
      <c r="H160" s="6">
        <v>20.273311897106112</v>
      </c>
      <c r="I160" s="6"/>
      <c r="J160" s="6">
        <v>0.67749999999999999</v>
      </c>
      <c r="K160" s="6">
        <v>27.401602398404759</v>
      </c>
      <c r="L160" s="6">
        <v>0.65694747297820721</v>
      </c>
      <c r="M160" s="6">
        <v>10.230593589380305</v>
      </c>
      <c r="N160" s="6"/>
      <c r="O160" s="6">
        <v>341.88923802797837</v>
      </c>
      <c r="P160" s="6">
        <v>10</v>
      </c>
      <c r="Q160" s="6">
        <v>10</v>
      </c>
      <c r="R160" s="6">
        <v>10</v>
      </c>
      <c r="S160" s="6">
        <v>10</v>
      </c>
      <c r="T160" s="6">
        <v>2.397478305927294E-2</v>
      </c>
      <c r="U160" s="27">
        <f t="shared" si="7"/>
        <v>656.9474729782072</v>
      </c>
      <c r="V160" s="35" t="s">
        <v>18</v>
      </c>
      <c r="W160" s="3">
        <f t="shared" si="8"/>
        <v>157</v>
      </c>
      <c r="X160" s="3" t="e">
        <v>#REF!</v>
      </c>
    </row>
    <row r="161" spans="3:24" x14ac:dyDescent="0.25">
      <c r="C161" s="6" t="str">
        <f t="shared" si="6"/>
        <v>1 Trim. 2007</v>
      </c>
      <c r="D161" s="1">
        <v>39114</v>
      </c>
      <c r="E161" s="6">
        <v>501.71712227134356</v>
      </c>
      <c r="F161" s="6">
        <v>57.76</v>
      </c>
      <c r="G161" s="6">
        <v>1.2762570768443888</v>
      </c>
      <c r="H161" s="6">
        <v>21.385932475884243</v>
      </c>
      <c r="I161" s="6"/>
      <c r="J161" s="6">
        <v>0.67749999999999999</v>
      </c>
      <c r="K161" s="6">
        <v>28.979180982392801</v>
      </c>
      <c r="L161" s="6">
        <v>0.64032002787280373</v>
      </c>
      <c r="M161" s="6">
        <v>10.72968849888991</v>
      </c>
      <c r="N161" s="6"/>
      <c r="O161" s="6">
        <v>339.91335033883524</v>
      </c>
      <c r="P161" s="6">
        <v>10</v>
      </c>
      <c r="Q161" s="6">
        <v>10</v>
      </c>
      <c r="R161" s="6">
        <v>10</v>
      </c>
      <c r="S161" s="6">
        <v>10</v>
      </c>
      <c r="T161" s="6">
        <v>2.2095863518774045E-2</v>
      </c>
      <c r="U161" s="27">
        <f t="shared" si="7"/>
        <v>640.32002787280373</v>
      </c>
      <c r="V161" s="35" t="s">
        <v>18</v>
      </c>
      <c r="W161" s="3">
        <f t="shared" si="8"/>
        <v>158</v>
      </c>
      <c r="X161" s="3" t="e">
        <v>#REF!</v>
      </c>
    </row>
    <row r="162" spans="3:24" x14ac:dyDescent="0.25">
      <c r="C162" s="6" t="str">
        <f t="shared" si="6"/>
        <v>1 Trim. 2007</v>
      </c>
      <c r="D162" s="1">
        <v>39142</v>
      </c>
      <c r="E162" s="6">
        <v>495.36469952106427</v>
      </c>
      <c r="F162" s="6">
        <v>62.14</v>
      </c>
      <c r="G162" s="6">
        <v>1.2877211238293444</v>
      </c>
      <c r="H162" s="6">
        <v>21.079289681379716</v>
      </c>
      <c r="I162" s="6"/>
      <c r="J162" s="6">
        <v>0.67749999999999999</v>
      </c>
      <c r="K162" s="6">
        <v>30.781962428238934</v>
      </c>
      <c r="L162" s="6">
        <v>0.63789158757265041</v>
      </c>
      <c r="M162" s="6">
        <v>10.441935999134133</v>
      </c>
      <c r="N162" s="6"/>
      <c r="O162" s="6">
        <v>335.60958392552106</v>
      </c>
      <c r="P162" s="6">
        <v>10</v>
      </c>
      <c r="Q162" s="6">
        <v>10</v>
      </c>
      <c r="R162" s="6">
        <v>10</v>
      </c>
      <c r="S162" s="6">
        <v>10</v>
      </c>
      <c r="T162" s="6">
        <v>2.0722901896191574E-2</v>
      </c>
      <c r="U162" s="27">
        <f t="shared" si="7"/>
        <v>637.89158757265045</v>
      </c>
      <c r="V162" s="35" t="s">
        <v>18</v>
      </c>
      <c r="W162" s="3">
        <f t="shared" si="8"/>
        <v>159</v>
      </c>
      <c r="X162" s="3" t="e">
        <v>#REF!</v>
      </c>
    </row>
    <row r="163" spans="3:24" x14ac:dyDescent="0.25">
      <c r="C163" s="6" t="str">
        <f t="shared" si="6"/>
        <v>2 Trim. 2007</v>
      </c>
      <c r="D163" s="1">
        <v>39173</v>
      </c>
      <c r="E163" s="6">
        <v>485.31165656517834</v>
      </c>
      <c r="F163" s="6">
        <v>67.400000000000006</v>
      </c>
      <c r="G163" s="6">
        <v>1.260604243461084</v>
      </c>
      <c r="H163" s="6">
        <v>21.859197833812821</v>
      </c>
      <c r="I163" s="6"/>
      <c r="J163" s="6">
        <v>0.67749999999999999</v>
      </c>
      <c r="K163" s="6">
        <v>32.710005652493024</v>
      </c>
      <c r="L163" s="6">
        <v>0.61178593366719203</v>
      </c>
      <c r="M163" s="6">
        <v>10.608523511913658</v>
      </c>
      <c r="N163" s="6"/>
      <c r="O163" s="6">
        <v>328.79864732290832</v>
      </c>
      <c r="P163" s="6">
        <v>10</v>
      </c>
      <c r="Q163" s="6">
        <v>10</v>
      </c>
      <c r="R163" s="6">
        <v>10</v>
      </c>
      <c r="S163" s="6">
        <v>10</v>
      </c>
      <c r="T163" s="6">
        <v>1.870332705431875E-2</v>
      </c>
      <c r="U163" s="27">
        <f t="shared" si="7"/>
        <v>611.78593366719201</v>
      </c>
      <c r="V163" s="35" t="s">
        <v>18</v>
      </c>
      <c r="W163" s="3">
        <f t="shared" si="8"/>
        <v>160</v>
      </c>
      <c r="X163" s="3" t="e">
        <v>#REF!</v>
      </c>
    </row>
    <row r="164" spans="3:24" x14ac:dyDescent="0.25">
      <c r="C164" s="6" t="str">
        <f t="shared" si="6"/>
        <v>2 Trim. 2007</v>
      </c>
      <c r="D164" s="1">
        <v>39203</v>
      </c>
      <c r="E164" s="6">
        <v>485.48550400701043</v>
      </c>
      <c r="F164" s="6">
        <v>67.48</v>
      </c>
      <c r="G164" s="6">
        <v>1.2251097902961252</v>
      </c>
      <c r="H164" s="6">
        <v>21.485760220486902</v>
      </c>
      <c r="I164" s="6"/>
      <c r="J164" s="6">
        <v>0.67749999999999999</v>
      </c>
      <c r="K164" s="6">
        <v>32.760561810393064</v>
      </c>
      <c r="L164" s="6">
        <v>0.59477304400583719</v>
      </c>
      <c r="M164" s="6">
        <v>10.431025129616859</v>
      </c>
      <c r="N164" s="6"/>
      <c r="O164" s="6">
        <v>328.91642896474957</v>
      </c>
      <c r="P164" s="6">
        <v>10</v>
      </c>
      <c r="Q164" s="6">
        <v>10</v>
      </c>
      <c r="R164" s="6">
        <v>10</v>
      </c>
      <c r="S164" s="6">
        <v>10</v>
      </c>
      <c r="T164" s="6">
        <v>1.8155153975935465E-2</v>
      </c>
      <c r="U164" s="27">
        <f t="shared" si="7"/>
        <v>594.77304400583716</v>
      </c>
      <c r="V164" s="35" t="s">
        <v>18</v>
      </c>
      <c r="W164" s="3">
        <f t="shared" si="8"/>
        <v>161</v>
      </c>
      <c r="X164" s="3" t="e">
        <v>#REF!</v>
      </c>
    </row>
    <row r="165" spans="3:24" x14ac:dyDescent="0.25">
      <c r="C165" s="6" t="str">
        <f t="shared" si="6"/>
        <v>2 Trim. 2007</v>
      </c>
      <c r="D165" s="1">
        <v>39234</v>
      </c>
      <c r="E165" s="6">
        <v>488.84121035251894</v>
      </c>
      <c r="F165" s="6">
        <v>71.319999999999993</v>
      </c>
      <c r="G165" s="6">
        <v>1.332474999559075</v>
      </c>
      <c r="H165" s="6">
        <v>21.05519828510182</v>
      </c>
      <c r="I165" s="6"/>
      <c r="J165" s="6">
        <v>0.67749999999999999</v>
      </c>
      <c r="K165" s="6">
        <v>34.864155122341643</v>
      </c>
      <c r="L165" s="6">
        <v>0.65136869154893029</v>
      </c>
      <c r="M165" s="6">
        <v>10.292648613901454</v>
      </c>
      <c r="N165" s="6"/>
      <c r="O165" s="6">
        <v>331.18992001383157</v>
      </c>
      <c r="P165" s="6">
        <v>10</v>
      </c>
      <c r="Q165" s="6">
        <v>10</v>
      </c>
      <c r="R165" s="6">
        <v>10</v>
      </c>
      <c r="S165" s="6">
        <v>10</v>
      </c>
      <c r="T165" s="6">
        <v>1.8683048227132293E-2</v>
      </c>
      <c r="U165" s="27">
        <f t="shared" si="7"/>
        <v>651.36869154893031</v>
      </c>
      <c r="V165" s="35" t="s">
        <v>18</v>
      </c>
      <c r="W165" s="3">
        <f t="shared" si="8"/>
        <v>162</v>
      </c>
      <c r="X165" s="3" t="e">
        <v>#REF!</v>
      </c>
    </row>
    <row r="166" spans="3:24" x14ac:dyDescent="0.25">
      <c r="C166" s="6" t="str">
        <f t="shared" si="6"/>
        <v>3 Trim. 2007</v>
      </c>
      <c r="D166" s="1">
        <v>39264</v>
      </c>
      <c r="E166" s="6">
        <v>478.25503678660567</v>
      </c>
      <c r="F166" s="6">
        <v>77.2</v>
      </c>
      <c r="G166" s="6">
        <v>1.4949558193266195</v>
      </c>
      <c r="H166" s="6">
        <v>21.373373143469607</v>
      </c>
      <c r="I166" s="6"/>
      <c r="J166" s="6">
        <v>0.67749999999999999</v>
      </c>
      <c r="K166" s="6">
        <v>36.921288839925964</v>
      </c>
      <c r="L166" s="6">
        <v>0.71497015036640266</v>
      </c>
      <c r="M166" s="6">
        <v>10.221923358983906</v>
      </c>
      <c r="N166" s="6"/>
      <c r="O166" s="6">
        <v>324.01778742292532</v>
      </c>
      <c r="P166" s="6">
        <v>10</v>
      </c>
      <c r="Q166" s="6">
        <v>10</v>
      </c>
      <c r="R166" s="6">
        <v>10</v>
      </c>
      <c r="S166" s="6">
        <v>10</v>
      </c>
      <c r="T166" s="6">
        <v>1.9364712685577969E-2</v>
      </c>
      <c r="U166" s="27">
        <f t="shared" si="7"/>
        <v>714.97015036640266</v>
      </c>
      <c r="V166" s="35" t="s">
        <v>18</v>
      </c>
      <c r="W166" s="3">
        <f t="shared" si="8"/>
        <v>163</v>
      </c>
      <c r="X166" s="3" t="e">
        <v>#REF!</v>
      </c>
    </row>
    <row r="167" spans="3:24" x14ac:dyDescent="0.25">
      <c r="C167" s="6" t="str">
        <f t="shared" si="6"/>
        <v>3 Trim. 2007</v>
      </c>
      <c r="D167" s="1">
        <v>39295</v>
      </c>
      <c r="E167" s="6">
        <v>481.52392222267906</v>
      </c>
      <c r="F167" s="6">
        <v>70.8</v>
      </c>
      <c r="G167" s="6">
        <v>1.4687207887264329</v>
      </c>
      <c r="H167" s="6">
        <v>21.378732200275611</v>
      </c>
      <c r="I167" s="6"/>
      <c r="J167" s="6">
        <v>0.67749999999999999</v>
      </c>
      <c r="K167" s="6">
        <v>34.091893693365677</v>
      </c>
      <c r="L167" s="6">
        <v>0.70722419483753862</v>
      </c>
      <c r="M167" s="6">
        <v>10.294370981224999</v>
      </c>
      <c r="N167" s="6"/>
      <c r="O167" s="6">
        <v>326.23245730586507</v>
      </c>
      <c r="P167" s="6">
        <v>10</v>
      </c>
      <c r="Q167" s="6">
        <v>10</v>
      </c>
      <c r="R167" s="6">
        <v>10</v>
      </c>
      <c r="S167" s="6">
        <v>10</v>
      </c>
      <c r="T167" s="6">
        <v>2.0744643908565435E-2</v>
      </c>
      <c r="U167" s="27">
        <f t="shared" si="7"/>
        <v>707.22419483753868</v>
      </c>
      <c r="V167" s="35" t="s">
        <v>18</v>
      </c>
      <c r="W167" s="3">
        <f t="shared" si="8"/>
        <v>164</v>
      </c>
      <c r="X167" s="3" t="e">
        <v>#REF!</v>
      </c>
    </row>
    <row r="168" spans="3:24" x14ac:dyDescent="0.25">
      <c r="C168" s="6" t="str">
        <f t="shared" si="6"/>
        <v>3 Trim. 2007</v>
      </c>
      <c r="D168" s="1">
        <v>39326</v>
      </c>
      <c r="E168" s="6">
        <v>472.03062652691875</v>
      </c>
      <c r="F168" s="6">
        <v>77.13</v>
      </c>
      <c r="G168" s="6">
        <v>1.5037743170073545</v>
      </c>
      <c r="H168" s="6">
        <v>22.799204603147739</v>
      </c>
      <c r="I168" s="6"/>
      <c r="J168" s="6">
        <v>0.67749999999999999</v>
      </c>
      <c r="K168" s="6">
        <v>36.407722224021242</v>
      </c>
      <c r="L168" s="6">
        <v>0.70982753301207091</v>
      </c>
      <c r="M168" s="6">
        <v>10.761922833139236</v>
      </c>
      <c r="N168" s="6"/>
      <c r="O168" s="6">
        <v>319.80074947198744</v>
      </c>
      <c r="P168" s="6">
        <v>10</v>
      </c>
      <c r="Q168" s="6">
        <v>10</v>
      </c>
      <c r="R168" s="6">
        <v>10</v>
      </c>
      <c r="S168" s="6">
        <v>10</v>
      </c>
      <c r="T168" s="6">
        <v>1.9496620212723383E-2</v>
      </c>
      <c r="U168" s="27">
        <f t="shared" si="7"/>
        <v>709.82753301207094</v>
      </c>
      <c r="V168" s="35" t="s">
        <v>18</v>
      </c>
      <c r="W168" s="3">
        <f t="shared" si="8"/>
        <v>165</v>
      </c>
      <c r="X168" s="3" t="e">
        <v>#REF!</v>
      </c>
    </row>
    <row r="169" spans="3:24" x14ac:dyDescent="0.25">
      <c r="C169" s="6" t="str">
        <f t="shared" si="6"/>
        <v>4 Trim. 2007</v>
      </c>
      <c r="D169" s="1">
        <v>39356</v>
      </c>
      <c r="E169" s="6">
        <v>461.04791572365599</v>
      </c>
      <c r="F169" s="6">
        <v>83.04</v>
      </c>
      <c r="G169" s="6">
        <v>1.5196476128326781</v>
      </c>
      <c r="H169" s="6">
        <v>24.234097581434366</v>
      </c>
      <c r="I169" s="6"/>
      <c r="J169" s="6">
        <v>0.67749999999999999</v>
      </c>
      <c r="K169" s="6">
        <v>38.285418921692397</v>
      </c>
      <c r="L169" s="6">
        <v>0.70063036453093563</v>
      </c>
      <c r="M169" s="6">
        <v>11.173080179364007</v>
      </c>
      <c r="N169" s="6"/>
      <c r="O169" s="6">
        <v>312.35996290277694</v>
      </c>
      <c r="P169" s="6">
        <v>10</v>
      </c>
      <c r="Q169" s="6">
        <v>10</v>
      </c>
      <c r="R169" s="6">
        <v>10</v>
      </c>
      <c r="S169" s="6">
        <v>10</v>
      </c>
      <c r="T169" s="6">
        <v>1.8300188015807781E-2</v>
      </c>
      <c r="U169" s="27">
        <f t="shared" si="7"/>
        <v>700.63036453093559</v>
      </c>
      <c r="V169" s="35" t="s">
        <v>18</v>
      </c>
      <c r="W169" s="3">
        <f t="shared" si="8"/>
        <v>166</v>
      </c>
      <c r="X169" s="3" t="e">
        <v>#REF!</v>
      </c>
    </row>
    <row r="170" spans="3:24" x14ac:dyDescent="0.25">
      <c r="C170" s="6" t="str">
        <f t="shared" si="6"/>
        <v>4 Trim. 2007</v>
      </c>
      <c r="D170" s="1">
        <v>39387</v>
      </c>
      <c r="E170" s="6">
        <v>446.72506272286711</v>
      </c>
      <c r="F170" s="6">
        <v>92.53</v>
      </c>
      <c r="G170" s="6">
        <v>1.5368436833101111</v>
      </c>
      <c r="H170" s="6">
        <v>26.003726980415085</v>
      </c>
      <c r="I170" s="6"/>
      <c r="J170" s="6">
        <v>0.67749999999999999</v>
      </c>
      <c r="K170" s="6">
        <v>41.335470053746896</v>
      </c>
      <c r="L170" s="6">
        <v>0.68654659082195157</v>
      </c>
      <c r="M170" s="6">
        <v>11.616516566354241</v>
      </c>
      <c r="N170" s="6"/>
      <c r="O170" s="6">
        <v>302.65622999474249</v>
      </c>
      <c r="P170" s="6">
        <v>10</v>
      </c>
      <c r="Q170" s="6">
        <v>10</v>
      </c>
      <c r="R170" s="6">
        <v>10</v>
      </c>
      <c r="S170" s="6">
        <v>10</v>
      </c>
      <c r="T170" s="6">
        <v>1.6609139558090472E-2</v>
      </c>
      <c r="U170" s="27">
        <f t="shared" si="7"/>
        <v>686.54659082195155</v>
      </c>
      <c r="V170" s="35" t="s">
        <v>18</v>
      </c>
      <c r="W170" s="3">
        <f t="shared" si="8"/>
        <v>167</v>
      </c>
      <c r="X170" s="3" t="e">
        <v>#REF!</v>
      </c>
    </row>
    <row r="171" spans="3:24" x14ac:dyDescent="0.25">
      <c r="C171" s="6" t="str">
        <f t="shared" si="6"/>
        <v>4 Trim. 2007</v>
      </c>
      <c r="D171" s="1">
        <v>39417</v>
      </c>
      <c r="E171" s="6">
        <v>450.19790163187349</v>
      </c>
      <c r="F171" s="6">
        <v>91.45</v>
      </c>
      <c r="G171" s="6">
        <v>1.534198134005891</v>
      </c>
      <c r="H171" s="6">
        <v>25.730242003723134</v>
      </c>
      <c r="I171" s="6"/>
      <c r="J171" s="6">
        <v>0.67749999999999999</v>
      </c>
      <c r="K171" s="6">
        <v>41.170598104234827</v>
      </c>
      <c r="L171" s="6">
        <v>0.69069278061698802</v>
      </c>
      <c r="M171" s="6">
        <v>11.583700958556447</v>
      </c>
      <c r="N171" s="6"/>
      <c r="O171" s="6">
        <v>305.00907835559428</v>
      </c>
      <c r="P171" s="6">
        <v>10</v>
      </c>
      <c r="Q171" s="6">
        <v>10</v>
      </c>
      <c r="R171" s="6">
        <v>10</v>
      </c>
      <c r="S171" s="6">
        <v>10</v>
      </c>
      <c r="T171" s="6">
        <v>1.6776360131283665E-2</v>
      </c>
      <c r="U171" s="27">
        <f t="shared" si="7"/>
        <v>690.69278061698799</v>
      </c>
      <c r="V171" s="35" t="s">
        <v>18</v>
      </c>
      <c r="W171" s="3">
        <f t="shared" si="8"/>
        <v>168</v>
      </c>
      <c r="X171" s="3" t="e">
        <v>#REF!</v>
      </c>
    </row>
    <row r="172" spans="3:24" x14ac:dyDescent="0.25">
      <c r="C172" s="6" t="str">
        <f t="shared" si="6"/>
        <v>1 Trim. 2008</v>
      </c>
      <c r="D172" s="1">
        <v>39448</v>
      </c>
      <c r="E172" s="6">
        <v>445.68488324768941</v>
      </c>
      <c r="F172" s="6">
        <v>91.92</v>
      </c>
      <c r="G172" s="6">
        <v>1.6148873877846173</v>
      </c>
      <c r="H172" s="6">
        <v>28.505773165741012</v>
      </c>
      <c r="I172" s="6"/>
      <c r="J172" s="6">
        <v>0.67749999999999999</v>
      </c>
      <c r="K172" s="6">
        <v>40.96735446812761</v>
      </c>
      <c r="L172" s="6">
        <v>0.71973089688295333</v>
      </c>
      <c r="M172" s="6">
        <v>12.704592185258401</v>
      </c>
      <c r="N172" s="6"/>
      <c r="O172" s="6">
        <v>301.95150840030959</v>
      </c>
      <c r="P172" s="6">
        <v>10</v>
      </c>
      <c r="Q172" s="6">
        <v>10</v>
      </c>
      <c r="R172" s="6">
        <v>10</v>
      </c>
      <c r="S172" s="6">
        <v>10</v>
      </c>
      <c r="T172" s="6">
        <v>1.7568400650398362E-2</v>
      </c>
      <c r="U172" s="27">
        <f t="shared" si="7"/>
        <v>719.73089688295329</v>
      </c>
      <c r="V172" s="35" t="s">
        <v>18</v>
      </c>
      <c r="W172" s="3">
        <f t="shared" si="8"/>
        <v>169</v>
      </c>
      <c r="X172" s="3" t="e">
        <v>#REF!</v>
      </c>
    </row>
    <row r="173" spans="3:24" x14ac:dyDescent="0.25">
      <c r="C173" s="6" t="str">
        <f t="shared" si="6"/>
        <v>1 Trim. 2008</v>
      </c>
      <c r="D173" s="1">
        <v>39479</v>
      </c>
      <c r="E173" s="6">
        <v>444.76410290486143</v>
      </c>
      <c r="F173" s="6">
        <v>94.82</v>
      </c>
      <c r="G173" s="6">
        <v>1.654570627347925</v>
      </c>
      <c r="H173" s="6">
        <v>29.6912417700199</v>
      </c>
      <c r="I173" s="6"/>
      <c r="J173" s="6">
        <v>0.67749999999999999</v>
      </c>
      <c r="K173" s="6">
        <v>42.172532237438958</v>
      </c>
      <c r="L173" s="6">
        <v>0.73589362076513365</v>
      </c>
      <c r="M173" s="6">
        <v>13.20559850997425</v>
      </c>
      <c r="N173" s="6"/>
      <c r="O173" s="6">
        <v>301.32767971804361</v>
      </c>
      <c r="P173" s="6">
        <v>10</v>
      </c>
      <c r="Q173" s="6">
        <v>10</v>
      </c>
      <c r="R173" s="6">
        <v>10</v>
      </c>
      <c r="S173" s="6">
        <v>10</v>
      </c>
      <c r="T173" s="6">
        <v>1.7449595310566602E-2</v>
      </c>
      <c r="U173" s="27">
        <f t="shared" si="7"/>
        <v>735.89362076513362</v>
      </c>
      <c r="V173" s="35" t="s">
        <v>18</v>
      </c>
      <c r="W173" s="3">
        <f t="shared" si="8"/>
        <v>170</v>
      </c>
      <c r="X173" s="3" t="e">
        <v>#REF!</v>
      </c>
    </row>
    <row r="174" spans="3:24" x14ac:dyDescent="0.25">
      <c r="C174" s="6" t="str">
        <f t="shared" si="6"/>
        <v>1 Trim. 2008</v>
      </c>
      <c r="D174" s="1">
        <v>39508</v>
      </c>
      <c r="E174" s="6">
        <v>422.47366282099091</v>
      </c>
      <c r="F174" s="6">
        <v>103.28</v>
      </c>
      <c r="G174" s="6">
        <v>1.7676678601033531</v>
      </c>
      <c r="H174" s="6">
        <v>31.182095109155526</v>
      </c>
      <c r="I174" s="6"/>
      <c r="J174" s="6">
        <v>0.67749999999999999</v>
      </c>
      <c r="K174" s="6">
        <v>43.633079896151941</v>
      </c>
      <c r="L174" s="6">
        <v>0.74679311550880656</v>
      </c>
      <c r="M174" s="6">
        <v>13.173613935197441</v>
      </c>
      <c r="N174" s="6"/>
      <c r="O174" s="6">
        <v>286.22590656122134</v>
      </c>
      <c r="P174" s="6">
        <v>10</v>
      </c>
      <c r="Q174" s="6">
        <v>10</v>
      </c>
      <c r="R174" s="6">
        <v>10</v>
      </c>
      <c r="S174" s="6">
        <v>10</v>
      </c>
      <c r="T174" s="6">
        <v>1.7115296863897688E-2</v>
      </c>
      <c r="U174" s="27">
        <f t="shared" si="7"/>
        <v>746.79311550880652</v>
      </c>
      <c r="V174" s="35" t="s">
        <v>18</v>
      </c>
      <c r="W174" s="3">
        <f t="shared" si="8"/>
        <v>171</v>
      </c>
      <c r="X174" s="3" t="e">
        <v>#REF!</v>
      </c>
    </row>
    <row r="175" spans="3:24" x14ac:dyDescent="0.25">
      <c r="C175" s="6" t="str">
        <f t="shared" si="6"/>
        <v>2 Trim. 2008</v>
      </c>
      <c r="D175" s="1">
        <v>39539</v>
      </c>
      <c r="E175" s="6">
        <v>416.46614393193869</v>
      </c>
      <c r="F175" s="6">
        <v>110.44</v>
      </c>
      <c r="G175" s="6">
        <v>1.6625072752605865</v>
      </c>
      <c r="H175" s="6">
        <v>29.331628178895059</v>
      </c>
      <c r="I175" s="6"/>
      <c r="J175" s="6">
        <v>0.67749999999999999</v>
      </c>
      <c r="K175" s="6">
        <v>45.994520935843305</v>
      </c>
      <c r="L175" s="6">
        <v>0.69237799418657064</v>
      </c>
      <c r="M175" s="6">
        <v>12.215630082909819</v>
      </c>
      <c r="N175" s="6"/>
      <c r="O175" s="6">
        <v>282.15581251388846</v>
      </c>
      <c r="P175" s="6">
        <v>10</v>
      </c>
      <c r="Q175" s="6">
        <v>10</v>
      </c>
      <c r="R175" s="6">
        <v>10</v>
      </c>
      <c r="S175" s="6">
        <v>10</v>
      </c>
      <c r="T175" s="6">
        <v>1.5053488548176265E-2</v>
      </c>
      <c r="U175" s="27">
        <f t="shared" si="7"/>
        <v>692.37799418657062</v>
      </c>
      <c r="V175" s="35" t="s">
        <v>18</v>
      </c>
      <c r="W175" s="3">
        <f t="shared" si="8"/>
        <v>172</v>
      </c>
      <c r="X175" s="3" t="e">
        <v>#REF!</v>
      </c>
    </row>
    <row r="176" spans="3:24" x14ac:dyDescent="0.25">
      <c r="C176" s="6" t="str">
        <f t="shared" si="6"/>
        <v>2 Trim. 2008</v>
      </c>
      <c r="D176" s="1">
        <v>39569</v>
      </c>
      <c r="E176" s="6">
        <v>421.64620428103103</v>
      </c>
      <c r="F176" s="6">
        <v>123.94</v>
      </c>
      <c r="G176" s="6">
        <v>1.634067620240216</v>
      </c>
      <c r="H176" s="6">
        <v>28.58319935691318</v>
      </c>
      <c r="I176" s="6"/>
      <c r="J176" s="6">
        <v>0.67749999999999999</v>
      </c>
      <c r="K176" s="6">
        <v>52.258830558590986</v>
      </c>
      <c r="L176" s="6">
        <v>0.68899840961282444</v>
      </c>
      <c r="M176" s="6">
        <v>12.051997515050449</v>
      </c>
      <c r="N176" s="6"/>
      <c r="O176" s="6">
        <v>285.6653034003985</v>
      </c>
      <c r="P176" s="6">
        <v>10</v>
      </c>
      <c r="Q176" s="6">
        <v>10</v>
      </c>
      <c r="R176" s="6">
        <v>10</v>
      </c>
      <c r="S176" s="6">
        <v>10</v>
      </c>
      <c r="T176" s="6">
        <v>1.3184344200744038E-2</v>
      </c>
      <c r="U176" s="27">
        <f t="shared" si="7"/>
        <v>688.99840961282439</v>
      </c>
      <c r="V176" s="35" t="s">
        <v>18</v>
      </c>
      <c r="W176" s="3">
        <f t="shared" si="8"/>
        <v>173</v>
      </c>
      <c r="X176" s="3" t="e">
        <v>#REF!</v>
      </c>
    </row>
    <row r="177" spans="3:24" x14ac:dyDescent="0.25">
      <c r="C177" s="6" t="str">
        <f t="shared" si="6"/>
        <v>2 Trim. 2008</v>
      </c>
      <c r="D177" s="1">
        <v>39600</v>
      </c>
      <c r="E177" s="6">
        <v>421.76115364732692</v>
      </c>
      <c r="F177" s="6">
        <v>133.05000000000001</v>
      </c>
      <c r="G177" s="6">
        <v>1.6984426533095824</v>
      </c>
      <c r="H177" s="6">
        <v>28.586357372531005</v>
      </c>
      <c r="I177" s="6"/>
      <c r="J177" s="6">
        <v>0.67749999999999999</v>
      </c>
      <c r="K177" s="6">
        <v>56.11532149277685</v>
      </c>
      <c r="L177" s="6">
        <v>0.7163371328636764</v>
      </c>
      <c r="M177" s="6">
        <v>12.056615064013446</v>
      </c>
      <c r="N177" s="6"/>
      <c r="O177" s="6">
        <v>285.74318159606401</v>
      </c>
      <c r="P177" s="6">
        <v>10</v>
      </c>
      <c r="Q177" s="6">
        <v>10</v>
      </c>
      <c r="R177" s="6">
        <v>10</v>
      </c>
      <c r="S177" s="6">
        <v>10</v>
      </c>
      <c r="T177" s="6">
        <v>1.2765446473578222E-2</v>
      </c>
      <c r="U177" s="27">
        <f t="shared" si="7"/>
        <v>716.3371328636764</v>
      </c>
      <c r="V177" s="35" t="s">
        <v>18</v>
      </c>
      <c r="W177" s="3">
        <f t="shared" si="8"/>
        <v>174</v>
      </c>
      <c r="X177" s="3" t="e">
        <v>#REF!</v>
      </c>
    </row>
    <row r="178" spans="3:24" x14ac:dyDescent="0.25">
      <c r="C178" s="6" t="str">
        <f t="shared" si="6"/>
        <v>3 Trim. 2008</v>
      </c>
      <c r="D178" s="1">
        <v>39630</v>
      </c>
      <c r="E178" s="6">
        <v>415.95908609548695</v>
      </c>
      <c r="F178" s="6">
        <v>133.9</v>
      </c>
      <c r="G178" s="6">
        <v>1.7039542143600419</v>
      </c>
      <c r="H178" s="6">
        <v>30.25038445407521</v>
      </c>
      <c r="I178" s="6"/>
      <c r="J178" s="6">
        <v>0.67749999999999999</v>
      </c>
      <c r="K178" s="6">
        <v>55.696921628185706</v>
      </c>
      <c r="L178" s="6">
        <v>0.7087752377537565</v>
      </c>
      <c r="M178" s="6">
        <v>12.582922271554251</v>
      </c>
      <c r="N178" s="6"/>
      <c r="O178" s="6">
        <v>281.81228082969238</v>
      </c>
      <c r="P178" s="6">
        <v>10</v>
      </c>
      <c r="Q178" s="6">
        <v>10</v>
      </c>
      <c r="R178" s="6">
        <v>10</v>
      </c>
      <c r="S178" s="6">
        <v>10</v>
      </c>
      <c r="T178" s="6">
        <v>1.2725572922778506E-2</v>
      </c>
      <c r="U178" s="27">
        <f t="shared" si="7"/>
        <v>708.77523775375653</v>
      </c>
      <c r="V178" s="35" t="s">
        <v>18</v>
      </c>
      <c r="W178" s="3">
        <f t="shared" si="8"/>
        <v>175</v>
      </c>
      <c r="X178" s="3" t="e">
        <v>#REF!</v>
      </c>
    </row>
    <row r="179" spans="3:24" x14ac:dyDescent="0.25">
      <c r="C179" s="6" t="str">
        <f t="shared" si="6"/>
        <v>3 Trim. 2008</v>
      </c>
      <c r="D179" s="1">
        <v>39661</v>
      </c>
      <c r="E179" s="6">
        <v>438.02227389221508</v>
      </c>
      <c r="F179" s="6">
        <v>113.85</v>
      </c>
      <c r="G179" s="6">
        <v>1.7204888975114201</v>
      </c>
      <c r="H179" s="6">
        <v>27.080462410044404</v>
      </c>
      <c r="I179" s="6"/>
      <c r="J179" s="6">
        <v>0.67749999999999999</v>
      </c>
      <c r="K179" s="6">
        <v>49.868835882628687</v>
      </c>
      <c r="L179" s="6">
        <v>0.75361245909426233</v>
      </c>
      <c r="M179" s="6">
        <v>11.861845722900306</v>
      </c>
      <c r="N179" s="6"/>
      <c r="O179" s="6">
        <v>296.76009056197569</v>
      </c>
      <c r="P179" s="6">
        <v>10</v>
      </c>
      <c r="Q179" s="6">
        <v>10</v>
      </c>
      <c r="R179" s="6">
        <v>10</v>
      </c>
      <c r="S179" s="6">
        <v>10</v>
      </c>
      <c r="T179" s="6">
        <v>1.5111891941250944E-2</v>
      </c>
      <c r="U179" s="27">
        <f t="shared" si="7"/>
        <v>753.61245909426236</v>
      </c>
      <c r="V179" s="35" t="s">
        <v>18</v>
      </c>
      <c r="W179" s="3">
        <f t="shared" si="8"/>
        <v>176</v>
      </c>
      <c r="X179" s="3" t="e">
        <v>#REF!</v>
      </c>
    </row>
    <row r="180" spans="3:24" x14ac:dyDescent="0.25">
      <c r="C180" s="6" t="str">
        <f t="shared" si="6"/>
        <v>3 Trim. 2008</v>
      </c>
      <c r="D180" s="1">
        <v>39692</v>
      </c>
      <c r="E180" s="6">
        <v>456.49117923379384</v>
      </c>
      <c r="F180" s="6">
        <v>99.06</v>
      </c>
      <c r="G180" s="6">
        <v>1.622383110813242</v>
      </c>
      <c r="H180" s="6">
        <v>26.581043554516221</v>
      </c>
      <c r="I180" s="6"/>
      <c r="J180" s="6">
        <v>0.67749999999999999</v>
      </c>
      <c r="K180" s="6">
        <v>45.220016214899616</v>
      </c>
      <c r="L180" s="6">
        <v>0.74060357942412769</v>
      </c>
      <c r="M180" s="6">
        <v>12.134011917465944</v>
      </c>
      <c r="N180" s="6"/>
      <c r="O180" s="6">
        <v>309.27277393089531</v>
      </c>
      <c r="P180" s="6">
        <v>10</v>
      </c>
      <c r="Q180" s="6">
        <v>10</v>
      </c>
      <c r="R180" s="6">
        <v>10</v>
      </c>
      <c r="S180" s="6">
        <v>10</v>
      </c>
      <c r="T180" s="6">
        <v>1.6377782261389483E-2</v>
      </c>
      <c r="U180" s="27">
        <f t="shared" si="7"/>
        <v>740.6035794241277</v>
      </c>
      <c r="V180" s="35" t="s">
        <v>18</v>
      </c>
      <c r="W180" s="3">
        <f t="shared" si="8"/>
        <v>177</v>
      </c>
      <c r="X180" s="3" t="e">
        <v>#REF!</v>
      </c>
    </row>
    <row r="181" spans="3:24" x14ac:dyDescent="0.25">
      <c r="C181" s="6" t="str">
        <f t="shared" si="6"/>
        <v>4 Trim. 2008</v>
      </c>
      <c r="D181" s="1">
        <v>39722</v>
      </c>
      <c r="E181" s="6">
        <v>492.38145065826762</v>
      </c>
      <c r="F181" s="6">
        <v>72.84</v>
      </c>
      <c r="G181" s="6">
        <v>1.3734810137744935</v>
      </c>
      <c r="H181" s="6">
        <v>26.286872640849992</v>
      </c>
      <c r="I181" s="6"/>
      <c r="J181" s="6">
        <v>0.67749999999999999</v>
      </c>
      <c r="K181" s="6">
        <v>35.86506486594822</v>
      </c>
      <c r="L181" s="6">
        <v>0.6762765740138732</v>
      </c>
      <c r="M181" s="6">
        <v>12.943168484170847</v>
      </c>
      <c r="N181" s="6"/>
      <c r="O181" s="6">
        <v>333.58843282097632</v>
      </c>
      <c r="P181" s="6">
        <v>10</v>
      </c>
      <c r="Q181" s="6">
        <v>10</v>
      </c>
      <c r="R181" s="6">
        <v>10</v>
      </c>
      <c r="S181" s="6">
        <v>10</v>
      </c>
      <c r="T181" s="6">
        <v>1.8856136927162183E-2</v>
      </c>
      <c r="U181" s="27">
        <f t="shared" si="7"/>
        <v>676.27657401387319</v>
      </c>
      <c r="V181" s="35" t="s">
        <v>18</v>
      </c>
      <c r="W181" s="3">
        <f t="shared" si="8"/>
        <v>178</v>
      </c>
      <c r="X181" s="3" t="e">
        <v>#REF!</v>
      </c>
    </row>
    <row r="182" spans="3:24" x14ac:dyDescent="0.25">
      <c r="C182" s="6" t="str">
        <f t="shared" si="6"/>
        <v>4 Trim. 2008</v>
      </c>
      <c r="D182" s="1">
        <v>39753</v>
      </c>
      <c r="E182" s="6">
        <v>515.19578390138349</v>
      </c>
      <c r="F182" s="6">
        <v>53.24</v>
      </c>
      <c r="G182" s="6">
        <v>1.2138662057531882</v>
      </c>
      <c r="H182" s="6">
        <v>24.384244372990352</v>
      </c>
      <c r="I182" s="6"/>
      <c r="J182" s="6">
        <v>0.67749999999999999</v>
      </c>
      <c r="K182" s="6">
        <v>27.429023534909657</v>
      </c>
      <c r="L182" s="6">
        <v>0.62537875142441179</v>
      </c>
      <c r="M182" s="6">
        <v>12.562659894585664</v>
      </c>
      <c r="N182" s="6"/>
      <c r="O182" s="6">
        <v>349.04514359318733</v>
      </c>
      <c r="P182" s="6">
        <v>10</v>
      </c>
      <c r="Q182" s="6">
        <v>10</v>
      </c>
      <c r="R182" s="6">
        <v>10</v>
      </c>
      <c r="S182" s="6">
        <v>10</v>
      </c>
      <c r="T182" s="6">
        <v>2.2799891167415254E-2</v>
      </c>
      <c r="U182" s="27">
        <f t="shared" si="7"/>
        <v>625.3787514244118</v>
      </c>
      <c r="V182" s="35" t="s">
        <v>18</v>
      </c>
      <c r="W182" s="3">
        <f t="shared" si="8"/>
        <v>179</v>
      </c>
      <c r="X182" s="3" t="e">
        <v>#REF!</v>
      </c>
    </row>
    <row r="183" spans="3:24" x14ac:dyDescent="0.25">
      <c r="C183" s="6" t="str">
        <f t="shared" si="6"/>
        <v>4 Trim. 2008</v>
      </c>
      <c r="D183" s="1">
        <v>39783</v>
      </c>
      <c r="E183" s="6">
        <v>487.71955391418078</v>
      </c>
      <c r="F183" s="6">
        <v>41.58</v>
      </c>
      <c r="G183" s="6">
        <v>1.2229051658759416</v>
      </c>
      <c r="H183" s="6">
        <v>26.349020754165448</v>
      </c>
      <c r="I183" s="6"/>
      <c r="J183" s="6">
        <v>0.67749999999999999</v>
      </c>
      <c r="K183" s="6">
        <v>20.279379051751636</v>
      </c>
      <c r="L183" s="6">
        <v>0.59643476198036149</v>
      </c>
      <c r="M183" s="6">
        <v>12.850932648297062</v>
      </c>
      <c r="N183" s="6"/>
      <c r="O183" s="6">
        <v>330.42999777685748</v>
      </c>
      <c r="P183" s="6">
        <v>10</v>
      </c>
      <c r="Q183" s="6">
        <v>10</v>
      </c>
      <c r="R183" s="6">
        <v>10</v>
      </c>
      <c r="S183" s="6">
        <v>10</v>
      </c>
      <c r="T183" s="6">
        <v>2.9410898650215046E-2</v>
      </c>
      <c r="U183" s="27">
        <f t="shared" si="7"/>
        <v>596.43476198036149</v>
      </c>
      <c r="V183" s="35" t="s">
        <v>18</v>
      </c>
      <c r="W183" s="3">
        <f t="shared" si="8"/>
        <v>180</v>
      </c>
      <c r="X183" s="3" t="e">
        <v>#REF!</v>
      </c>
    </row>
    <row r="184" spans="3:24" x14ac:dyDescent="0.25">
      <c r="C184" s="6" t="str">
        <f t="shared" si="6"/>
        <v>1 Trim. 2009</v>
      </c>
      <c r="D184" s="1">
        <v>39814</v>
      </c>
      <c r="E184" s="6">
        <v>495.48406297611473</v>
      </c>
      <c r="F184" s="6">
        <v>44.86</v>
      </c>
      <c r="G184" s="6">
        <v>1.2720682904460399</v>
      </c>
      <c r="H184" s="6">
        <v>27.579620272546318</v>
      </c>
      <c r="I184" s="6"/>
      <c r="J184" s="6">
        <v>0.67749999999999999</v>
      </c>
      <c r="K184" s="6">
        <v>22.227415065108506</v>
      </c>
      <c r="L184" s="6">
        <v>0.63028956493328414</v>
      </c>
      <c r="M184" s="6">
        <v>13.66526230797967</v>
      </c>
      <c r="N184" s="6"/>
      <c r="O184" s="6">
        <v>335.6904526663177</v>
      </c>
      <c r="P184" s="6">
        <v>10</v>
      </c>
      <c r="Q184" s="6">
        <v>10</v>
      </c>
      <c r="R184" s="6">
        <v>10</v>
      </c>
      <c r="S184" s="6">
        <v>10</v>
      </c>
      <c r="T184" s="6">
        <v>2.8356404156175651E-2</v>
      </c>
      <c r="U184" s="27">
        <f t="shared" si="7"/>
        <v>630.28956493328417</v>
      </c>
      <c r="V184" s="35" t="s">
        <v>18</v>
      </c>
      <c r="W184" s="3">
        <f t="shared" si="8"/>
        <v>181</v>
      </c>
      <c r="X184" s="3" t="e">
        <v>#REF!</v>
      </c>
    </row>
    <row r="185" spans="3:24" x14ac:dyDescent="0.25">
      <c r="C185" s="6" t="str">
        <f t="shared" si="6"/>
        <v>1 Trim. 2009</v>
      </c>
      <c r="D185" s="1">
        <v>39845</v>
      </c>
      <c r="E185" s="6">
        <v>513.07813245520038</v>
      </c>
      <c r="F185" s="6">
        <v>43.24</v>
      </c>
      <c r="G185" s="6">
        <v>1.2171731423834637</v>
      </c>
      <c r="H185" s="6">
        <v>30.1266077170418</v>
      </c>
      <c r="I185" s="6"/>
      <c r="J185" s="6">
        <v>0.67749999999999999</v>
      </c>
      <c r="K185" s="6">
        <v>22.185498447362864</v>
      </c>
      <c r="L185" s="6">
        <v>0.62450492276873526</v>
      </c>
      <c r="M185" s="6">
        <v>15.457303624670233</v>
      </c>
      <c r="N185" s="6"/>
      <c r="O185" s="6">
        <v>347.61043473839823</v>
      </c>
      <c r="P185" s="6">
        <v>10</v>
      </c>
      <c r="Q185" s="6">
        <v>10</v>
      </c>
      <c r="R185" s="6">
        <v>10</v>
      </c>
      <c r="S185" s="6">
        <v>10</v>
      </c>
      <c r="T185" s="6">
        <v>2.8149240110625896E-2</v>
      </c>
      <c r="U185" s="27">
        <f t="shared" si="7"/>
        <v>624.50492276873524</v>
      </c>
      <c r="V185" s="35" t="s">
        <v>18</v>
      </c>
      <c r="W185" s="3">
        <f t="shared" si="8"/>
        <v>182</v>
      </c>
      <c r="X185" s="3" t="e">
        <v>#REF!</v>
      </c>
    </row>
    <row r="186" spans="3:24" x14ac:dyDescent="0.25">
      <c r="C186" s="6" t="str">
        <f t="shared" si="6"/>
        <v>1 Trim. 2009</v>
      </c>
      <c r="D186" s="1">
        <v>39873</v>
      </c>
      <c r="E186" s="6">
        <v>502.65444274327155</v>
      </c>
      <c r="F186" s="6">
        <v>46.84</v>
      </c>
      <c r="G186" s="6">
        <v>1.1353815763946455</v>
      </c>
      <c r="H186" s="6">
        <v>29.794650686933643</v>
      </c>
      <c r="I186" s="6"/>
      <c r="J186" s="6">
        <v>0.67749999999999999</v>
      </c>
      <c r="K186" s="6">
        <v>23.54433409809484</v>
      </c>
      <c r="L186" s="6">
        <v>0.5707045935836278</v>
      </c>
      <c r="M186" s="6">
        <v>14.976413537771062</v>
      </c>
      <c r="N186" s="6"/>
      <c r="O186" s="6">
        <v>340.54838495856649</v>
      </c>
      <c r="P186" s="6">
        <v>10</v>
      </c>
      <c r="Q186" s="6">
        <v>10</v>
      </c>
      <c r="R186" s="6">
        <v>10</v>
      </c>
      <c r="S186" s="6">
        <v>10</v>
      </c>
      <c r="T186" s="6">
        <v>2.4239572510560324E-2</v>
      </c>
      <c r="U186" s="27">
        <f t="shared" si="7"/>
        <v>570.7045935836278</v>
      </c>
      <c r="V186" s="35" t="s">
        <v>18</v>
      </c>
      <c r="W186" s="3">
        <f t="shared" si="8"/>
        <v>183</v>
      </c>
      <c r="X186" s="3" t="e">
        <v>#REF!</v>
      </c>
    </row>
    <row r="187" spans="3:24" x14ac:dyDescent="0.25">
      <c r="C187" s="6" t="str">
        <f t="shared" si="6"/>
        <v>2 Trim. 2009</v>
      </c>
      <c r="D187" s="1">
        <v>39904</v>
      </c>
      <c r="E187" s="6">
        <v>497.30104698149404</v>
      </c>
      <c r="F187" s="6">
        <v>50.85</v>
      </c>
      <c r="G187" s="6">
        <v>1.251785745780349</v>
      </c>
      <c r="H187" s="6">
        <v>28.662379421221864</v>
      </c>
      <c r="I187" s="6"/>
      <c r="J187" s="6">
        <v>0.67749999999999999</v>
      </c>
      <c r="K187" s="6">
        <v>25.287758239008973</v>
      </c>
      <c r="L187" s="6">
        <v>0.62251436197307786</v>
      </c>
      <c r="M187" s="6">
        <v>14.253831295154463</v>
      </c>
      <c r="N187" s="6"/>
      <c r="O187" s="6">
        <v>336.9214593299622</v>
      </c>
      <c r="P187" s="6">
        <v>10</v>
      </c>
      <c r="Q187" s="6">
        <v>10</v>
      </c>
      <c r="R187" s="6">
        <v>10</v>
      </c>
      <c r="S187" s="6">
        <v>10</v>
      </c>
      <c r="T187" s="6">
        <v>2.4617222139239898E-2</v>
      </c>
      <c r="U187" s="27">
        <f t="shared" si="7"/>
        <v>622.51436197307783</v>
      </c>
      <c r="V187" s="35" t="s">
        <v>18</v>
      </c>
      <c r="W187" s="3">
        <f t="shared" si="8"/>
        <v>184</v>
      </c>
      <c r="X187" s="3" t="e">
        <v>#REF!</v>
      </c>
    </row>
    <row r="188" spans="3:24" x14ac:dyDescent="0.25">
      <c r="C188" s="6" t="str">
        <f t="shared" si="6"/>
        <v>2 Trim. 2009</v>
      </c>
      <c r="D188" s="1">
        <v>39934</v>
      </c>
      <c r="E188" s="6">
        <v>480.53727166503671</v>
      </c>
      <c r="F188" s="6">
        <v>57.94</v>
      </c>
      <c r="G188" s="6">
        <v>1.3657648283038502</v>
      </c>
      <c r="H188" s="6">
        <v>29.885316184351552</v>
      </c>
      <c r="I188" s="6"/>
      <c r="J188" s="6">
        <v>0.67749999999999999</v>
      </c>
      <c r="K188" s="6">
        <v>27.842329520272227</v>
      </c>
      <c r="L188" s="6">
        <v>0.65630090432919952</v>
      </c>
      <c r="M188" s="6">
        <v>14.361008302075261</v>
      </c>
      <c r="N188" s="6"/>
      <c r="O188" s="6">
        <v>325.56400155306238</v>
      </c>
      <c r="P188" s="6">
        <v>10</v>
      </c>
      <c r="Q188" s="6">
        <v>10</v>
      </c>
      <c r="R188" s="6">
        <v>10</v>
      </c>
      <c r="S188" s="6">
        <v>10</v>
      </c>
      <c r="T188" s="6">
        <v>2.3572054337311878E-2</v>
      </c>
      <c r="U188" s="27">
        <f t="shared" si="7"/>
        <v>656.30090432919951</v>
      </c>
      <c r="V188" s="35" t="s">
        <v>18</v>
      </c>
      <c r="W188" s="3">
        <f t="shared" si="8"/>
        <v>185</v>
      </c>
      <c r="X188" s="3" t="e">
        <v>#REF!</v>
      </c>
    </row>
    <row r="189" spans="3:24" x14ac:dyDescent="0.25">
      <c r="C189" s="6" t="str">
        <f t="shared" si="6"/>
        <v>2 Trim. 2009</v>
      </c>
      <c r="D189" s="1">
        <v>39965</v>
      </c>
      <c r="E189" s="6">
        <v>467.98939817143429</v>
      </c>
      <c r="F189" s="6">
        <v>68.59</v>
      </c>
      <c r="G189" s="6">
        <v>1.3534189315508212</v>
      </c>
      <c r="H189" s="6">
        <v>30.416092482008878</v>
      </c>
      <c r="I189" s="6"/>
      <c r="J189" s="6">
        <v>0.67749999999999999</v>
      </c>
      <c r="K189" s="6">
        <v>32.099392820578679</v>
      </c>
      <c r="L189" s="6">
        <v>0.63338571125029441</v>
      </c>
      <c r="M189" s="6">
        <v>14.234408815382022</v>
      </c>
      <c r="N189" s="6"/>
      <c r="O189" s="6">
        <v>317.06281726114673</v>
      </c>
      <c r="P189" s="6">
        <v>10</v>
      </c>
      <c r="Q189" s="6">
        <v>10</v>
      </c>
      <c r="R189" s="6">
        <v>10</v>
      </c>
      <c r="S189" s="6">
        <v>10</v>
      </c>
      <c r="T189" s="6">
        <v>1.9732015330964005E-2</v>
      </c>
      <c r="U189" s="27">
        <f t="shared" si="7"/>
        <v>633.38571125029443</v>
      </c>
      <c r="V189" s="35" t="s">
        <v>18</v>
      </c>
      <c r="W189" s="3">
        <f t="shared" si="8"/>
        <v>186</v>
      </c>
      <c r="X189" s="3" t="e">
        <v>#REF!</v>
      </c>
    </row>
    <row r="190" spans="3:24" x14ac:dyDescent="0.25">
      <c r="C190" s="6" t="str">
        <f t="shared" si="6"/>
        <v>3 Trim. 2009</v>
      </c>
      <c r="D190" s="1">
        <v>39995</v>
      </c>
      <c r="E190" s="6">
        <v>465.6224933807506</v>
      </c>
      <c r="F190" s="6">
        <v>64.92</v>
      </c>
      <c r="G190" s="6">
        <v>1.4285966242790877</v>
      </c>
      <c r="H190" s="6">
        <v>30.033981292019874</v>
      </c>
      <c r="I190" s="6"/>
      <c r="J190" s="6">
        <v>0.67749999999999999</v>
      </c>
      <c r="K190" s="6">
        <v>30.22821227027833</v>
      </c>
      <c r="L190" s="6">
        <v>0.66518672223215214</v>
      </c>
      <c r="M190" s="6">
        <v>13.984497255341111</v>
      </c>
      <c r="N190" s="6"/>
      <c r="O190" s="6">
        <v>315.45923926545851</v>
      </c>
      <c r="P190" s="6">
        <v>10</v>
      </c>
      <c r="Q190" s="6">
        <v>10</v>
      </c>
      <c r="R190" s="6">
        <v>10</v>
      </c>
      <c r="S190" s="6">
        <v>10</v>
      </c>
      <c r="T190" s="6">
        <v>2.2005493288340845E-2</v>
      </c>
      <c r="U190" s="27">
        <f t="shared" si="7"/>
        <v>665.18672223215219</v>
      </c>
      <c r="V190" s="35" t="s">
        <v>18</v>
      </c>
      <c r="W190" s="3">
        <f t="shared" si="8"/>
        <v>187</v>
      </c>
      <c r="X190" s="3" t="e">
        <v>#REF!</v>
      </c>
    </row>
    <row r="191" spans="3:24" x14ac:dyDescent="0.25">
      <c r="C191" s="6" t="str">
        <f t="shared" si="6"/>
        <v>3 Trim. 2009</v>
      </c>
      <c r="D191" s="1">
        <v>40026</v>
      </c>
      <c r="E191" s="6">
        <v>459.73857583403424</v>
      </c>
      <c r="F191" s="6">
        <v>72.5</v>
      </c>
      <c r="G191" s="6">
        <v>1.4166916524100956</v>
      </c>
      <c r="H191" s="6">
        <v>30.540700626163478</v>
      </c>
      <c r="I191" s="6"/>
      <c r="J191" s="6">
        <v>0.67749999999999999</v>
      </c>
      <c r="K191" s="6">
        <v>33.331046747967484</v>
      </c>
      <c r="L191" s="6">
        <v>0.65130780267498201</v>
      </c>
      <c r="M191" s="6">
        <v>14.040738210845996</v>
      </c>
      <c r="N191" s="6"/>
      <c r="O191" s="6">
        <v>311.47288512755819</v>
      </c>
      <c r="P191" s="6">
        <v>10</v>
      </c>
      <c r="Q191" s="6">
        <v>10</v>
      </c>
      <c r="R191" s="6">
        <v>10</v>
      </c>
      <c r="S191" s="6">
        <v>10</v>
      </c>
      <c r="T191" s="6">
        <v>1.9540574516001316E-2</v>
      </c>
      <c r="U191" s="27">
        <f t="shared" si="7"/>
        <v>651.30780267498199</v>
      </c>
      <c r="V191" s="35" t="s">
        <v>18</v>
      </c>
      <c r="W191" s="3">
        <f t="shared" si="8"/>
        <v>188</v>
      </c>
      <c r="X191" s="3" t="e">
        <v>#REF!</v>
      </c>
    </row>
    <row r="192" spans="3:24" x14ac:dyDescent="0.25">
      <c r="C192" s="6" t="str">
        <f t="shared" si="6"/>
        <v>3 Trim. 2009</v>
      </c>
      <c r="D192" s="1">
        <v>40057</v>
      </c>
      <c r="E192" s="6">
        <v>450.46780445059761</v>
      </c>
      <c r="F192" s="6">
        <v>67.69</v>
      </c>
      <c r="G192" s="6">
        <v>1.4125028660117462</v>
      </c>
      <c r="H192" s="6">
        <v>32.130955860859395</v>
      </c>
      <c r="I192" s="6"/>
      <c r="J192" s="6">
        <v>0.67749999999999999</v>
      </c>
      <c r="K192" s="6">
        <v>30.49216568326095</v>
      </c>
      <c r="L192" s="6">
        <v>0.63628706483248798</v>
      </c>
      <c r="M192" s="6">
        <v>14.473961141540393</v>
      </c>
      <c r="N192" s="6"/>
      <c r="O192" s="6">
        <v>305.1919375152799</v>
      </c>
      <c r="P192" s="6">
        <v>10</v>
      </c>
      <c r="Q192" s="6">
        <v>10</v>
      </c>
      <c r="R192" s="6">
        <v>10</v>
      </c>
      <c r="S192" s="6">
        <v>10</v>
      </c>
      <c r="T192" s="6">
        <v>2.086723099441197E-2</v>
      </c>
      <c r="U192" s="27">
        <f t="shared" si="7"/>
        <v>636.287064832488</v>
      </c>
      <c r="V192" s="35" t="s">
        <v>18</v>
      </c>
      <c r="W192" s="3">
        <f t="shared" si="8"/>
        <v>189</v>
      </c>
      <c r="X192" s="3" t="e">
        <v>#REF!</v>
      </c>
    </row>
    <row r="193" spans="3:24" x14ac:dyDescent="0.25">
      <c r="C193" s="6" t="str">
        <f t="shared" si="6"/>
        <v>4 Trim. 2009</v>
      </c>
      <c r="D193" s="1">
        <v>40087</v>
      </c>
      <c r="E193" s="6">
        <v>442.72344894427516</v>
      </c>
      <c r="F193" s="6">
        <v>73.19</v>
      </c>
      <c r="G193" s="6">
        <v>1.4731300375668002</v>
      </c>
      <c r="H193" s="6">
        <v>33.560327668044707</v>
      </c>
      <c r="I193" s="6"/>
      <c r="J193" s="6">
        <v>0.67749999999999999</v>
      </c>
      <c r="K193" s="6">
        <v>32.4029292282315</v>
      </c>
      <c r="L193" s="6">
        <v>0.65218921097498339</v>
      </c>
      <c r="M193" s="6">
        <v>14.857944012896736</v>
      </c>
      <c r="N193" s="6"/>
      <c r="O193" s="6">
        <v>299.94513665974642</v>
      </c>
      <c r="P193" s="6">
        <v>10</v>
      </c>
      <c r="Q193" s="6">
        <v>10</v>
      </c>
      <c r="R193" s="6">
        <v>10</v>
      </c>
      <c r="S193" s="6">
        <v>10</v>
      </c>
      <c r="T193" s="6">
        <v>2.0127476944484222E-2</v>
      </c>
      <c r="U193" s="27">
        <f t="shared" si="7"/>
        <v>652.18921097498344</v>
      </c>
      <c r="V193" s="35" t="s">
        <v>18</v>
      </c>
      <c r="W193" s="3">
        <f t="shared" si="8"/>
        <v>190</v>
      </c>
      <c r="X193" s="3" t="e">
        <v>#REF!</v>
      </c>
    </row>
    <row r="194" spans="3:24" x14ac:dyDescent="0.25">
      <c r="C194" s="6" t="str">
        <f t="shared" si="6"/>
        <v>4 Trim. 2009</v>
      </c>
      <c r="D194" s="1">
        <v>40118</v>
      </c>
      <c r="E194" s="6">
        <v>439.8108415445929</v>
      </c>
      <c r="F194" s="6">
        <v>77.040000000000006</v>
      </c>
      <c r="G194" s="6">
        <v>1.5824794088079157</v>
      </c>
      <c r="H194" s="6">
        <v>36.149517684887456</v>
      </c>
      <c r="I194" s="6"/>
      <c r="J194" s="6">
        <v>0.67749999999999999</v>
      </c>
      <c r="K194" s="6">
        <v>33.883027232595445</v>
      </c>
      <c r="L194" s="6">
        <v>0.69599160051479925</v>
      </c>
      <c r="M194" s="6">
        <v>15.898949794421496</v>
      </c>
      <c r="N194" s="6"/>
      <c r="O194" s="6">
        <v>297.9718451464617</v>
      </c>
      <c r="P194" s="6">
        <v>10</v>
      </c>
      <c r="Q194" s="6">
        <v>10</v>
      </c>
      <c r="R194" s="6">
        <v>10</v>
      </c>
      <c r="S194" s="6">
        <v>10</v>
      </c>
      <c r="T194" s="6">
        <v>2.0541009979334311E-2</v>
      </c>
      <c r="U194" s="27">
        <f t="shared" si="7"/>
        <v>695.9916005147993</v>
      </c>
      <c r="V194" s="35" t="s">
        <v>18</v>
      </c>
      <c r="W194" s="3">
        <f t="shared" si="8"/>
        <v>191</v>
      </c>
      <c r="X194" s="3" t="e">
        <v>#REF!</v>
      </c>
    </row>
    <row r="195" spans="3:24" x14ac:dyDescent="0.25">
      <c r="C195" s="6" t="str">
        <f t="shared" si="6"/>
        <v>4 Trim. 2009</v>
      </c>
      <c r="D195" s="1">
        <v>40148</v>
      </c>
      <c r="E195" s="6">
        <v>448.86643186239661</v>
      </c>
      <c r="F195" s="6">
        <v>74.67</v>
      </c>
      <c r="G195" s="6">
        <v>1.6927106298171046</v>
      </c>
      <c r="H195" s="6">
        <v>36.304547542489665</v>
      </c>
      <c r="I195" s="6"/>
      <c r="J195" s="6">
        <v>0.67749999999999999</v>
      </c>
      <c r="K195" s="6">
        <v>33.516856467165155</v>
      </c>
      <c r="L195" s="6">
        <v>0.75980098058155388</v>
      </c>
      <c r="M195" s="6">
        <v>16.295892715776077</v>
      </c>
      <c r="N195" s="6"/>
      <c r="O195" s="6">
        <v>304.1070075867737</v>
      </c>
      <c r="P195" s="6">
        <v>10</v>
      </c>
      <c r="Q195" s="6">
        <v>10</v>
      </c>
      <c r="R195" s="6">
        <v>10</v>
      </c>
      <c r="S195" s="6">
        <v>10</v>
      </c>
      <c r="T195" s="6">
        <v>2.2669219630602713E-2</v>
      </c>
      <c r="U195" s="27">
        <f t="shared" si="7"/>
        <v>759.80098058155386</v>
      </c>
      <c r="V195" s="35" t="s">
        <v>18</v>
      </c>
      <c r="W195" s="3">
        <f t="shared" si="8"/>
        <v>192</v>
      </c>
      <c r="X195" s="3" t="e">
        <v>#REF!</v>
      </c>
    </row>
    <row r="196" spans="3:24" x14ac:dyDescent="0.25">
      <c r="C196" s="6" t="str">
        <f t="shared" si="6"/>
        <v>1 Trim. 2010</v>
      </c>
      <c r="D196" s="1">
        <v>40179</v>
      </c>
      <c r="E196" s="6">
        <v>459.6065049992643</v>
      </c>
      <c r="F196" s="6">
        <v>76.37</v>
      </c>
      <c r="G196" s="6">
        <v>1.7063793012222441</v>
      </c>
      <c r="H196" s="6">
        <v>36.018890675241153</v>
      </c>
      <c r="I196" s="6"/>
      <c r="J196" s="6">
        <v>0.67749999999999999</v>
      </c>
      <c r="K196" s="6">
        <v>35.100148786793817</v>
      </c>
      <c r="L196" s="6">
        <v>0.78426302683784255</v>
      </c>
      <c r="M196" s="6">
        <v>16.554516457198176</v>
      </c>
      <c r="N196" s="6"/>
      <c r="O196" s="6">
        <v>311.38340713700154</v>
      </c>
      <c r="P196" s="6">
        <v>10</v>
      </c>
      <c r="Q196" s="6">
        <v>10</v>
      </c>
      <c r="R196" s="6">
        <v>10</v>
      </c>
      <c r="S196" s="6">
        <v>10</v>
      </c>
      <c r="T196" s="6">
        <v>2.2343581265185861E-2</v>
      </c>
      <c r="U196" s="27">
        <f t="shared" si="7"/>
        <v>784.26302683784252</v>
      </c>
      <c r="V196" s="35" t="s">
        <v>18</v>
      </c>
      <c r="W196" s="3">
        <f t="shared" si="8"/>
        <v>193</v>
      </c>
      <c r="X196" s="3" t="e">
        <v>#REF!</v>
      </c>
    </row>
    <row r="197" spans="3:24" x14ac:dyDescent="0.25">
      <c r="C197" s="6" t="str">
        <f t="shared" ref="C197:C260" si="9">CONCATENATE(ROUND((MONTH(D197)+1)/3,0)," ","Trim. ",YEAR(D197))</f>
        <v>1 Trim. 2010</v>
      </c>
      <c r="D197" s="1">
        <v>40210</v>
      </c>
      <c r="E197" s="6">
        <v>479.29956085549151</v>
      </c>
      <c r="F197" s="6">
        <v>74.31</v>
      </c>
      <c r="G197" s="6">
        <v>1.7645813859150958</v>
      </c>
      <c r="H197" s="6">
        <v>35.215772550346927</v>
      </c>
      <c r="I197" s="6"/>
      <c r="J197" s="6">
        <v>0.67749999999999999</v>
      </c>
      <c r="K197" s="6">
        <v>35.616750367171576</v>
      </c>
      <c r="L197" s="6">
        <v>0.84576308336287997</v>
      </c>
      <c r="M197" s="6">
        <v>16.878904318568154</v>
      </c>
      <c r="N197" s="6"/>
      <c r="O197" s="6">
        <v>324.7254524795955</v>
      </c>
      <c r="P197" s="6">
        <v>10</v>
      </c>
      <c r="Q197" s="6">
        <v>10</v>
      </c>
      <c r="R197" s="6">
        <v>10</v>
      </c>
      <c r="S197" s="6">
        <v>10</v>
      </c>
      <c r="T197" s="6">
        <v>2.3746217008681143E-2</v>
      </c>
      <c r="U197" s="27">
        <f t="shared" ref="U197:U260" si="10">L197*1000</f>
        <v>845.76308336288002</v>
      </c>
      <c r="V197" s="35" t="s">
        <v>18</v>
      </c>
      <c r="W197" s="3">
        <f t="shared" si="8"/>
        <v>194</v>
      </c>
      <c r="X197" s="3" t="e">
        <v>#REF!</v>
      </c>
    </row>
    <row r="198" spans="3:24" x14ac:dyDescent="0.25">
      <c r="C198" s="6" t="str">
        <f t="shared" si="9"/>
        <v>1 Trim. 2010</v>
      </c>
      <c r="D198" s="1">
        <v>40238</v>
      </c>
      <c r="E198" s="6">
        <v>483.43887174135432</v>
      </c>
      <c r="F198" s="6">
        <v>79.27</v>
      </c>
      <c r="G198" s="6">
        <v>1.8913472900756632</v>
      </c>
      <c r="H198" s="6">
        <v>35.869914721096045</v>
      </c>
      <c r="I198" s="6"/>
      <c r="J198" s="6">
        <v>0.67749999999999999</v>
      </c>
      <c r="K198" s="6">
        <v>38.322199362937155</v>
      </c>
      <c r="L198" s="6">
        <v>0.9143507999852466</v>
      </c>
      <c r="M198" s="6">
        <v>17.34091110222527</v>
      </c>
      <c r="N198" s="6"/>
      <c r="O198" s="6">
        <v>327.52983560476753</v>
      </c>
      <c r="P198" s="6">
        <v>10</v>
      </c>
      <c r="Q198" s="6">
        <v>10</v>
      </c>
      <c r="R198" s="6">
        <v>10</v>
      </c>
      <c r="S198" s="6">
        <v>10</v>
      </c>
      <c r="T198" s="6">
        <v>2.3859559607362978E-2</v>
      </c>
      <c r="U198" s="27">
        <f t="shared" si="10"/>
        <v>914.35079998524657</v>
      </c>
      <c r="V198" s="35" t="s">
        <v>18</v>
      </c>
      <c r="W198" s="3">
        <f t="shared" ref="W198:W261" si="11">IF(V198="d",W197+1,"")</f>
        <v>195</v>
      </c>
      <c r="X198" s="3" t="e">
        <v>#REF!</v>
      </c>
    </row>
    <row r="199" spans="3:24" x14ac:dyDescent="0.25">
      <c r="C199" s="6" t="str">
        <f t="shared" si="9"/>
        <v>2 Trim. 2010</v>
      </c>
      <c r="D199" s="1">
        <v>40269</v>
      </c>
      <c r="E199" s="6">
        <v>489.31051716807031</v>
      </c>
      <c r="F199" s="6">
        <v>84.93</v>
      </c>
      <c r="G199" s="6">
        <v>1.9420536517398899</v>
      </c>
      <c r="H199" s="6">
        <v>36.878732200275607</v>
      </c>
      <c r="I199" s="6"/>
      <c r="J199" s="6">
        <v>0.67749999999999999</v>
      </c>
      <c r="K199" s="6">
        <v>41.557142223084213</v>
      </c>
      <c r="L199" s="6">
        <v>0.95026727670098499</v>
      </c>
      <c r="M199" s="6">
        <v>18.045151525419623</v>
      </c>
      <c r="N199" s="6"/>
      <c r="O199" s="6">
        <v>331.50787538136763</v>
      </c>
      <c r="P199" s="6">
        <v>10</v>
      </c>
      <c r="Q199" s="6">
        <v>10</v>
      </c>
      <c r="R199" s="6">
        <v>10</v>
      </c>
      <c r="S199" s="6">
        <v>10</v>
      </c>
      <c r="T199" s="6">
        <v>2.2866521273282581E-2</v>
      </c>
      <c r="U199" s="27">
        <f t="shared" si="10"/>
        <v>950.26727670098501</v>
      </c>
      <c r="V199" s="35" t="s">
        <v>18</v>
      </c>
      <c r="W199" s="3">
        <f t="shared" si="11"/>
        <v>196</v>
      </c>
      <c r="X199" s="3" t="e">
        <v>#REF!</v>
      </c>
    </row>
    <row r="200" spans="3:24" x14ac:dyDescent="0.25">
      <c r="C200" s="6" t="str">
        <f t="shared" si="9"/>
        <v>2 Trim. 2010</v>
      </c>
      <c r="D200" s="1">
        <v>40299</v>
      </c>
      <c r="E200" s="6">
        <v>522.03563296785683</v>
      </c>
      <c r="F200" s="6">
        <v>76.25</v>
      </c>
      <c r="G200" s="6">
        <v>1.9857052152595283</v>
      </c>
      <c r="H200" s="6">
        <v>38.6944572041035</v>
      </c>
      <c r="I200" s="6"/>
      <c r="J200" s="6">
        <v>0.67749999999999999</v>
      </c>
      <c r="K200" s="6">
        <v>39.80521701379908</v>
      </c>
      <c r="L200" s="6">
        <v>1.0366088789355823</v>
      </c>
      <c r="M200" s="6">
        <v>20.199885458891817</v>
      </c>
      <c r="N200" s="6"/>
      <c r="O200" s="6">
        <v>353.67914133572299</v>
      </c>
      <c r="P200" s="6">
        <v>10</v>
      </c>
      <c r="Q200" s="6">
        <v>10</v>
      </c>
      <c r="R200" s="6">
        <v>10</v>
      </c>
      <c r="S200" s="6">
        <v>10</v>
      </c>
      <c r="T200" s="6">
        <v>2.6042035609961031E-2</v>
      </c>
      <c r="U200" s="27">
        <f t="shared" si="10"/>
        <v>1036.6088789355822</v>
      </c>
      <c r="V200" s="35" t="s">
        <v>18</v>
      </c>
      <c r="W200" s="3">
        <f t="shared" si="11"/>
        <v>197</v>
      </c>
      <c r="X200" s="3" t="e">
        <v>#REF!</v>
      </c>
    </row>
    <row r="201" spans="3:24" x14ac:dyDescent="0.25">
      <c r="C201" s="6" t="str">
        <f t="shared" si="9"/>
        <v>2 Trim. 2010</v>
      </c>
      <c r="D201" s="1">
        <v>40330</v>
      </c>
      <c r="E201" s="6">
        <v>537.29368882336087</v>
      </c>
      <c r="F201" s="6">
        <v>74.84</v>
      </c>
      <c r="G201" s="6">
        <v>2.0211996684244875</v>
      </c>
      <c r="H201" s="6">
        <v>39.657020364415857</v>
      </c>
      <c r="I201" s="6"/>
      <c r="J201" s="6">
        <v>0.67749999999999999</v>
      </c>
      <c r="K201" s="6">
        <v>40.211059671540333</v>
      </c>
      <c r="L201" s="6">
        <v>1.0859778256963468</v>
      </c>
      <c r="M201" s="6">
        <v>21.307466759340141</v>
      </c>
      <c r="N201" s="6"/>
      <c r="O201" s="6">
        <v>364.01647417782698</v>
      </c>
      <c r="P201" s="6">
        <v>10</v>
      </c>
      <c r="Q201" s="6">
        <v>10</v>
      </c>
      <c r="R201" s="6">
        <v>10</v>
      </c>
      <c r="S201" s="6">
        <v>10</v>
      </c>
      <c r="T201" s="6">
        <v>2.7006943725607795E-2</v>
      </c>
      <c r="U201" s="27">
        <f t="shared" si="10"/>
        <v>1085.9778256963468</v>
      </c>
      <c r="V201" s="35" t="s">
        <v>18</v>
      </c>
      <c r="W201" s="3">
        <f t="shared" si="11"/>
        <v>198</v>
      </c>
      <c r="X201" s="3" t="e">
        <v>#REF!</v>
      </c>
    </row>
    <row r="202" spans="3:24" x14ac:dyDescent="0.25">
      <c r="C202" s="6" t="str">
        <f t="shared" si="9"/>
        <v>3 Trim. 2010</v>
      </c>
      <c r="D202" s="1">
        <v>40360</v>
      </c>
      <c r="E202" s="6">
        <v>513.66875489428355</v>
      </c>
      <c r="F202" s="6">
        <v>74.739999999999995</v>
      </c>
      <c r="G202" s="6">
        <v>1.8551914495846491</v>
      </c>
      <c r="H202" s="6">
        <v>38.43207395498392</v>
      </c>
      <c r="I202" s="6"/>
      <c r="J202" s="6">
        <v>0.67749999999999999</v>
      </c>
      <c r="K202" s="6">
        <v>38.391602740798753</v>
      </c>
      <c r="L202" s="6">
        <v>0.95295388199866771</v>
      </c>
      <c r="M202" s="6">
        <v>19.741355576461615</v>
      </c>
      <c r="N202" s="6"/>
      <c r="O202" s="6">
        <v>348.0105814408771</v>
      </c>
      <c r="P202" s="6">
        <v>10</v>
      </c>
      <c r="Q202" s="6">
        <v>10</v>
      </c>
      <c r="R202" s="6">
        <v>10</v>
      </c>
      <c r="S202" s="6">
        <v>10</v>
      </c>
      <c r="T202" s="6">
        <v>2.4821935370412752E-2</v>
      </c>
      <c r="U202" s="27">
        <f t="shared" si="10"/>
        <v>952.95388199866773</v>
      </c>
      <c r="V202" s="35" t="s">
        <v>18</v>
      </c>
      <c r="W202" s="3">
        <f t="shared" si="11"/>
        <v>199</v>
      </c>
      <c r="X202" s="3" t="e">
        <v>#REF!</v>
      </c>
    </row>
    <row r="203" spans="3:24" x14ac:dyDescent="0.25">
      <c r="C203" s="6" t="str">
        <f t="shared" si="9"/>
        <v>3 Trim. 2010</v>
      </c>
      <c r="D203" s="1">
        <v>40391</v>
      </c>
      <c r="E203" s="6">
        <v>508.7217643929277</v>
      </c>
      <c r="F203" s="6">
        <v>76.69</v>
      </c>
      <c r="G203" s="6">
        <v>1.991878163636043</v>
      </c>
      <c r="H203" s="6">
        <v>39.048889213680205</v>
      </c>
      <c r="I203" s="6"/>
      <c r="J203" s="6">
        <v>0.67749999999999999</v>
      </c>
      <c r="K203" s="6">
        <v>39.013872111293622</v>
      </c>
      <c r="L203" s="6">
        <v>1.0133117738606725</v>
      </c>
      <c r="M203" s="6">
        <v>19.865019818367358</v>
      </c>
      <c r="N203" s="6"/>
      <c r="O203" s="6">
        <v>344.65899537620851</v>
      </c>
      <c r="P203" s="6">
        <v>10</v>
      </c>
      <c r="Q203" s="6">
        <v>10</v>
      </c>
      <c r="R203" s="6">
        <v>10</v>
      </c>
      <c r="S203" s="6">
        <v>10</v>
      </c>
      <c r="T203" s="6">
        <v>2.5973114664702607E-2</v>
      </c>
      <c r="U203" s="27">
        <f t="shared" si="10"/>
        <v>1013.3117738606725</v>
      </c>
      <c r="V203" s="35" t="s">
        <v>18</v>
      </c>
      <c r="W203" s="3">
        <f t="shared" si="11"/>
        <v>200</v>
      </c>
      <c r="X203" s="3" t="e">
        <v>#REF!</v>
      </c>
    </row>
    <row r="204" spans="3:24" x14ac:dyDescent="0.25">
      <c r="C204" s="6" t="str">
        <f t="shared" si="9"/>
        <v>3 Trim. 2010</v>
      </c>
      <c r="D204" s="1">
        <v>40422</v>
      </c>
      <c r="E204" s="6">
        <v>501.99357159256147</v>
      </c>
      <c r="F204" s="6">
        <v>77.790000000000006</v>
      </c>
      <c r="G204" s="6">
        <v>2.3089031552584705</v>
      </c>
      <c r="H204" s="6">
        <v>40.883002046185332</v>
      </c>
      <c r="I204" s="6"/>
      <c r="J204" s="6">
        <v>0.67749999999999999</v>
      </c>
      <c r="K204" s="6">
        <v>39.050079934185355</v>
      </c>
      <c r="L204" s="6">
        <v>1.1590545413695341</v>
      </c>
      <c r="M204" s="6">
        <v>20.523004214590571</v>
      </c>
      <c r="N204" s="6"/>
      <c r="O204" s="6">
        <v>340.10064475396041</v>
      </c>
      <c r="P204" s="6">
        <v>10</v>
      </c>
      <c r="Q204" s="6">
        <v>10</v>
      </c>
      <c r="R204" s="6">
        <v>10</v>
      </c>
      <c r="S204" s="6">
        <v>10</v>
      </c>
      <c r="T204" s="6">
        <v>2.9681233516627725E-2</v>
      </c>
      <c r="U204" s="27">
        <f t="shared" si="10"/>
        <v>1159.054541369534</v>
      </c>
      <c r="V204" s="35" t="s">
        <v>18</v>
      </c>
      <c r="W204" s="3">
        <f t="shared" si="11"/>
        <v>201</v>
      </c>
      <c r="X204" s="3" t="e">
        <v>#REF!</v>
      </c>
    </row>
    <row r="205" spans="3:24" x14ac:dyDescent="0.25">
      <c r="C205" s="6" t="str">
        <f t="shared" si="9"/>
        <v>4 Trim. 2010</v>
      </c>
      <c r="D205" s="1">
        <v>40452</v>
      </c>
      <c r="E205" s="6">
        <v>471.98443495773802</v>
      </c>
      <c r="F205" s="6">
        <v>82.92</v>
      </c>
      <c r="G205" s="6">
        <v>2.7899522037425704</v>
      </c>
      <c r="H205" s="6">
        <v>43.209807073954984</v>
      </c>
      <c r="I205" s="6"/>
      <c r="J205" s="6">
        <v>0.67749999999999999</v>
      </c>
      <c r="K205" s="6">
        <v>39.136949346695637</v>
      </c>
      <c r="L205" s="6">
        <v>1.3168140144425331</v>
      </c>
      <c r="M205" s="6">
        <v>20.394356376433517</v>
      </c>
      <c r="N205" s="6"/>
      <c r="O205" s="6">
        <v>319.76945468386748</v>
      </c>
      <c r="P205" s="6">
        <v>10</v>
      </c>
      <c r="Q205" s="6">
        <v>10</v>
      </c>
      <c r="R205" s="6">
        <v>10</v>
      </c>
      <c r="S205" s="6">
        <v>10</v>
      </c>
      <c r="T205" s="6">
        <v>3.3646312153190673E-2</v>
      </c>
      <c r="U205" s="27">
        <f t="shared" si="10"/>
        <v>1316.8140144425331</v>
      </c>
      <c r="V205" s="35" t="s">
        <v>18</v>
      </c>
      <c r="W205" s="3">
        <f t="shared" si="11"/>
        <v>202</v>
      </c>
      <c r="X205" s="3" t="e">
        <v>#REF!</v>
      </c>
    </row>
    <row r="206" spans="3:24" x14ac:dyDescent="0.25">
      <c r="C206" s="6" t="str">
        <f t="shared" si="9"/>
        <v>4 Trim. 2010</v>
      </c>
      <c r="D206" s="1">
        <v>40483</v>
      </c>
      <c r="E206" s="6">
        <v>480.16792389987518</v>
      </c>
      <c r="F206" s="6">
        <v>85.67</v>
      </c>
      <c r="G206" s="6">
        <v>3.4275295860597188</v>
      </c>
      <c r="H206" s="6">
        <v>44.092736042092959</v>
      </c>
      <c r="I206" s="6"/>
      <c r="J206" s="6">
        <v>0.67749999999999999</v>
      </c>
      <c r="K206" s="6">
        <v>41.13598604050231</v>
      </c>
      <c r="L206" s="6">
        <v>1.6457897654436937</v>
      </c>
      <c r="M206" s="6">
        <v>21.171917524396978</v>
      </c>
      <c r="N206" s="6"/>
      <c r="O206" s="6">
        <v>325.31376844216544</v>
      </c>
      <c r="P206" s="6">
        <v>10</v>
      </c>
      <c r="Q206" s="6">
        <v>10</v>
      </c>
      <c r="R206" s="6">
        <v>10</v>
      </c>
      <c r="S206" s="6">
        <v>10</v>
      </c>
      <c r="T206" s="6">
        <v>4.0008516237419384E-2</v>
      </c>
      <c r="U206" s="27">
        <f t="shared" si="10"/>
        <v>1645.7897654436938</v>
      </c>
      <c r="V206" s="35" t="s">
        <v>18</v>
      </c>
      <c r="W206" s="3">
        <f t="shared" si="11"/>
        <v>203</v>
      </c>
      <c r="X206" s="3" t="e">
        <v>#REF!</v>
      </c>
    </row>
    <row r="207" spans="3:24" x14ac:dyDescent="0.25">
      <c r="C207" s="6" t="str">
        <f t="shared" si="9"/>
        <v>4 Trim. 2010</v>
      </c>
      <c r="D207" s="1">
        <v>40513</v>
      </c>
      <c r="E207" s="6">
        <v>496.17893318749515</v>
      </c>
      <c r="F207" s="6">
        <v>91.8</v>
      </c>
      <c r="G207" s="6">
        <v>3.708619199633151</v>
      </c>
      <c r="H207" s="6">
        <v>44.771075073395778</v>
      </c>
      <c r="I207" s="6"/>
      <c r="J207" s="6">
        <v>0.67749999999999999</v>
      </c>
      <c r="K207" s="6">
        <v>45.549226066612057</v>
      </c>
      <c r="L207" s="6">
        <v>1.840138718072639</v>
      </c>
      <c r="M207" s="6">
        <v>22.214464267574776</v>
      </c>
      <c r="N207" s="6"/>
      <c r="O207" s="6">
        <v>336.16122723452798</v>
      </c>
      <c r="P207" s="6">
        <v>10</v>
      </c>
      <c r="Q207" s="6">
        <v>10</v>
      </c>
      <c r="R207" s="6">
        <v>10</v>
      </c>
      <c r="S207" s="6">
        <v>10</v>
      </c>
      <c r="T207" s="6">
        <v>4.0398901956788136E-2</v>
      </c>
      <c r="U207" s="27">
        <f t="shared" si="10"/>
        <v>1840.138718072639</v>
      </c>
      <c r="V207" s="35" t="s">
        <v>18</v>
      </c>
      <c r="W207" s="3">
        <f t="shared" si="11"/>
        <v>204</v>
      </c>
      <c r="X207" s="3" t="e">
        <v>#REF!</v>
      </c>
    </row>
    <row r="208" spans="3:24" x14ac:dyDescent="0.25">
      <c r="C208" s="6" t="str">
        <f t="shared" si="9"/>
        <v>1 Trim. 2011</v>
      </c>
      <c r="D208" s="1">
        <v>40544</v>
      </c>
      <c r="E208" s="6">
        <v>490.99640934244638</v>
      </c>
      <c r="F208" s="6">
        <v>96.29</v>
      </c>
      <c r="G208" s="6">
        <v>3.9447344750348332</v>
      </c>
      <c r="H208" s="6">
        <v>43.821390292451383</v>
      </c>
      <c r="I208" s="6"/>
      <c r="J208" s="6">
        <v>0.67749999999999999</v>
      </c>
      <c r="K208" s="6">
        <v>47.278044255584163</v>
      </c>
      <c r="L208" s="6">
        <v>1.9368504630514634</v>
      </c>
      <c r="M208" s="6">
        <v>21.516145285987566</v>
      </c>
      <c r="N208" s="6"/>
      <c r="O208" s="6">
        <v>332.65006732950741</v>
      </c>
      <c r="P208" s="6">
        <v>10</v>
      </c>
      <c r="Q208" s="6">
        <v>10</v>
      </c>
      <c r="R208" s="6">
        <v>10</v>
      </c>
      <c r="S208" s="6">
        <v>10</v>
      </c>
      <c r="T208" s="6">
        <v>4.0967228944177307E-2</v>
      </c>
      <c r="U208" s="27">
        <f t="shared" si="10"/>
        <v>1936.8504630514633</v>
      </c>
      <c r="V208" s="35" t="s">
        <v>18</v>
      </c>
      <c r="W208" s="3">
        <f t="shared" si="11"/>
        <v>205</v>
      </c>
      <c r="X208" s="3" t="e">
        <v>#REF!</v>
      </c>
    </row>
    <row r="209" spans="3:24" x14ac:dyDescent="0.25">
      <c r="C209" s="6" t="str">
        <f t="shared" si="9"/>
        <v>1 Trim. 2011</v>
      </c>
      <c r="D209" s="1">
        <v>40575</v>
      </c>
      <c r="E209" s="6">
        <v>480.59008202096135</v>
      </c>
      <c r="F209" s="6">
        <v>103.96</v>
      </c>
      <c r="G209" s="6">
        <v>4.699818338947777</v>
      </c>
      <c r="H209" s="6">
        <v>44.093649517684888</v>
      </c>
      <c r="I209" s="6"/>
      <c r="J209" s="6">
        <v>0.67749999999999999</v>
      </c>
      <c r="K209" s="6">
        <v>49.962144926899143</v>
      </c>
      <c r="L209" s="6">
        <v>2.2586860809985305</v>
      </c>
      <c r="M209" s="6">
        <v>21.190970638307704</v>
      </c>
      <c r="N209" s="6"/>
      <c r="O209" s="6">
        <v>325.5997805692013</v>
      </c>
      <c r="P209" s="6">
        <v>10</v>
      </c>
      <c r="Q209" s="6">
        <v>10</v>
      </c>
      <c r="R209" s="6">
        <v>10</v>
      </c>
      <c r="S209" s="6">
        <v>10</v>
      </c>
      <c r="T209" s="6">
        <v>4.5207948623968611E-2</v>
      </c>
      <c r="U209" s="27">
        <f t="shared" si="10"/>
        <v>2258.6860809985305</v>
      </c>
      <c r="V209" s="35" t="s">
        <v>18</v>
      </c>
      <c r="W209" s="3">
        <f t="shared" si="11"/>
        <v>206</v>
      </c>
      <c r="X209" s="3" t="e">
        <v>#REF!</v>
      </c>
    </row>
    <row r="210" spans="3:24" x14ac:dyDescent="0.25">
      <c r="C210" s="6" t="str">
        <f t="shared" si="9"/>
        <v>1 Trim. 2011</v>
      </c>
      <c r="D210" s="1">
        <v>40603</v>
      </c>
      <c r="E210" s="6">
        <v>468.56706504742783</v>
      </c>
      <c r="F210" s="6">
        <v>114.44</v>
      </c>
      <c r="G210" s="6">
        <v>5.063360905836082</v>
      </c>
      <c r="H210" s="6">
        <v>45.75073395777995</v>
      </c>
      <c r="I210" s="6"/>
      <c r="J210" s="6">
        <v>0.67749999999999999</v>
      </c>
      <c r="K210" s="6">
        <v>53.622814924027637</v>
      </c>
      <c r="L210" s="6">
        <v>2.3725241589234982</v>
      </c>
      <c r="M210" s="6">
        <v>21.437287134362641</v>
      </c>
      <c r="N210" s="6"/>
      <c r="O210" s="6">
        <v>317.45418656963233</v>
      </c>
      <c r="P210" s="6">
        <v>10</v>
      </c>
      <c r="Q210" s="6">
        <v>10</v>
      </c>
      <c r="R210" s="6">
        <v>10</v>
      </c>
      <c r="S210" s="6">
        <v>10</v>
      </c>
      <c r="T210" s="6">
        <v>4.4244677611290473E-2</v>
      </c>
      <c r="U210" s="27">
        <f t="shared" si="10"/>
        <v>2372.5241589234984</v>
      </c>
      <c r="V210" s="35" t="s">
        <v>18</v>
      </c>
      <c r="W210" s="3">
        <f t="shared" si="11"/>
        <v>207</v>
      </c>
      <c r="X210" s="3" t="e">
        <v>#REF!</v>
      </c>
    </row>
    <row r="211" spans="3:24" x14ac:dyDescent="0.25">
      <c r="C211" s="6" t="str">
        <f t="shared" si="9"/>
        <v>2 Trim. 2011</v>
      </c>
      <c r="D211" s="1">
        <v>40634</v>
      </c>
      <c r="E211" s="6">
        <v>454.20616142458795</v>
      </c>
      <c r="F211" s="6">
        <v>123.15</v>
      </c>
      <c r="G211" s="6">
        <v>4.7756574190020995</v>
      </c>
      <c r="H211" s="6">
        <v>47.595697442964315</v>
      </c>
      <c r="I211" s="6"/>
      <c r="J211" s="6">
        <v>0.67749999999999999</v>
      </c>
      <c r="K211" s="6">
        <v>55.935488779438003</v>
      </c>
      <c r="L211" s="6">
        <v>2.1691330245637985</v>
      </c>
      <c r="M211" s="6">
        <v>21.618259035894898</v>
      </c>
      <c r="N211" s="6"/>
      <c r="O211" s="6">
        <v>307.72467436515831</v>
      </c>
      <c r="P211" s="6">
        <v>10</v>
      </c>
      <c r="Q211" s="6">
        <v>10</v>
      </c>
      <c r="R211" s="6">
        <v>10</v>
      </c>
      <c r="S211" s="6">
        <v>10</v>
      </c>
      <c r="T211" s="6">
        <v>3.8779191384507507E-2</v>
      </c>
      <c r="U211" s="27">
        <f t="shared" si="10"/>
        <v>2169.1330245637987</v>
      </c>
      <c r="V211" s="35" t="s">
        <v>18</v>
      </c>
      <c r="W211" s="3">
        <f t="shared" si="11"/>
        <v>208</v>
      </c>
      <c r="X211" s="3" t="e">
        <v>#REF!</v>
      </c>
    </row>
    <row r="212" spans="3:24" x14ac:dyDescent="0.25">
      <c r="C212" s="6" t="str">
        <f t="shared" si="9"/>
        <v>2 Trim. 2011</v>
      </c>
      <c r="D212" s="1">
        <v>40664</v>
      </c>
      <c r="E212" s="6">
        <v>457.15482442935365</v>
      </c>
      <c r="F212" s="6">
        <v>114.46</v>
      </c>
      <c r="G212" s="6">
        <v>3.649094340288189</v>
      </c>
      <c r="H212" s="6">
        <v>48.649134895115601</v>
      </c>
      <c r="I212" s="6"/>
      <c r="J212" s="6">
        <v>0.67749999999999999</v>
      </c>
      <c r="K212" s="6">
        <v>52.325941204183813</v>
      </c>
      <c r="L212" s="6">
        <v>1.6682010824605953</v>
      </c>
      <c r="M212" s="6">
        <v>22.240186721616517</v>
      </c>
      <c r="N212" s="6"/>
      <c r="O212" s="6">
        <v>309.72239355088709</v>
      </c>
      <c r="P212" s="6">
        <v>10</v>
      </c>
      <c r="Q212" s="6">
        <v>10</v>
      </c>
      <c r="R212" s="6">
        <v>10</v>
      </c>
      <c r="S212" s="6">
        <v>10</v>
      </c>
      <c r="T212" s="6">
        <v>3.1880957018069103E-2</v>
      </c>
      <c r="U212" s="27">
        <f t="shared" si="10"/>
        <v>1668.2010824605952</v>
      </c>
      <c r="V212" s="35" t="s">
        <v>18</v>
      </c>
      <c r="W212" s="3">
        <f t="shared" si="11"/>
        <v>209</v>
      </c>
      <c r="X212" s="3" t="e">
        <v>#REF!</v>
      </c>
    </row>
    <row r="213" spans="3:24" x14ac:dyDescent="0.25">
      <c r="C213" s="6" t="str">
        <f t="shared" si="9"/>
        <v>2 Trim. 2011</v>
      </c>
      <c r="D213" s="1">
        <v>40695</v>
      </c>
      <c r="E213" s="6">
        <v>455.89123468124694</v>
      </c>
      <c r="F213" s="6">
        <v>113.76</v>
      </c>
      <c r="G213" s="6">
        <v>3.5417291310252388</v>
      </c>
      <c r="H213" s="6">
        <v>48.897795130914098</v>
      </c>
      <c r="I213" s="6"/>
      <c r="J213" s="6">
        <v>0.67749999999999999</v>
      </c>
      <c r="K213" s="6">
        <v>51.862186857338649</v>
      </c>
      <c r="L213" s="6">
        <v>1.614643266449636</v>
      </c>
      <c r="M213" s="6">
        <v>22.292076195423096</v>
      </c>
      <c r="N213" s="6"/>
      <c r="O213" s="6">
        <v>308.86631149654482</v>
      </c>
      <c r="P213" s="6">
        <v>10</v>
      </c>
      <c r="Q213" s="6">
        <v>10</v>
      </c>
      <c r="R213" s="6">
        <v>10</v>
      </c>
      <c r="S213" s="6">
        <v>10</v>
      </c>
      <c r="T213" s="6">
        <v>3.1133343275538319E-2</v>
      </c>
      <c r="U213" s="27">
        <f t="shared" si="10"/>
        <v>1614.643266449636</v>
      </c>
      <c r="V213" s="35" t="s">
        <v>18</v>
      </c>
      <c r="W213" s="3">
        <f t="shared" si="11"/>
        <v>210</v>
      </c>
      <c r="X213" s="3" t="e">
        <v>#REF!</v>
      </c>
    </row>
    <row r="214" spans="3:24" x14ac:dyDescent="0.25">
      <c r="C214" s="6" t="str">
        <f t="shared" si="9"/>
        <v>3 Trim. 2011</v>
      </c>
      <c r="D214" s="1">
        <v>40725</v>
      </c>
      <c r="E214" s="6">
        <v>459.85814926645497</v>
      </c>
      <c r="F214" s="6">
        <v>116.46</v>
      </c>
      <c r="G214" s="6">
        <v>3.290401947124288</v>
      </c>
      <c r="H214" s="6">
        <v>50.434925738784258</v>
      </c>
      <c r="I214" s="6"/>
      <c r="J214" s="6">
        <v>0.67749999999999999</v>
      </c>
      <c r="K214" s="6">
        <v>53.555080063571346</v>
      </c>
      <c r="L214" s="6">
        <v>1.513118149747315</v>
      </c>
      <c r="M214" s="6">
        <v>23.192911608628425</v>
      </c>
      <c r="N214" s="6"/>
      <c r="O214" s="6">
        <v>311.55389612802327</v>
      </c>
      <c r="P214" s="6">
        <v>10</v>
      </c>
      <c r="Q214" s="6">
        <v>10</v>
      </c>
      <c r="R214" s="6">
        <v>10</v>
      </c>
      <c r="S214" s="6">
        <v>10</v>
      </c>
      <c r="T214" s="6">
        <v>2.8253494308125435E-2</v>
      </c>
      <c r="U214" s="27">
        <f t="shared" si="10"/>
        <v>1513.1181497473149</v>
      </c>
      <c r="V214" s="35" t="s">
        <v>18</v>
      </c>
      <c r="W214" s="3">
        <f t="shared" si="11"/>
        <v>211</v>
      </c>
      <c r="X214" s="3" t="e">
        <v>#REF!</v>
      </c>
    </row>
    <row r="215" spans="3:24" x14ac:dyDescent="0.25">
      <c r="C215" s="6" t="str">
        <f t="shared" si="9"/>
        <v>3 Trim. 2011</v>
      </c>
      <c r="D215" s="1">
        <v>40756</v>
      </c>
      <c r="E215" s="6">
        <v>457.32757358528977</v>
      </c>
      <c r="F215" s="6">
        <v>110.08</v>
      </c>
      <c r="G215" s="6">
        <v>2.5154764634296902</v>
      </c>
      <c r="H215" s="6">
        <v>56.410596952327694</v>
      </c>
      <c r="I215" s="6"/>
      <c r="J215" s="6">
        <v>0.67749999999999999</v>
      </c>
      <c r="K215" s="6">
        <v>50.342619300268701</v>
      </c>
      <c r="L215" s="6">
        <v>1.1503967474312062</v>
      </c>
      <c r="M215" s="6">
        <v>25.798121428705766</v>
      </c>
      <c r="N215" s="6"/>
      <c r="O215" s="6">
        <v>309.83943110403379</v>
      </c>
      <c r="P215" s="6">
        <v>10</v>
      </c>
      <c r="Q215" s="6">
        <v>10</v>
      </c>
      <c r="R215" s="6">
        <v>10</v>
      </c>
      <c r="S215" s="6">
        <v>10</v>
      </c>
      <c r="T215" s="6">
        <v>2.2851348686679599E-2</v>
      </c>
      <c r="U215" s="27">
        <f t="shared" si="10"/>
        <v>1150.3967474312062</v>
      </c>
      <c r="V215" s="35" t="s">
        <v>18</v>
      </c>
      <c r="W215" s="3">
        <f t="shared" si="11"/>
        <v>212</v>
      </c>
      <c r="X215" s="3" t="e">
        <v>#REF!</v>
      </c>
    </row>
    <row r="216" spans="3:24" x14ac:dyDescent="0.25">
      <c r="C216" s="6" t="str">
        <f t="shared" si="9"/>
        <v>3 Trim. 2011</v>
      </c>
      <c r="D216" s="1">
        <v>40787</v>
      </c>
      <c r="E216" s="6">
        <v>476.36528685548296</v>
      </c>
      <c r="F216" s="6">
        <v>110.88</v>
      </c>
      <c r="G216" s="6">
        <v>2.5716943861443768</v>
      </c>
      <c r="H216" s="6">
        <v>57.255553931598946</v>
      </c>
      <c r="I216" s="6"/>
      <c r="J216" s="6">
        <v>0.67749999999999999</v>
      </c>
      <c r="K216" s="6">
        <v>52.819383006535951</v>
      </c>
      <c r="L216" s="6">
        <v>1.2250659339603012</v>
      </c>
      <c r="M216" s="6">
        <v>27.274558372695708</v>
      </c>
      <c r="N216" s="6"/>
      <c r="O216" s="6">
        <v>322.73748184458969</v>
      </c>
      <c r="P216" s="6">
        <v>10</v>
      </c>
      <c r="Q216" s="6">
        <v>10</v>
      </c>
      <c r="R216" s="6">
        <v>10</v>
      </c>
      <c r="S216" s="6">
        <v>10</v>
      </c>
      <c r="T216" s="6">
        <v>2.3193491938531537E-2</v>
      </c>
      <c r="U216" s="27">
        <f t="shared" si="10"/>
        <v>1225.0659339603012</v>
      </c>
      <c r="V216" s="35" t="s">
        <v>18</v>
      </c>
      <c r="W216" s="3">
        <f t="shared" si="11"/>
        <v>213</v>
      </c>
      <c r="X216" s="3" t="e">
        <v>#REF!</v>
      </c>
    </row>
    <row r="217" spans="3:24" x14ac:dyDescent="0.25">
      <c r="C217" s="6" t="str">
        <f t="shared" si="9"/>
        <v>4 Trim. 2011</v>
      </c>
      <c r="D217" s="1">
        <v>40817</v>
      </c>
      <c r="E217" s="6">
        <v>478.57814600990935</v>
      </c>
      <c r="F217" s="6">
        <v>109.47</v>
      </c>
      <c r="G217" s="6">
        <v>2.4385350711652762</v>
      </c>
      <c r="H217" s="6">
        <v>53.629995406522731</v>
      </c>
      <c r="I217" s="6"/>
      <c r="J217" s="6">
        <v>0.67749999999999999</v>
      </c>
      <c r="K217" s="6">
        <v>52.389949643704782</v>
      </c>
      <c r="L217" s="6">
        <v>1.1670295933384203</v>
      </c>
      <c r="M217" s="6">
        <v>25.666143772173605</v>
      </c>
      <c r="N217" s="6"/>
      <c r="O217" s="6">
        <v>324.2366939217136</v>
      </c>
      <c r="P217" s="6">
        <v>10</v>
      </c>
      <c r="Q217" s="6">
        <v>10</v>
      </c>
      <c r="R217" s="6">
        <v>10</v>
      </c>
      <c r="S217" s="6">
        <v>10</v>
      </c>
      <c r="T217" s="6">
        <v>2.2275829644334302E-2</v>
      </c>
      <c r="U217" s="27">
        <f t="shared" si="10"/>
        <v>1167.0295933384202</v>
      </c>
      <c r="V217" s="35" t="s">
        <v>18</v>
      </c>
      <c r="W217" s="3">
        <f t="shared" si="11"/>
        <v>214</v>
      </c>
      <c r="X217" s="3" t="e">
        <v>#REF!</v>
      </c>
    </row>
    <row r="218" spans="3:24" x14ac:dyDescent="0.25">
      <c r="C218" s="6" t="str">
        <f t="shared" si="9"/>
        <v>4 Trim. 2011</v>
      </c>
      <c r="D218" s="1">
        <v>40848</v>
      </c>
      <c r="E218" s="6">
        <v>483.89500233480607</v>
      </c>
      <c r="F218" s="6">
        <v>110.5</v>
      </c>
      <c r="G218" s="6">
        <v>2.307800843048379</v>
      </c>
      <c r="H218" s="6">
        <v>55.819204910844782</v>
      </c>
      <c r="I218" s="6"/>
      <c r="J218" s="6">
        <v>0.67749999999999999</v>
      </c>
      <c r="K218" s="6">
        <v>53.470397757996068</v>
      </c>
      <c r="L218" s="6">
        <v>1.1167332943351629</v>
      </c>
      <c r="M218" s="6">
        <v>27.010634290660256</v>
      </c>
      <c r="N218" s="6"/>
      <c r="O218" s="6">
        <v>327.8388640818311</v>
      </c>
      <c r="P218" s="6">
        <v>10</v>
      </c>
      <c r="Q218" s="6">
        <v>10</v>
      </c>
      <c r="R218" s="6">
        <v>10</v>
      </c>
      <c r="S218" s="6">
        <v>10</v>
      </c>
      <c r="T218" s="6">
        <v>2.0885075502700266E-2</v>
      </c>
      <c r="U218" s="27">
        <f t="shared" si="10"/>
        <v>1116.7332943351628</v>
      </c>
      <c r="V218" s="35" t="s">
        <v>18</v>
      </c>
      <c r="W218" s="3">
        <f t="shared" si="11"/>
        <v>215</v>
      </c>
      <c r="X218" s="3" t="e">
        <v>#REF!</v>
      </c>
    </row>
    <row r="219" spans="3:24" x14ac:dyDescent="0.25">
      <c r="C219" s="6" t="str">
        <f t="shared" si="9"/>
        <v>4 Trim. 2011</v>
      </c>
      <c r="D219" s="1">
        <v>40878</v>
      </c>
      <c r="E219" s="6">
        <v>497.72555684969706</v>
      </c>
      <c r="F219" s="6">
        <v>107.97</v>
      </c>
      <c r="G219" s="6">
        <v>2.104314009065416</v>
      </c>
      <c r="H219" s="6">
        <v>53.073036288470369</v>
      </c>
      <c r="I219" s="6"/>
      <c r="J219" s="6">
        <v>0.67749999999999999</v>
      </c>
      <c r="K219" s="6">
        <v>53.739428373061791</v>
      </c>
      <c r="L219" s="6">
        <v>1.0473708619487028</v>
      </c>
      <c r="M219" s="6">
        <v>26.415806540383095</v>
      </c>
      <c r="N219" s="6"/>
      <c r="O219" s="6">
        <v>337.20906476566978</v>
      </c>
      <c r="P219" s="6">
        <v>10</v>
      </c>
      <c r="Q219" s="6">
        <v>10</v>
      </c>
      <c r="R219" s="6">
        <v>10</v>
      </c>
      <c r="S219" s="6">
        <v>10</v>
      </c>
      <c r="T219" s="6">
        <v>1.9489802806940966E-2</v>
      </c>
      <c r="U219" s="27">
        <f t="shared" si="10"/>
        <v>1047.3708619487027</v>
      </c>
      <c r="V219" s="35" t="s">
        <v>18</v>
      </c>
      <c r="W219" s="3">
        <f t="shared" si="11"/>
        <v>216</v>
      </c>
      <c r="X219" s="3" t="e">
        <v>#REF!</v>
      </c>
    </row>
    <row r="220" spans="3:24" x14ac:dyDescent="0.25">
      <c r="C220" s="6" t="str">
        <f t="shared" si="9"/>
        <v>1 Trim. 2012</v>
      </c>
      <c r="D220" s="1">
        <v>40909</v>
      </c>
      <c r="E220" s="6">
        <v>508.30074871017587</v>
      </c>
      <c r="F220" s="6">
        <v>110.99</v>
      </c>
      <c r="G220" s="6">
        <v>2.2290957512478178</v>
      </c>
      <c r="H220" s="6">
        <v>53.131394329143525</v>
      </c>
      <c r="I220" s="6"/>
      <c r="J220" s="6">
        <v>0.67749999999999999</v>
      </c>
      <c r="K220" s="6">
        <v>56.416300099342415</v>
      </c>
      <c r="L220" s="6">
        <v>1.1330510393059379</v>
      </c>
      <c r="M220" s="6">
        <v>27.006727517519245</v>
      </c>
      <c r="N220" s="6"/>
      <c r="O220" s="6">
        <v>344.37375725114413</v>
      </c>
      <c r="P220" s="6">
        <v>10</v>
      </c>
      <c r="Q220" s="6">
        <v>10</v>
      </c>
      <c r="R220" s="6">
        <v>10</v>
      </c>
      <c r="S220" s="6">
        <v>10</v>
      </c>
      <c r="T220" s="6">
        <v>2.0083753052057108E-2</v>
      </c>
      <c r="U220" s="27">
        <f t="shared" si="10"/>
        <v>1133.0510393059378</v>
      </c>
      <c r="V220" s="35" t="s">
        <v>18</v>
      </c>
      <c r="W220" s="3">
        <f t="shared" si="11"/>
        <v>217</v>
      </c>
      <c r="X220" s="3" t="e">
        <v>#REF!</v>
      </c>
    </row>
    <row r="221" spans="3:24" x14ac:dyDescent="0.25">
      <c r="C221" s="6" t="str">
        <f t="shared" si="9"/>
        <v>1 Trim. 2012</v>
      </c>
      <c r="D221" s="1">
        <v>40940</v>
      </c>
      <c r="E221" s="6">
        <v>496.02997557489732</v>
      </c>
      <c r="F221" s="6">
        <v>119.7</v>
      </c>
      <c r="G221" s="6">
        <v>2.2211591033351561</v>
      </c>
      <c r="H221" s="6">
        <v>56.048078395345271</v>
      </c>
      <c r="I221" s="6"/>
      <c r="J221" s="6">
        <v>0.67749999999999999</v>
      </c>
      <c r="K221" s="6">
        <v>59.374788076315212</v>
      </c>
      <c r="L221" s="6">
        <v>1.1017614957752984</v>
      </c>
      <c r="M221" s="6">
        <v>27.801526957463043</v>
      </c>
      <c r="N221" s="6"/>
      <c r="O221" s="6">
        <v>336.06030845199291</v>
      </c>
      <c r="P221" s="6">
        <v>10</v>
      </c>
      <c r="Q221" s="6">
        <v>10</v>
      </c>
      <c r="R221" s="6">
        <v>10</v>
      </c>
      <c r="S221" s="6">
        <v>10</v>
      </c>
      <c r="T221" s="6">
        <v>1.8556049317754019E-2</v>
      </c>
      <c r="U221" s="27">
        <f t="shared" si="10"/>
        <v>1101.7614957752983</v>
      </c>
      <c r="V221" s="35" t="s">
        <v>18</v>
      </c>
      <c r="W221" s="3">
        <f t="shared" si="11"/>
        <v>218</v>
      </c>
      <c r="X221" s="3" t="e">
        <v>#REF!</v>
      </c>
    </row>
    <row r="222" spans="3:24" x14ac:dyDescent="0.25">
      <c r="C222" s="6" t="str">
        <f t="shared" si="9"/>
        <v>1 Trim. 2012</v>
      </c>
      <c r="D222" s="1">
        <v>40969</v>
      </c>
      <c r="E222" s="6">
        <v>496.8979622755852</v>
      </c>
      <c r="F222" s="6">
        <v>124.93</v>
      </c>
      <c r="G222" s="6">
        <v>2.1936012980828585</v>
      </c>
      <c r="H222" s="6">
        <v>53.855963168664132</v>
      </c>
      <c r="I222" s="6"/>
      <c r="J222" s="6">
        <v>0.67749999999999999</v>
      </c>
      <c r="K222" s="6">
        <v>62.077462427088861</v>
      </c>
      <c r="L222" s="6">
        <v>1.0899960150624508</v>
      </c>
      <c r="M222" s="6">
        <v>26.760918354898173</v>
      </c>
      <c r="N222" s="6"/>
      <c r="O222" s="6">
        <v>336.64836944170895</v>
      </c>
      <c r="P222" s="6">
        <v>10</v>
      </c>
      <c r="Q222" s="6">
        <v>10</v>
      </c>
      <c r="R222" s="6">
        <v>10</v>
      </c>
      <c r="S222" s="6">
        <v>10</v>
      </c>
      <c r="T222" s="6">
        <v>1.7558643224868793E-2</v>
      </c>
      <c r="U222" s="27">
        <f t="shared" si="10"/>
        <v>1089.9960150624509</v>
      </c>
      <c r="V222" s="35" t="s">
        <v>18</v>
      </c>
      <c r="W222" s="3">
        <f t="shared" si="11"/>
        <v>219</v>
      </c>
      <c r="X222" s="3" t="e">
        <v>#REF!</v>
      </c>
    </row>
    <row r="223" spans="3:24" x14ac:dyDescent="0.25">
      <c r="C223" s="6" t="str">
        <f t="shared" si="9"/>
        <v>2 Trim. 2012</v>
      </c>
      <c r="D223" s="1">
        <v>41000</v>
      </c>
      <c r="E223" s="6">
        <v>498.38015338397514</v>
      </c>
      <c r="F223" s="6">
        <v>120.59</v>
      </c>
      <c r="G223" s="6">
        <v>2.2068290446039613</v>
      </c>
      <c r="H223" s="6">
        <v>52.965836012861729</v>
      </c>
      <c r="I223" s="6"/>
      <c r="J223" s="6">
        <v>0.67749999999999999</v>
      </c>
      <c r="K223" s="6">
        <v>60.09966269657356</v>
      </c>
      <c r="L223" s="6">
        <v>1.0998397977419336</v>
      </c>
      <c r="M223" s="6">
        <v>26.397121476200503</v>
      </c>
      <c r="N223" s="6"/>
      <c r="O223" s="6">
        <v>337.65255391764316</v>
      </c>
      <c r="P223" s="6">
        <v>10</v>
      </c>
      <c r="Q223" s="6">
        <v>10</v>
      </c>
      <c r="R223" s="6">
        <v>10</v>
      </c>
      <c r="S223" s="6">
        <v>10</v>
      </c>
      <c r="T223" s="6">
        <v>1.8300265731851409E-2</v>
      </c>
      <c r="U223" s="27">
        <f t="shared" si="10"/>
        <v>1099.8397977419336</v>
      </c>
      <c r="V223" s="35" t="s">
        <v>18</v>
      </c>
      <c r="W223" s="3">
        <f t="shared" si="11"/>
        <v>220</v>
      </c>
      <c r="X223" s="3" t="e">
        <v>#REF!</v>
      </c>
    </row>
    <row r="224" spans="3:24" x14ac:dyDescent="0.25">
      <c r="C224" s="6" t="str">
        <f t="shared" si="9"/>
        <v>2 Trim. 2012</v>
      </c>
      <c r="D224" s="1">
        <v>41030</v>
      </c>
      <c r="E224" s="6">
        <v>512.9092315138663</v>
      </c>
      <c r="F224" s="6">
        <v>110.52</v>
      </c>
      <c r="G224" s="6">
        <v>1.9517539991886983</v>
      </c>
      <c r="H224" s="6">
        <v>50.907994738380587</v>
      </c>
      <c r="I224" s="6"/>
      <c r="J224" s="6">
        <v>0.67749999999999999</v>
      </c>
      <c r="K224" s="6">
        <v>56.686728266912503</v>
      </c>
      <c r="L224" s="6">
        <v>1.0010726438279904</v>
      </c>
      <c r="M224" s="6">
        <v>26.111180459174737</v>
      </c>
      <c r="N224" s="6"/>
      <c r="O224" s="6">
        <v>347.4960043506444</v>
      </c>
      <c r="P224" s="6">
        <v>10</v>
      </c>
      <c r="Q224" s="6">
        <v>10</v>
      </c>
      <c r="R224" s="6">
        <v>10</v>
      </c>
      <c r="S224" s="6">
        <v>10</v>
      </c>
      <c r="T224" s="6">
        <v>1.765973578708558E-2</v>
      </c>
      <c r="U224" s="27">
        <f t="shared" si="10"/>
        <v>1001.0726438279904</v>
      </c>
      <c r="V224" s="35" t="s">
        <v>18</v>
      </c>
      <c r="W224" s="3">
        <f t="shared" si="11"/>
        <v>221</v>
      </c>
      <c r="X224" s="3" t="e">
        <v>#REF!</v>
      </c>
    </row>
    <row r="225" spans="3:24" x14ac:dyDescent="0.25">
      <c r="C225" s="6" t="str">
        <f t="shared" si="9"/>
        <v>2 Trim. 2012</v>
      </c>
      <c r="D225" s="1">
        <v>41061</v>
      </c>
      <c r="E225" s="6">
        <v>523.66263275079859</v>
      </c>
      <c r="F225" s="6">
        <v>95.59</v>
      </c>
      <c r="G225" s="6">
        <v>1.8117603485070286</v>
      </c>
      <c r="H225" s="6">
        <v>51.174399020058182</v>
      </c>
      <c r="I225" s="6"/>
      <c r="J225" s="6">
        <v>0.67749999999999999</v>
      </c>
      <c r="K225" s="6">
        <v>50.056911064648844</v>
      </c>
      <c r="L225" s="6">
        <v>0.94875119401269503</v>
      </c>
      <c r="M225" s="6">
        <v>26.798120520283554</v>
      </c>
      <c r="N225" s="6"/>
      <c r="O225" s="6">
        <v>354.78143368866603</v>
      </c>
      <c r="P225" s="6">
        <v>10</v>
      </c>
      <c r="Q225" s="6">
        <v>10</v>
      </c>
      <c r="R225" s="6">
        <v>10</v>
      </c>
      <c r="S225" s="6">
        <v>10</v>
      </c>
      <c r="T225" s="6">
        <v>1.8953450659138282E-2</v>
      </c>
      <c r="U225" s="27">
        <f t="shared" si="10"/>
        <v>948.75119401269501</v>
      </c>
      <c r="V225" s="35" t="s">
        <v>18</v>
      </c>
      <c r="W225" s="3">
        <f t="shared" si="11"/>
        <v>222</v>
      </c>
      <c r="X225" s="3" t="e">
        <v>#REF!</v>
      </c>
    </row>
    <row r="226" spans="3:24" x14ac:dyDescent="0.25">
      <c r="C226" s="6" t="str">
        <f t="shared" si="9"/>
        <v>3 Trim. 2012</v>
      </c>
      <c r="D226" s="1">
        <v>41091</v>
      </c>
      <c r="E226" s="6">
        <v>533.79799730641378</v>
      </c>
      <c r="F226" s="6">
        <v>103.14</v>
      </c>
      <c r="G226" s="6">
        <v>1.851223125628318</v>
      </c>
      <c r="H226" s="6">
        <v>51.214922537269807</v>
      </c>
      <c r="I226" s="6"/>
      <c r="J226" s="6">
        <v>0.67749999999999999</v>
      </c>
      <c r="K226" s="6">
        <v>55.055925442183515</v>
      </c>
      <c r="L226" s="6">
        <v>0.98817919702771573</v>
      </c>
      <c r="M226" s="6">
        <v>27.338423082597739</v>
      </c>
      <c r="N226" s="6"/>
      <c r="O226" s="6">
        <v>361.64814317509536</v>
      </c>
      <c r="P226" s="6">
        <v>10</v>
      </c>
      <c r="Q226" s="6">
        <v>10</v>
      </c>
      <c r="R226" s="6">
        <v>10</v>
      </c>
      <c r="S226" s="6">
        <v>10</v>
      </c>
      <c r="T226" s="6">
        <v>1.7948643839716096E-2</v>
      </c>
      <c r="U226" s="27">
        <f t="shared" si="10"/>
        <v>988.17919702771576</v>
      </c>
      <c r="V226" s="35" t="s">
        <v>18</v>
      </c>
      <c r="W226" s="3">
        <f t="shared" si="11"/>
        <v>223</v>
      </c>
      <c r="X226" s="3" t="e">
        <v>#REF!</v>
      </c>
    </row>
    <row r="227" spans="3:24" x14ac:dyDescent="0.25">
      <c r="C227" s="6" t="str">
        <f t="shared" si="9"/>
        <v>3 Trim. 2012</v>
      </c>
      <c r="D227" s="1">
        <v>41122</v>
      </c>
      <c r="E227" s="6">
        <v>528.99767418604574</v>
      </c>
      <c r="F227" s="6">
        <v>113.34</v>
      </c>
      <c r="G227" s="6">
        <v>1.8607030106351086</v>
      </c>
      <c r="H227" s="6">
        <v>52.329791695791975</v>
      </c>
      <c r="I227" s="6"/>
      <c r="J227" s="6">
        <v>0.67749999999999999</v>
      </c>
      <c r="K227" s="6">
        <v>59.956596392246432</v>
      </c>
      <c r="L227" s="6">
        <v>0.98430756497694549</v>
      </c>
      <c r="M227" s="6">
        <v>27.682338097714204</v>
      </c>
      <c r="N227" s="6"/>
      <c r="O227" s="6">
        <v>358.39592426104599</v>
      </c>
      <c r="P227" s="6">
        <v>10</v>
      </c>
      <c r="Q227" s="6">
        <v>10</v>
      </c>
      <c r="R227" s="6">
        <v>10</v>
      </c>
      <c r="S227" s="6">
        <v>10</v>
      </c>
      <c r="T227" s="6">
        <v>1.6417002034895961E-2</v>
      </c>
      <c r="U227" s="27">
        <f t="shared" si="10"/>
        <v>984.30756497694551</v>
      </c>
      <c r="V227" s="35" t="s">
        <v>18</v>
      </c>
      <c r="W227" s="3">
        <f t="shared" si="11"/>
        <v>224</v>
      </c>
      <c r="X227" s="3" t="e">
        <v>#REF!</v>
      </c>
    </row>
    <row r="228" spans="3:24" x14ac:dyDescent="0.25">
      <c r="C228" s="6" t="str">
        <f t="shared" si="9"/>
        <v>3 Trim. 2012</v>
      </c>
      <c r="D228" s="1">
        <v>41153</v>
      </c>
      <c r="E228" s="6">
        <v>510.24448299198019</v>
      </c>
      <c r="F228" s="6">
        <v>113.38</v>
      </c>
      <c r="G228" s="6">
        <v>1.8551914495846491</v>
      </c>
      <c r="H228" s="6">
        <v>56.010450160771697</v>
      </c>
      <c r="I228" s="6"/>
      <c r="J228" s="6">
        <v>0.67749999999999999</v>
      </c>
      <c r="K228" s="6">
        <v>57.85151948163071</v>
      </c>
      <c r="L228" s="6">
        <v>0.94660120204446163</v>
      </c>
      <c r="M228" s="6">
        <v>28.57902318443103</v>
      </c>
      <c r="N228" s="6"/>
      <c r="O228" s="6">
        <v>345.69063722706659</v>
      </c>
      <c r="P228" s="6">
        <v>10</v>
      </c>
      <c r="Q228" s="6">
        <v>10</v>
      </c>
      <c r="R228" s="6">
        <v>10</v>
      </c>
      <c r="S228" s="6">
        <v>10</v>
      </c>
      <c r="T228" s="6">
        <v>1.636259877919077E-2</v>
      </c>
      <c r="U228" s="27">
        <f t="shared" si="10"/>
        <v>946.60120204446162</v>
      </c>
      <c r="V228" s="35" t="s">
        <v>18</v>
      </c>
      <c r="W228" s="3">
        <f t="shared" si="11"/>
        <v>225</v>
      </c>
      <c r="X228" s="3" t="e">
        <v>#REF!</v>
      </c>
    </row>
    <row r="229" spans="3:24" x14ac:dyDescent="0.25">
      <c r="C229" s="6" t="str">
        <f t="shared" si="9"/>
        <v>4 Trim. 2012</v>
      </c>
      <c r="D229" s="1">
        <v>41183</v>
      </c>
      <c r="E229" s="6">
        <v>505.58532838709527</v>
      </c>
      <c r="F229" s="6">
        <v>111.97</v>
      </c>
      <c r="G229" s="6">
        <v>1.8066897123406058</v>
      </c>
      <c r="H229" s="6">
        <v>56.15266321823011</v>
      </c>
      <c r="I229" s="6"/>
      <c r="J229" s="6">
        <v>0.67749999999999999</v>
      </c>
      <c r="K229" s="6">
        <v>56.610389219503055</v>
      </c>
      <c r="L229" s="6">
        <v>0.9134358115073119</v>
      </c>
      <c r="M229" s="6">
        <v>28.389962672998838</v>
      </c>
      <c r="N229" s="6"/>
      <c r="O229" s="6">
        <v>342.53405998225702</v>
      </c>
      <c r="P229" s="6">
        <v>10</v>
      </c>
      <c r="Q229" s="6">
        <v>10</v>
      </c>
      <c r="R229" s="6">
        <v>10</v>
      </c>
      <c r="S229" s="6">
        <v>10</v>
      </c>
      <c r="T229" s="6">
        <v>1.6135480149509742E-2</v>
      </c>
      <c r="U229" s="27">
        <f t="shared" si="10"/>
        <v>913.43581150731188</v>
      </c>
      <c r="V229" s="35" t="s">
        <v>18</v>
      </c>
      <c r="W229" s="3">
        <f t="shared" si="11"/>
        <v>226</v>
      </c>
      <c r="X229" s="3" t="e">
        <v>#REF!</v>
      </c>
    </row>
    <row r="230" spans="3:24" x14ac:dyDescent="0.25">
      <c r="C230" s="6" t="str">
        <f t="shared" si="9"/>
        <v>4 Trim. 2012</v>
      </c>
      <c r="D230" s="1">
        <v>41214</v>
      </c>
      <c r="E230" s="6">
        <v>511.35703666977719</v>
      </c>
      <c r="F230" s="6">
        <v>109.71</v>
      </c>
      <c r="G230" s="6">
        <v>1.782879768602621</v>
      </c>
      <c r="H230" s="6">
        <v>55.445410698626134</v>
      </c>
      <c r="I230" s="6"/>
      <c r="J230" s="6">
        <v>0.67749999999999999</v>
      </c>
      <c r="K230" s="6">
        <v>56.100980493041249</v>
      </c>
      <c r="L230" s="6">
        <v>0.91168811521113435</v>
      </c>
      <c r="M230" s="6">
        <v>28.352400911788219</v>
      </c>
      <c r="N230" s="6"/>
      <c r="O230" s="6">
        <v>346.44439234377404</v>
      </c>
      <c r="P230" s="6">
        <v>10</v>
      </c>
      <c r="Q230" s="6">
        <v>10</v>
      </c>
      <c r="R230" s="6">
        <v>10</v>
      </c>
      <c r="S230" s="6">
        <v>10</v>
      </c>
      <c r="T230" s="6">
        <v>1.6250841022720092E-2</v>
      </c>
      <c r="U230" s="27">
        <f t="shared" si="10"/>
        <v>911.68811521113435</v>
      </c>
      <c r="V230" s="35" t="s">
        <v>18</v>
      </c>
      <c r="W230" s="3">
        <f t="shared" si="11"/>
        <v>227</v>
      </c>
      <c r="X230" s="3" t="e">
        <v>#REF!</v>
      </c>
    </row>
    <row r="231" spans="3:24" x14ac:dyDescent="0.25">
      <c r="C231" s="6" t="str">
        <f t="shared" si="9"/>
        <v>4 Trim. 2012</v>
      </c>
      <c r="D231" s="1">
        <v>41244</v>
      </c>
      <c r="E231" s="6">
        <v>499.98970987173931</v>
      </c>
      <c r="F231" s="6">
        <v>109.64</v>
      </c>
      <c r="G231" s="6">
        <v>1.8379953791072154</v>
      </c>
      <c r="H231" s="6">
        <v>54.274411914029443</v>
      </c>
      <c r="I231" s="6"/>
      <c r="J231" s="6">
        <v>0.67749999999999999</v>
      </c>
      <c r="K231" s="6">
        <v>54.818871790337496</v>
      </c>
      <c r="L231" s="6">
        <v>0.91897877634541414</v>
      </c>
      <c r="M231" s="6">
        <v>27.136647466354855</v>
      </c>
      <c r="N231" s="6"/>
      <c r="O231" s="6">
        <v>338.74302843810335</v>
      </c>
      <c r="P231" s="6">
        <v>10</v>
      </c>
      <c r="Q231" s="6">
        <v>10</v>
      </c>
      <c r="R231" s="6">
        <v>10</v>
      </c>
      <c r="S231" s="6">
        <v>10</v>
      </c>
      <c r="T231" s="6">
        <v>1.6763912614987372E-2</v>
      </c>
      <c r="U231" s="27">
        <f t="shared" si="10"/>
        <v>918.97877634541419</v>
      </c>
      <c r="V231" s="35" t="s">
        <v>18</v>
      </c>
      <c r="W231" s="3">
        <f t="shared" si="11"/>
        <v>228</v>
      </c>
      <c r="X231" s="3" t="e">
        <v>#REF!</v>
      </c>
    </row>
    <row r="232" spans="3:24" x14ac:dyDescent="0.25">
      <c r="C232" s="6" t="str">
        <f t="shared" si="9"/>
        <v>1 Trim. 2013</v>
      </c>
      <c r="D232" s="1">
        <v>41275</v>
      </c>
      <c r="E232" s="6">
        <v>493.64278430619999</v>
      </c>
      <c r="F232" s="6">
        <v>112.93</v>
      </c>
      <c r="G232" s="6">
        <v>1.8851743416991482</v>
      </c>
      <c r="H232" s="6">
        <v>53.758403975445773</v>
      </c>
      <c r="I232" s="6"/>
      <c r="J232" s="6">
        <v>0.67749999999999999</v>
      </c>
      <c r="K232" s="6">
        <v>55.747079631699172</v>
      </c>
      <c r="L232" s="6">
        <v>0.93060271093897518</v>
      </c>
      <c r="M232" s="6">
        <v>26.537448218296539</v>
      </c>
      <c r="N232" s="6"/>
      <c r="O232" s="6">
        <v>334.44298636745049</v>
      </c>
      <c r="P232" s="6">
        <v>10</v>
      </c>
      <c r="Q232" s="6">
        <v>10</v>
      </c>
      <c r="R232" s="6">
        <v>10</v>
      </c>
      <c r="S232" s="6">
        <v>10</v>
      </c>
      <c r="T232" s="6">
        <v>1.6693299758249784E-2</v>
      </c>
      <c r="U232" s="27">
        <f t="shared" si="10"/>
        <v>930.60271093897518</v>
      </c>
      <c r="V232" s="35" t="s">
        <v>18</v>
      </c>
      <c r="W232" s="3">
        <f t="shared" si="11"/>
        <v>229</v>
      </c>
      <c r="X232" s="3" t="e">
        <v>#REF!</v>
      </c>
    </row>
    <row r="233" spans="3:24" x14ac:dyDescent="0.25">
      <c r="C233" s="6" t="str">
        <f t="shared" si="9"/>
        <v>1 Trim. 2013</v>
      </c>
      <c r="D233" s="1">
        <v>41306</v>
      </c>
      <c r="E233" s="6">
        <v>491.01919672431802</v>
      </c>
      <c r="F233" s="6">
        <v>116.46</v>
      </c>
      <c r="G233" s="6">
        <v>1.9777685673468668</v>
      </c>
      <c r="H233" s="6">
        <v>52.43368167202572</v>
      </c>
      <c r="I233" s="6"/>
      <c r="J233" s="6">
        <v>0.67749999999999999</v>
      </c>
      <c r="K233" s="6">
        <v>57.184095650514074</v>
      </c>
      <c r="L233" s="6">
        <v>0.97112233324526376</v>
      </c>
      <c r="M233" s="6">
        <v>25.745944255896667</v>
      </c>
      <c r="N233" s="6"/>
      <c r="O233" s="6">
        <v>332.66550578072548</v>
      </c>
      <c r="P233" s="6">
        <v>10</v>
      </c>
      <c r="Q233" s="6">
        <v>10</v>
      </c>
      <c r="R233" s="6">
        <v>10</v>
      </c>
      <c r="S233" s="6">
        <v>10</v>
      </c>
      <c r="T233" s="6">
        <v>1.6982385087986149E-2</v>
      </c>
      <c r="U233" s="27">
        <f t="shared" si="10"/>
        <v>971.1223332452638</v>
      </c>
      <c r="V233" s="35" t="s">
        <v>18</v>
      </c>
      <c r="W233" s="3">
        <f t="shared" si="11"/>
        <v>230</v>
      </c>
      <c r="X233" s="3" t="e">
        <v>#REF!</v>
      </c>
    </row>
    <row r="234" spans="3:24" x14ac:dyDescent="0.25">
      <c r="C234" s="6" t="str">
        <f t="shared" si="9"/>
        <v>1 Trim. 2013</v>
      </c>
      <c r="D234" s="1">
        <v>41334</v>
      </c>
      <c r="E234" s="6">
        <v>505.99756240550471</v>
      </c>
      <c r="F234" s="6">
        <v>109.24</v>
      </c>
      <c r="G234" s="6">
        <v>2.0822677648635781</v>
      </c>
      <c r="H234" s="6">
        <v>51.157958199356912</v>
      </c>
      <c r="I234" s="6"/>
      <c r="J234" s="6">
        <v>0.67749999999999999</v>
      </c>
      <c r="K234" s="6">
        <v>55.275173717177331</v>
      </c>
      <c r="L234" s="6">
        <v>1.0536224132965293</v>
      </c>
      <c r="M234" s="6">
        <v>25.8858021465173</v>
      </c>
      <c r="N234" s="6"/>
      <c r="O234" s="6">
        <v>342.81334852972941</v>
      </c>
      <c r="P234" s="6">
        <v>10</v>
      </c>
      <c r="Q234" s="6">
        <v>10</v>
      </c>
      <c r="R234" s="6">
        <v>10</v>
      </c>
      <c r="S234" s="6">
        <v>10</v>
      </c>
      <c r="T234" s="6">
        <v>1.9061403925884093E-2</v>
      </c>
      <c r="U234" s="27">
        <f t="shared" si="10"/>
        <v>1053.6224132965292</v>
      </c>
      <c r="V234" s="35" t="s">
        <v>18</v>
      </c>
      <c r="W234" s="3">
        <f t="shared" si="11"/>
        <v>231</v>
      </c>
      <c r="X234" s="3" t="e">
        <v>#REF!</v>
      </c>
    </row>
    <row r="235" spans="3:24" x14ac:dyDescent="0.25">
      <c r="C235" s="6" t="str">
        <f t="shared" si="9"/>
        <v>2 Trim. 2013</v>
      </c>
      <c r="D235" s="1">
        <v>41365</v>
      </c>
      <c r="E235" s="6">
        <v>503.57362198679567</v>
      </c>
      <c r="F235" s="6">
        <v>102.88</v>
      </c>
      <c r="G235" s="6">
        <v>2.0401594384380681</v>
      </c>
      <c r="H235" s="6">
        <v>47.77828816414025</v>
      </c>
      <c r="I235" s="6"/>
      <c r="J235" s="6">
        <v>0.67749999999999999</v>
      </c>
      <c r="K235" s="6">
        <v>51.807654230001532</v>
      </c>
      <c r="L235" s="6">
        <v>1.027370477844805</v>
      </c>
      <c r="M235" s="6">
        <v>24.059885623144957</v>
      </c>
      <c r="N235" s="6"/>
      <c r="O235" s="6">
        <v>341.17112889605409</v>
      </c>
      <c r="P235" s="6">
        <v>10</v>
      </c>
      <c r="Q235" s="6">
        <v>10</v>
      </c>
      <c r="R235" s="6">
        <v>10</v>
      </c>
      <c r="S235" s="6">
        <v>10</v>
      </c>
      <c r="T235" s="6">
        <v>1.9830476656668625E-2</v>
      </c>
      <c r="U235" s="27">
        <f t="shared" si="10"/>
        <v>1027.370477844805</v>
      </c>
      <c r="V235" s="35" t="s">
        <v>18</v>
      </c>
      <c r="W235" s="3">
        <f t="shared" si="11"/>
        <v>232</v>
      </c>
      <c r="X235" s="3" t="e">
        <v>#REF!</v>
      </c>
    </row>
    <row r="236" spans="3:24" x14ac:dyDescent="0.25">
      <c r="C236" s="6" t="str">
        <f t="shared" si="9"/>
        <v>2 Trim. 2013</v>
      </c>
      <c r="D236" s="1">
        <v>41395</v>
      </c>
      <c r="E236" s="6">
        <v>505.27844215667017</v>
      </c>
      <c r="F236" s="6">
        <v>103.03</v>
      </c>
      <c r="G236" s="6">
        <v>2.0419231379742149</v>
      </c>
      <c r="H236" s="6">
        <v>45.500219234142065</v>
      </c>
      <c r="I236" s="6"/>
      <c r="J236" s="6">
        <v>0.67749999999999999</v>
      </c>
      <c r="K236" s="6">
        <v>52.058837895401723</v>
      </c>
      <c r="L236" s="6">
        <v>1.0317397421592707</v>
      </c>
      <c r="M236" s="6">
        <v>22.990279892414261</v>
      </c>
      <c r="N236" s="6"/>
      <c r="O236" s="6">
        <v>342.32614456114402</v>
      </c>
      <c r="P236" s="6">
        <v>10</v>
      </c>
      <c r="Q236" s="6">
        <v>10</v>
      </c>
      <c r="R236" s="6">
        <v>10</v>
      </c>
      <c r="S236" s="6">
        <v>10</v>
      </c>
      <c r="T236" s="6">
        <v>1.9818724041291029E-2</v>
      </c>
      <c r="U236" s="27">
        <f t="shared" si="10"/>
        <v>1031.7397421592707</v>
      </c>
      <c r="V236" s="35" t="s">
        <v>18</v>
      </c>
      <c r="W236" s="3">
        <f t="shared" si="11"/>
        <v>233</v>
      </c>
      <c r="X236" s="3" t="e">
        <v>#REF!</v>
      </c>
    </row>
    <row r="237" spans="3:24" x14ac:dyDescent="0.25">
      <c r="C237" s="6" t="str">
        <f t="shared" si="9"/>
        <v>2 Trim. 2013</v>
      </c>
      <c r="D237" s="1">
        <v>41426</v>
      </c>
      <c r="E237" s="6">
        <v>497.35949199128049</v>
      </c>
      <c r="F237" s="6">
        <v>103.11</v>
      </c>
      <c r="G237" s="6">
        <v>2.0520644103070604</v>
      </c>
      <c r="H237" s="6">
        <v>43.173633440514472</v>
      </c>
      <c r="I237" s="6"/>
      <c r="J237" s="6">
        <v>0.67749999999999999</v>
      </c>
      <c r="K237" s="6">
        <v>51.282737219220927</v>
      </c>
      <c r="L237" s="6">
        <v>1.0206137126437063</v>
      </c>
      <c r="M237" s="6">
        <v>21.472816395392037</v>
      </c>
      <c r="N237" s="6"/>
      <c r="O237" s="6">
        <v>336.96105582409251</v>
      </c>
      <c r="P237" s="6">
        <v>10</v>
      </c>
      <c r="Q237" s="6">
        <v>10</v>
      </c>
      <c r="R237" s="6">
        <v>10</v>
      </c>
      <c r="S237" s="6">
        <v>10</v>
      </c>
      <c r="T237" s="6">
        <v>1.9901701195878779E-2</v>
      </c>
      <c r="U237" s="27">
        <f t="shared" si="10"/>
        <v>1020.6137126437062</v>
      </c>
      <c r="V237" s="35" t="s">
        <v>18</v>
      </c>
      <c r="W237" s="3">
        <f t="shared" si="11"/>
        <v>234</v>
      </c>
      <c r="X237" s="3" t="e">
        <v>#REF!</v>
      </c>
    </row>
    <row r="238" spans="3:24" x14ac:dyDescent="0.25">
      <c r="C238" s="6" t="str">
        <f t="shared" si="9"/>
        <v>3 Trim. 2013</v>
      </c>
      <c r="D238" s="1">
        <v>41456</v>
      </c>
      <c r="E238" s="6">
        <v>501.48966409355256</v>
      </c>
      <c r="F238" s="6">
        <v>107.72</v>
      </c>
      <c r="G238" s="6">
        <v>2.0419231379742149</v>
      </c>
      <c r="H238" s="6">
        <v>41.256942414498681</v>
      </c>
      <c r="I238" s="6"/>
      <c r="J238" s="6">
        <v>0.67749999999999999</v>
      </c>
      <c r="K238" s="6">
        <v>54.020466616157478</v>
      </c>
      <c r="L238" s="6">
        <v>1.0240033485675417</v>
      </c>
      <c r="M238" s="6">
        <v>20.689930192973986</v>
      </c>
      <c r="N238" s="6"/>
      <c r="O238" s="6">
        <v>339.75924742338185</v>
      </c>
      <c r="P238" s="6">
        <v>10</v>
      </c>
      <c r="Q238" s="6">
        <v>10</v>
      </c>
      <c r="R238" s="6">
        <v>10</v>
      </c>
      <c r="S238" s="6">
        <v>10</v>
      </c>
      <c r="T238" s="6">
        <v>1.8955840493633632E-2</v>
      </c>
      <c r="U238" s="27">
        <f t="shared" si="10"/>
        <v>1024.0033485675417</v>
      </c>
      <c r="V238" s="35" t="s">
        <v>18</v>
      </c>
      <c r="W238" s="3">
        <f t="shared" si="11"/>
        <v>235</v>
      </c>
      <c r="X238" s="3" t="e">
        <v>#REF!</v>
      </c>
    </row>
    <row r="239" spans="3:24" x14ac:dyDescent="0.25">
      <c r="C239" s="6" t="str">
        <f t="shared" si="9"/>
        <v>3 Trim. 2013</v>
      </c>
      <c r="D239" s="1">
        <v>41487</v>
      </c>
      <c r="E239" s="6">
        <v>492.84721439573235</v>
      </c>
      <c r="F239" s="6">
        <v>110.96</v>
      </c>
      <c r="G239" s="6">
        <v>2.0439072999523802</v>
      </c>
      <c r="H239" s="6">
        <v>43.292166033323589</v>
      </c>
      <c r="I239" s="6"/>
      <c r="J239" s="6">
        <v>0.67749999999999999</v>
      </c>
      <c r="K239" s="6">
        <v>54.686326909350456</v>
      </c>
      <c r="L239" s="6">
        <v>1.0073340192646332</v>
      </c>
      <c r="M239" s="6">
        <v>21.336423434681073</v>
      </c>
      <c r="N239" s="6"/>
      <c r="O239" s="6">
        <v>333.90398775310865</v>
      </c>
      <c r="P239" s="6">
        <v>10</v>
      </c>
      <c r="Q239" s="6">
        <v>10</v>
      </c>
      <c r="R239" s="6">
        <v>10</v>
      </c>
      <c r="S239" s="6">
        <v>10</v>
      </c>
      <c r="T239" s="6">
        <v>1.8420217194956564E-2</v>
      </c>
      <c r="U239" s="27">
        <f t="shared" si="10"/>
        <v>1007.3340192646332</v>
      </c>
      <c r="V239" s="35" t="s">
        <v>18</v>
      </c>
      <c r="W239" s="3">
        <f t="shared" si="11"/>
        <v>236</v>
      </c>
      <c r="X239" s="3" t="e">
        <v>#REF!</v>
      </c>
    </row>
    <row r="240" spans="3:24" x14ac:dyDescent="0.25">
      <c r="C240" s="6" t="str">
        <f t="shared" si="9"/>
        <v>3 Trim. 2013</v>
      </c>
      <c r="D240" s="1">
        <v>41518</v>
      </c>
      <c r="E240" s="6">
        <v>491.42936342046318</v>
      </c>
      <c r="F240" s="6">
        <v>111.62</v>
      </c>
      <c r="G240" s="6">
        <v>1.9861461401435654</v>
      </c>
      <c r="H240" s="6">
        <v>43.358980248047772</v>
      </c>
      <c r="I240" s="6"/>
      <c r="J240" s="6">
        <v>0.67749999999999999</v>
      </c>
      <c r="K240" s="6">
        <v>54.853345544992102</v>
      </c>
      <c r="L240" s="6">
        <v>0.97605053331076241</v>
      </c>
      <c r="M240" s="6">
        <v>21.307876061858551</v>
      </c>
      <c r="N240" s="6"/>
      <c r="O240" s="6">
        <v>332.94339371736379</v>
      </c>
      <c r="P240" s="6">
        <v>10</v>
      </c>
      <c r="Q240" s="6">
        <v>10</v>
      </c>
      <c r="R240" s="6">
        <v>10</v>
      </c>
      <c r="S240" s="6">
        <v>10</v>
      </c>
      <c r="T240" s="6">
        <v>1.7793819567672151E-2</v>
      </c>
      <c r="U240" s="27">
        <f t="shared" si="10"/>
        <v>976.05053331076238</v>
      </c>
      <c r="V240" s="35" t="s">
        <v>18</v>
      </c>
      <c r="W240" s="3">
        <f t="shared" si="11"/>
        <v>237</v>
      </c>
      <c r="X240" s="3" t="e">
        <v>#REF!</v>
      </c>
    </row>
    <row r="241" spans="3:24" x14ac:dyDescent="0.25">
      <c r="C241" s="6" t="str">
        <f t="shared" si="9"/>
        <v>4 Trim. 2013</v>
      </c>
      <c r="D241" s="1">
        <v>41548</v>
      </c>
      <c r="E241" s="6">
        <v>481.08318616262903</v>
      </c>
      <c r="F241" s="6">
        <v>109.48</v>
      </c>
      <c r="G241" s="6">
        <v>1.9698319194342053</v>
      </c>
      <c r="H241" s="6">
        <v>42.263735495596251</v>
      </c>
      <c r="I241" s="6"/>
      <c r="J241" s="6">
        <v>0.67749999999999999</v>
      </c>
      <c r="K241" s="6">
        <v>52.668987221084627</v>
      </c>
      <c r="L241" s="6">
        <v>0.94765301600625473</v>
      </c>
      <c r="M241" s="6">
        <v>20.332372531356043</v>
      </c>
      <c r="N241" s="6"/>
      <c r="O241" s="6">
        <v>325.93385862518119</v>
      </c>
      <c r="P241" s="6">
        <v>10</v>
      </c>
      <c r="Q241" s="6">
        <v>10</v>
      </c>
      <c r="R241" s="6">
        <v>10</v>
      </c>
      <c r="S241" s="6">
        <v>10</v>
      </c>
      <c r="T241" s="6">
        <v>1.7992618920663183E-2</v>
      </c>
      <c r="U241" s="27">
        <f t="shared" si="10"/>
        <v>947.65301600625469</v>
      </c>
      <c r="V241" s="35" t="s">
        <v>18</v>
      </c>
      <c r="W241" s="3">
        <f t="shared" si="11"/>
        <v>238</v>
      </c>
      <c r="X241" s="3" t="e">
        <v>#REF!</v>
      </c>
    </row>
    <row r="242" spans="3:24" x14ac:dyDescent="0.25">
      <c r="C242" s="6" t="str">
        <f t="shared" si="9"/>
        <v>4 Trim. 2013</v>
      </c>
      <c r="D242" s="1">
        <v>41579</v>
      </c>
      <c r="E242" s="6">
        <v>486.14827057193042</v>
      </c>
      <c r="F242" s="6">
        <v>108.08</v>
      </c>
      <c r="G242" s="6">
        <v>1.866214571685568</v>
      </c>
      <c r="H242" s="6">
        <v>41.074490889603432</v>
      </c>
      <c r="I242" s="6"/>
      <c r="J242" s="6">
        <v>0.67749999999999999</v>
      </c>
      <c r="K242" s="6">
        <v>52.54290508341424</v>
      </c>
      <c r="L242" s="6">
        <v>0.90725698654107478</v>
      </c>
      <c r="M242" s="6">
        <v>19.968292710603222</v>
      </c>
      <c r="N242" s="6"/>
      <c r="O242" s="6">
        <v>329.36545331248288</v>
      </c>
      <c r="P242" s="6">
        <v>10</v>
      </c>
      <c r="Q242" s="6">
        <v>10</v>
      </c>
      <c r="R242" s="6">
        <v>10</v>
      </c>
      <c r="S242" s="6">
        <v>10</v>
      </c>
      <c r="T242" s="6">
        <v>1.7266974201383865E-2</v>
      </c>
      <c r="U242" s="27">
        <f t="shared" si="10"/>
        <v>907.25698654107475</v>
      </c>
      <c r="V242" s="35" t="s">
        <v>18</v>
      </c>
      <c r="W242" s="3">
        <f t="shared" si="11"/>
        <v>239</v>
      </c>
      <c r="X242" s="3" t="e">
        <v>#REF!</v>
      </c>
    </row>
    <row r="243" spans="3:24" x14ac:dyDescent="0.25">
      <c r="C243" s="6" t="str">
        <f t="shared" si="9"/>
        <v>4 Trim. 2013</v>
      </c>
      <c r="D243" s="1">
        <v>41609</v>
      </c>
      <c r="E243" s="6">
        <v>478.67348725882255</v>
      </c>
      <c r="F243" s="6">
        <v>110.63</v>
      </c>
      <c r="G243" s="6">
        <v>1.9288259052187871</v>
      </c>
      <c r="H243" s="6">
        <v>39.279340836012864</v>
      </c>
      <c r="I243" s="6"/>
      <c r="J243" s="6">
        <v>0.67749999999999999</v>
      </c>
      <c r="K243" s="6">
        <v>52.955647895443533</v>
      </c>
      <c r="L243" s="6">
        <v>0.9232778223662319</v>
      </c>
      <c r="M243" s="6">
        <v>18.80197905520215</v>
      </c>
      <c r="N243" s="6"/>
      <c r="O243" s="6">
        <v>324.30128761785227</v>
      </c>
      <c r="P243" s="6">
        <v>10</v>
      </c>
      <c r="Q243" s="6">
        <v>10</v>
      </c>
      <c r="R243" s="6">
        <v>10</v>
      </c>
      <c r="S243" s="6">
        <v>10</v>
      </c>
      <c r="T243" s="6">
        <v>1.7434926378186631E-2</v>
      </c>
      <c r="U243" s="27">
        <f t="shared" si="10"/>
        <v>923.27782236623193</v>
      </c>
      <c r="V243" s="35" t="s">
        <v>18</v>
      </c>
      <c r="W243" s="3">
        <f t="shared" si="11"/>
        <v>240</v>
      </c>
      <c r="X243" s="3" t="e">
        <v>#REF!</v>
      </c>
    </row>
    <row r="244" spans="3:24" x14ac:dyDescent="0.25">
      <c r="C244" s="6" t="str">
        <f t="shared" si="9"/>
        <v>1 Trim. 2014</v>
      </c>
      <c r="D244" s="1">
        <v>41640</v>
      </c>
      <c r="E244" s="6">
        <v>481.95732180866889</v>
      </c>
      <c r="F244" s="6">
        <v>107.57</v>
      </c>
      <c r="G244" s="6">
        <v>2.0053263725991641</v>
      </c>
      <c r="H244" s="6">
        <v>39.970038000584623</v>
      </c>
      <c r="I244" s="6"/>
      <c r="J244" s="6">
        <v>0.67749999999999999</v>
      </c>
      <c r="K244" s="6">
        <v>51.844149106958511</v>
      </c>
      <c r="L244" s="6">
        <v>0.96648172789018605</v>
      </c>
      <c r="M244" s="6">
        <v>19.263852467352489</v>
      </c>
      <c r="N244" s="6"/>
      <c r="O244" s="6">
        <v>326.52608552537316</v>
      </c>
      <c r="P244" s="6">
        <v>10</v>
      </c>
      <c r="Q244" s="6">
        <v>10</v>
      </c>
      <c r="R244" s="6">
        <v>10</v>
      </c>
      <c r="S244" s="6">
        <v>10</v>
      </c>
      <c r="T244" s="6">
        <v>1.8642059799192753E-2</v>
      </c>
      <c r="U244" s="27">
        <f t="shared" si="10"/>
        <v>966.48172789018599</v>
      </c>
      <c r="V244" s="35" t="s">
        <v>18</v>
      </c>
      <c r="W244" s="3">
        <f t="shared" si="11"/>
        <v>241</v>
      </c>
      <c r="X244" s="3" t="e">
        <v>#REF!</v>
      </c>
    </row>
    <row r="245" spans="3:24" x14ac:dyDescent="0.25">
      <c r="C245" s="6" t="str">
        <f t="shared" si="9"/>
        <v>1 Trim. 2014</v>
      </c>
      <c r="D245" s="1">
        <v>41671</v>
      </c>
      <c r="E245" s="6">
        <v>480.25405425193105</v>
      </c>
      <c r="F245" s="6">
        <v>108.81</v>
      </c>
      <c r="G245" s="6">
        <v>2.0734492671828431</v>
      </c>
      <c r="H245" s="6">
        <v>41.759244372990352</v>
      </c>
      <c r="I245" s="6"/>
      <c r="J245" s="6">
        <v>0.67749999999999999</v>
      </c>
      <c r="K245" s="6">
        <v>52.256443643152622</v>
      </c>
      <c r="L245" s="6">
        <v>0.99578241685025581</v>
      </c>
      <c r="M245" s="6">
        <v>20.055046412625753</v>
      </c>
      <c r="N245" s="6"/>
      <c r="O245" s="6">
        <v>325.37212175568328</v>
      </c>
      <c r="P245" s="6">
        <v>10</v>
      </c>
      <c r="Q245" s="6">
        <v>10</v>
      </c>
      <c r="R245" s="6">
        <v>10</v>
      </c>
      <c r="S245" s="6">
        <v>10</v>
      </c>
      <c r="T245" s="6">
        <v>1.9055686675699318E-2</v>
      </c>
      <c r="U245" s="27">
        <f t="shared" si="10"/>
        <v>995.7824168502558</v>
      </c>
      <c r="V245" s="35" t="s">
        <v>18</v>
      </c>
      <c r="W245" s="3">
        <f t="shared" si="11"/>
        <v>242</v>
      </c>
      <c r="X245" s="3" t="e">
        <v>#REF!</v>
      </c>
    </row>
    <row r="246" spans="3:24" x14ac:dyDescent="0.25">
      <c r="C246" s="6" t="str">
        <f t="shared" si="9"/>
        <v>1 Trim. 2014</v>
      </c>
      <c r="D246" s="1">
        <v>41699</v>
      </c>
      <c r="E246" s="6">
        <v>474.55529093103138</v>
      </c>
      <c r="F246" s="6">
        <v>107.41</v>
      </c>
      <c r="G246" s="6">
        <v>2.1373833753681724</v>
      </c>
      <c r="H246" s="6">
        <v>42.976190476190474</v>
      </c>
      <c r="I246" s="6"/>
      <c r="J246" s="6">
        <v>0.67749999999999999</v>
      </c>
      <c r="K246" s="6">
        <v>50.97198379890208</v>
      </c>
      <c r="L246" s="6">
        <v>1.0143065895289929</v>
      </c>
      <c r="M246" s="6">
        <v>20.394578574535991</v>
      </c>
      <c r="N246" s="6"/>
      <c r="O246" s="6">
        <v>321.51120960577373</v>
      </c>
      <c r="P246" s="6">
        <v>10</v>
      </c>
      <c r="Q246" s="6">
        <v>10</v>
      </c>
      <c r="R246" s="6">
        <v>10</v>
      </c>
      <c r="S246" s="6">
        <v>10</v>
      </c>
      <c r="T246" s="6">
        <v>1.9899295925595126E-2</v>
      </c>
      <c r="U246" s="27">
        <f t="shared" si="10"/>
        <v>1014.3065895289928</v>
      </c>
      <c r="V246" s="35" t="s">
        <v>18</v>
      </c>
      <c r="W246" s="3">
        <f t="shared" si="11"/>
        <v>243</v>
      </c>
      <c r="X246" s="3" t="e">
        <v>#REF!</v>
      </c>
    </row>
    <row r="247" spans="3:24" x14ac:dyDescent="0.25">
      <c r="C247" s="6" t="str">
        <f t="shared" si="9"/>
        <v>2 Trim. 2014</v>
      </c>
      <c r="D247" s="1">
        <v>41730</v>
      </c>
      <c r="E247" s="6">
        <v>474.89954751131222</v>
      </c>
      <c r="F247" s="6">
        <v>107.88</v>
      </c>
      <c r="G247" s="6">
        <v>2.0767562038131184</v>
      </c>
      <c r="H247" s="6">
        <v>41.77423059255856</v>
      </c>
      <c r="I247" s="6"/>
      <c r="J247" s="6">
        <v>0.67749999999999999</v>
      </c>
      <c r="K247" s="6">
        <v>51.232163185520356</v>
      </c>
      <c r="L247" s="6">
        <v>0.98625058148216049</v>
      </c>
      <c r="M247" s="6">
        <v>19.838563206039275</v>
      </c>
      <c r="N247" s="6"/>
      <c r="O247" s="6">
        <v>321.744443438914</v>
      </c>
      <c r="P247" s="6">
        <v>10</v>
      </c>
      <c r="Q247" s="6">
        <v>10</v>
      </c>
      <c r="R247" s="6">
        <v>10</v>
      </c>
      <c r="S247" s="6">
        <v>10</v>
      </c>
      <c r="T247" s="6">
        <v>1.9250613680136437E-2</v>
      </c>
      <c r="U247" s="27">
        <f t="shared" si="10"/>
        <v>986.25058148216044</v>
      </c>
      <c r="V247" s="35" t="s">
        <v>18</v>
      </c>
      <c r="W247" s="3">
        <f t="shared" si="11"/>
        <v>244</v>
      </c>
      <c r="X247" s="3" t="e">
        <v>#REF!</v>
      </c>
    </row>
    <row r="248" spans="3:24" x14ac:dyDescent="0.25">
      <c r="C248" s="6" t="str">
        <f t="shared" si="9"/>
        <v>2 Trim. 2014</v>
      </c>
      <c r="D248" s="1">
        <v>41760</v>
      </c>
      <c r="E248" s="6">
        <v>477.67864295004279</v>
      </c>
      <c r="F248" s="6">
        <v>109.68</v>
      </c>
      <c r="G248" s="6">
        <v>2.0439072999523802</v>
      </c>
      <c r="H248" s="6">
        <v>41.438141172867859</v>
      </c>
      <c r="I248" s="6"/>
      <c r="J248" s="6">
        <v>0.67749999999999999</v>
      </c>
      <c r="K248" s="6">
        <v>52.391793558760696</v>
      </c>
      <c r="L248" s="6">
        <v>0.97633086535693903</v>
      </c>
      <c r="M248" s="6">
        <v>19.794115041827812</v>
      </c>
      <c r="N248" s="6"/>
      <c r="O248" s="6">
        <v>323.62728059865401</v>
      </c>
      <c r="P248" s="6">
        <v>10</v>
      </c>
      <c r="Q248" s="6">
        <v>10</v>
      </c>
      <c r="R248" s="6">
        <v>10</v>
      </c>
      <c r="S248" s="6">
        <v>10</v>
      </c>
      <c r="T248" s="6">
        <v>1.8635186906932714E-2</v>
      </c>
      <c r="U248" s="27">
        <f t="shared" si="10"/>
        <v>976.33086535693906</v>
      </c>
      <c r="V248" s="35" t="s">
        <v>18</v>
      </c>
      <c r="W248" s="3">
        <f t="shared" si="11"/>
        <v>245</v>
      </c>
      <c r="X248" s="3" t="e">
        <v>#REF!</v>
      </c>
    </row>
    <row r="249" spans="3:24" x14ac:dyDescent="0.25">
      <c r="C249" s="6" t="str">
        <f t="shared" si="9"/>
        <v>2 Trim. 2014</v>
      </c>
      <c r="D249" s="1">
        <v>41791</v>
      </c>
      <c r="E249" s="6">
        <v>482.59024541691747</v>
      </c>
      <c r="F249" s="6">
        <v>111.87</v>
      </c>
      <c r="G249" s="6">
        <v>2.0040035979470541</v>
      </c>
      <c r="H249" s="6">
        <v>41.08865411116215</v>
      </c>
      <c r="I249" s="6"/>
      <c r="J249" s="6">
        <v>0.67749999999999999</v>
      </c>
      <c r="K249" s="6">
        <v>53.987370754790561</v>
      </c>
      <c r="L249" s="6">
        <v>0.96711258814965451</v>
      </c>
      <c r="M249" s="6">
        <v>19.828983671356578</v>
      </c>
      <c r="N249" s="6"/>
      <c r="O249" s="6">
        <v>326.95489126996159</v>
      </c>
      <c r="P249" s="6">
        <v>10</v>
      </c>
      <c r="Q249" s="6">
        <v>10</v>
      </c>
      <c r="R249" s="6">
        <v>10</v>
      </c>
      <c r="S249" s="6">
        <v>10</v>
      </c>
      <c r="T249" s="6">
        <v>1.7913681933914849E-2</v>
      </c>
      <c r="U249" s="27">
        <f t="shared" si="10"/>
        <v>967.11258814965447</v>
      </c>
      <c r="V249" s="35" t="s">
        <v>18</v>
      </c>
      <c r="W249" s="3">
        <f t="shared" si="11"/>
        <v>246</v>
      </c>
      <c r="X249" s="3" t="e">
        <v>#REF!</v>
      </c>
    </row>
    <row r="250" spans="3:24" x14ac:dyDescent="0.25">
      <c r="C250" s="6" t="str">
        <f t="shared" si="9"/>
        <v>3 Trim. 2014</v>
      </c>
      <c r="D250" s="1">
        <v>41821</v>
      </c>
      <c r="E250" s="6">
        <v>484.48686293177502</v>
      </c>
      <c r="F250" s="6">
        <v>106.98</v>
      </c>
      <c r="G250" s="6">
        <v>1.8483571138820791</v>
      </c>
      <c r="H250" s="6">
        <v>42.218300013980141</v>
      </c>
      <c r="I250" s="6"/>
      <c r="J250" s="6">
        <v>0.67749999999999999</v>
      </c>
      <c r="K250" s="6">
        <v>51.830404596441298</v>
      </c>
      <c r="L250" s="6">
        <v>0.89550473968235811</v>
      </c>
      <c r="M250" s="6">
        <v>20.454211732085749</v>
      </c>
      <c r="N250" s="6"/>
      <c r="O250" s="6">
        <v>328.2398496362776</v>
      </c>
      <c r="P250" s="6">
        <v>10</v>
      </c>
      <c r="Q250" s="6">
        <v>10</v>
      </c>
      <c r="R250" s="6">
        <v>10</v>
      </c>
      <c r="S250" s="6">
        <v>10</v>
      </c>
      <c r="T250" s="6">
        <v>1.7277595007310513E-2</v>
      </c>
      <c r="U250" s="27">
        <f t="shared" si="10"/>
        <v>895.50473968235815</v>
      </c>
      <c r="V250" s="35" t="s">
        <v>18</v>
      </c>
      <c r="W250" s="3">
        <f t="shared" si="11"/>
        <v>247</v>
      </c>
      <c r="X250" s="3" t="e">
        <v>#REF!</v>
      </c>
    </row>
    <row r="251" spans="3:24" x14ac:dyDescent="0.25">
      <c r="C251" s="6" t="str">
        <f t="shared" si="9"/>
        <v>3 Trim. 2014</v>
      </c>
      <c r="D251" s="1">
        <v>41852</v>
      </c>
      <c r="E251" s="6">
        <v>492.60330922966125</v>
      </c>
      <c r="F251" s="6">
        <v>101.92</v>
      </c>
      <c r="G251" s="6">
        <v>1.6314220709359954</v>
      </c>
      <c r="H251" s="6">
        <v>41.674092788240692</v>
      </c>
      <c r="I251" s="6"/>
      <c r="J251" s="6">
        <v>0.67749999999999999</v>
      </c>
      <c r="K251" s="6">
        <v>50.206129276687072</v>
      </c>
      <c r="L251" s="6">
        <v>0.8036439108933785</v>
      </c>
      <c r="M251" s="6">
        <v>20.528796016631325</v>
      </c>
      <c r="N251" s="6"/>
      <c r="O251" s="6">
        <v>333.73874200309547</v>
      </c>
      <c r="P251" s="6">
        <v>10</v>
      </c>
      <c r="Q251" s="6">
        <v>10</v>
      </c>
      <c r="R251" s="6">
        <v>10</v>
      </c>
      <c r="S251" s="6">
        <v>10</v>
      </c>
      <c r="T251" s="6">
        <v>1.6006888451098857E-2</v>
      </c>
      <c r="U251" s="27">
        <f t="shared" si="10"/>
        <v>803.64391089337846</v>
      </c>
      <c r="V251" s="35" t="s">
        <v>18</v>
      </c>
      <c r="W251" s="3">
        <f t="shared" si="11"/>
        <v>248</v>
      </c>
      <c r="X251" s="3" t="e">
        <v>#REF!</v>
      </c>
    </row>
    <row r="252" spans="3:24" x14ac:dyDescent="0.25">
      <c r="C252" s="6" t="str">
        <f t="shared" si="9"/>
        <v>3 Trim. 2014</v>
      </c>
      <c r="D252" s="1">
        <v>41883</v>
      </c>
      <c r="E252" s="6">
        <v>508.43864522810003</v>
      </c>
      <c r="F252" s="6">
        <v>97.34</v>
      </c>
      <c r="G252" s="6">
        <v>1.617753399530856</v>
      </c>
      <c r="H252" s="6">
        <v>39.480171489817785</v>
      </c>
      <c r="I252" s="6"/>
      <c r="J252" s="6">
        <v>0.67749999999999999</v>
      </c>
      <c r="K252" s="6">
        <v>49.491417726503258</v>
      </c>
      <c r="L252" s="6">
        <v>0.82252834677062159</v>
      </c>
      <c r="M252" s="6">
        <v>20.073244905656015</v>
      </c>
      <c r="N252" s="6"/>
      <c r="O252" s="6">
        <v>344.46718214203776</v>
      </c>
      <c r="P252" s="6">
        <v>10</v>
      </c>
      <c r="Q252" s="6">
        <v>10</v>
      </c>
      <c r="R252" s="6">
        <v>10</v>
      </c>
      <c r="S252" s="6">
        <v>10</v>
      </c>
      <c r="T252" s="6">
        <v>1.6619615774921468E-2</v>
      </c>
      <c r="U252" s="27">
        <f t="shared" si="10"/>
        <v>822.52834677062162</v>
      </c>
      <c r="V252" s="35" t="s">
        <v>18</v>
      </c>
      <c r="W252" s="3">
        <f t="shared" si="11"/>
        <v>249</v>
      </c>
      <c r="X252" s="3" t="e">
        <v>#REF!</v>
      </c>
    </row>
    <row r="253" spans="3:24" x14ac:dyDescent="0.25">
      <c r="C253" s="6" t="str">
        <f t="shared" si="9"/>
        <v>4 Trim. 2014</v>
      </c>
      <c r="D253" s="1">
        <v>41913</v>
      </c>
      <c r="E253" s="6">
        <v>517.61102965893724</v>
      </c>
      <c r="F253" s="6">
        <v>87.27</v>
      </c>
      <c r="G253" s="6">
        <v>1.5507328171572692</v>
      </c>
      <c r="H253" s="6">
        <v>39.342933035090169</v>
      </c>
      <c r="I253" s="6"/>
      <c r="J253" s="6">
        <v>0.67749999999999999</v>
      </c>
      <c r="K253" s="6">
        <v>45.171914558335445</v>
      </c>
      <c r="L253" s="6">
        <v>0.8026764102146785</v>
      </c>
      <c r="M253" s="6">
        <v>20.36433607809564</v>
      </c>
      <c r="N253" s="6"/>
      <c r="O253" s="6">
        <v>350.68147259392998</v>
      </c>
      <c r="P253" s="6">
        <v>10</v>
      </c>
      <c r="Q253" s="6">
        <v>10</v>
      </c>
      <c r="R253" s="6">
        <v>10</v>
      </c>
      <c r="S253" s="6">
        <v>10</v>
      </c>
      <c r="T253" s="6">
        <v>1.7769368822702754E-2</v>
      </c>
      <c r="U253" s="27">
        <f t="shared" si="10"/>
        <v>802.67641021467853</v>
      </c>
      <c r="V253" s="35" t="s">
        <v>18</v>
      </c>
      <c r="W253" s="3">
        <f t="shared" si="11"/>
        <v>250</v>
      </c>
      <c r="X253" s="3" t="e">
        <v>#REF!</v>
      </c>
    </row>
    <row r="254" spans="3:24" x14ac:dyDescent="0.25">
      <c r="C254" s="6" t="str">
        <f t="shared" si="9"/>
        <v>4 Trim. 2014</v>
      </c>
      <c r="D254" s="1">
        <v>41944</v>
      </c>
      <c r="E254" s="6">
        <v>525.93367649652828</v>
      </c>
      <c r="F254" s="6">
        <v>78.44</v>
      </c>
      <c r="G254" s="6">
        <v>1.488782870950105</v>
      </c>
      <c r="H254" s="6">
        <v>37.826768488745977</v>
      </c>
      <c r="I254" s="6"/>
      <c r="J254" s="6">
        <v>0.67749999999999999</v>
      </c>
      <c r="K254" s="6">
        <v>41.254237584387681</v>
      </c>
      <c r="L254" s="6">
        <v>0.78300104882384514</v>
      </c>
      <c r="M254" s="6">
        <v>19.894371421269195</v>
      </c>
      <c r="N254" s="6"/>
      <c r="O254" s="6">
        <v>356.32006582639792</v>
      </c>
      <c r="P254" s="6">
        <v>10</v>
      </c>
      <c r="Q254" s="6">
        <v>10</v>
      </c>
      <c r="R254" s="6">
        <v>10</v>
      </c>
      <c r="S254" s="6">
        <v>10</v>
      </c>
      <c r="T254" s="6">
        <v>1.8979893816294044E-2</v>
      </c>
      <c r="U254" s="27">
        <f t="shared" si="10"/>
        <v>783.00104882384517</v>
      </c>
      <c r="V254" s="35" t="s">
        <v>18</v>
      </c>
      <c r="W254" s="3">
        <f t="shared" si="11"/>
        <v>251</v>
      </c>
      <c r="X254" s="3" t="e">
        <v>#REF!</v>
      </c>
    </row>
    <row r="255" spans="3:24" x14ac:dyDescent="0.25">
      <c r="C255" s="6" t="str">
        <f t="shared" si="9"/>
        <v>4 Trim. 2014</v>
      </c>
      <c r="D255" s="1">
        <v>41974</v>
      </c>
      <c r="E255" s="6">
        <v>531.94181000751746</v>
      </c>
      <c r="F255" s="6">
        <v>62.16</v>
      </c>
      <c r="G255" s="6">
        <v>1.5057584789855201</v>
      </c>
      <c r="H255" s="6">
        <v>38.565112540192928</v>
      </c>
      <c r="I255" s="6"/>
      <c r="J255" s="6">
        <v>0.67749999999999999</v>
      </c>
      <c r="K255" s="6">
        <v>33.065502910067281</v>
      </c>
      <c r="L255" s="6">
        <v>0.80097589074572395</v>
      </c>
      <c r="M255" s="6">
        <v>20.514395767773838</v>
      </c>
      <c r="N255" s="6"/>
      <c r="O255" s="6">
        <v>360.39057628009306</v>
      </c>
      <c r="P255" s="6">
        <v>10</v>
      </c>
      <c r="Q255" s="6">
        <v>10</v>
      </c>
      <c r="R255" s="6">
        <v>10</v>
      </c>
      <c r="S255" s="6">
        <v>10</v>
      </c>
      <c r="T255" s="6">
        <v>2.4223913754593311E-2</v>
      </c>
      <c r="U255" s="27">
        <f t="shared" si="10"/>
        <v>800.97589074572397</v>
      </c>
      <c r="V255" s="35" t="s">
        <v>18</v>
      </c>
      <c r="W255" s="3">
        <f t="shared" si="11"/>
        <v>252</v>
      </c>
      <c r="X255" s="3" t="e">
        <v>#REF!</v>
      </c>
    </row>
    <row r="256" spans="3:24" x14ac:dyDescent="0.25">
      <c r="C256" s="6" t="str">
        <f t="shared" si="9"/>
        <v>1 Trim. 2015</v>
      </c>
      <c r="D256" s="1">
        <v>42005</v>
      </c>
      <c r="E256" s="6">
        <v>564.44055886890737</v>
      </c>
      <c r="F256" s="6">
        <v>48.42</v>
      </c>
      <c r="G256" s="6">
        <v>1.4848145469937741</v>
      </c>
      <c r="H256" s="6">
        <v>40.171489817792065</v>
      </c>
      <c r="I256" s="6"/>
      <c r="J256" s="6">
        <v>0.67749999999999999</v>
      </c>
      <c r="K256" s="6">
        <v>27.330211860432495</v>
      </c>
      <c r="L256" s="6">
        <v>0.83808955272184937</v>
      </c>
      <c r="M256" s="6">
        <v>22.674418163351177</v>
      </c>
      <c r="N256" s="6"/>
      <c r="O256" s="6">
        <v>382.40847863368475</v>
      </c>
      <c r="P256" s="6">
        <v>10</v>
      </c>
      <c r="Q256" s="6">
        <v>10</v>
      </c>
      <c r="R256" s="6">
        <v>10</v>
      </c>
      <c r="S256" s="6">
        <v>10</v>
      </c>
      <c r="T256" s="6">
        <v>3.0665314890412517E-2</v>
      </c>
      <c r="U256" s="27">
        <f t="shared" si="10"/>
        <v>838.08955272184937</v>
      </c>
      <c r="V256" s="35" t="s">
        <v>18</v>
      </c>
      <c r="W256" s="3">
        <f t="shared" si="11"/>
        <v>253</v>
      </c>
      <c r="X256" s="3" t="e">
        <v>#REF!</v>
      </c>
    </row>
    <row r="257" spans="3:24" x14ac:dyDescent="0.25">
      <c r="C257" s="6" t="str">
        <f t="shared" si="9"/>
        <v>1 Trim. 2015</v>
      </c>
      <c r="D257" s="1">
        <v>42036</v>
      </c>
      <c r="E257" s="6">
        <v>577.95174300529095</v>
      </c>
      <c r="F257" s="6">
        <v>57.93</v>
      </c>
      <c r="G257" s="6">
        <v>1.5397096950563505</v>
      </c>
      <c r="H257" s="6">
        <v>39.585209003215432</v>
      </c>
      <c r="I257" s="6"/>
      <c r="J257" s="6">
        <v>0.67749999999999999</v>
      </c>
      <c r="K257" s="6">
        <v>33.4807444722965</v>
      </c>
      <c r="L257" s="6">
        <v>0.88987790197996275</v>
      </c>
      <c r="M257" s="6">
        <v>22.878340540637094</v>
      </c>
      <c r="N257" s="6"/>
      <c r="O257" s="6">
        <v>391.56230588608463</v>
      </c>
      <c r="P257" s="6">
        <v>10</v>
      </c>
      <c r="Q257" s="6">
        <v>10</v>
      </c>
      <c r="R257" s="6">
        <v>10</v>
      </c>
      <c r="S257" s="6">
        <v>10</v>
      </c>
      <c r="T257" s="6">
        <v>2.6578796738414477E-2</v>
      </c>
      <c r="U257" s="27">
        <f t="shared" si="10"/>
        <v>889.87790197996276</v>
      </c>
      <c r="V257" s="35" t="s">
        <v>18</v>
      </c>
      <c r="W257" s="3">
        <f t="shared" si="11"/>
        <v>254</v>
      </c>
      <c r="X257" s="3" t="e">
        <v>#REF!</v>
      </c>
    </row>
    <row r="258" spans="3:24" x14ac:dyDescent="0.25">
      <c r="C258" s="6" t="str">
        <f t="shared" si="9"/>
        <v>1 Trim. 2015</v>
      </c>
      <c r="D258" s="1">
        <v>42064</v>
      </c>
      <c r="E258" s="6">
        <v>605.25407651822161</v>
      </c>
      <c r="F258" s="6">
        <v>55.79</v>
      </c>
      <c r="G258" s="6">
        <v>1.5289070353974497</v>
      </c>
      <c r="H258" s="6">
        <v>37.962584039754461</v>
      </c>
      <c r="I258" s="6"/>
      <c r="J258" s="6">
        <v>0.67749999999999999</v>
      </c>
      <c r="K258" s="6">
        <v>33.767124928951581</v>
      </c>
      <c r="L258" s="6">
        <v>0.9253772157916953</v>
      </c>
      <c r="M258" s="6">
        <v>22.977008745226964</v>
      </c>
      <c r="N258" s="6"/>
      <c r="O258" s="6">
        <v>410.05963684109514</v>
      </c>
      <c r="P258" s="6">
        <v>10</v>
      </c>
      <c r="Q258" s="6">
        <v>10</v>
      </c>
      <c r="R258" s="6">
        <v>10</v>
      </c>
      <c r="S258" s="6">
        <v>10</v>
      </c>
      <c r="T258" s="6">
        <v>2.740467889222889E-2</v>
      </c>
      <c r="U258" s="27">
        <f t="shared" si="10"/>
        <v>925.37721579169533</v>
      </c>
      <c r="V258" s="35" t="s">
        <v>18</v>
      </c>
      <c r="W258" s="3">
        <f t="shared" si="11"/>
        <v>255</v>
      </c>
      <c r="X258" s="3" t="e">
        <v>#REF!</v>
      </c>
    </row>
    <row r="259" spans="3:24" x14ac:dyDescent="0.25">
      <c r="C259" s="6" t="str">
        <f t="shared" si="9"/>
        <v>2 Trim. 2015</v>
      </c>
      <c r="D259" s="1">
        <v>42095</v>
      </c>
      <c r="E259" s="6">
        <v>608.53209392075553</v>
      </c>
      <c r="F259" s="6">
        <v>59.39</v>
      </c>
      <c r="G259" s="6">
        <v>1.5807157092717687</v>
      </c>
      <c r="H259" s="6">
        <v>38.529398254478636</v>
      </c>
      <c r="I259" s="6"/>
      <c r="J259" s="6">
        <v>0.67749999999999999</v>
      </c>
      <c r="K259" s="6">
        <v>36.14072105795367</v>
      </c>
      <c r="L259" s="6">
        <v>0.96191624045658175</v>
      </c>
      <c r="M259" s="6">
        <v>23.446375397304585</v>
      </c>
      <c r="N259" s="6"/>
      <c r="O259" s="6">
        <v>412.28049363131186</v>
      </c>
      <c r="P259" s="6">
        <v>10</v>
      </c>
      <c r="Q259" s="6">
        <v>10</v>
      </c>
      <c r="R259" s="6">
        <v>10</v>
      </c>
      <c r="S259" s="6">
        <v>10</v>
      </c>
      <c r="T259" s="6">
        <v>2.6615856360864942E-2</v>
      </c>
      <c r="U259" s="27">
        <f t="shared" si="10"/>
        <v>961.9162404565817</v>
      </c>
      <c r="V259" s="35" t="s">
        <v>18</v>
      </c>
      <c r="W259" s="3">
        <f t="shared" si="11"/>
        <v>256</v>
      </c>
      <c r="X259" s="3" t="e">
        <v>#REF!</v>
      </c>
    </row>
    <row r="260" spans="3:24" x14ac:dyDescent="0.25">
      <c r="C260" s="6" t="str">
        <f t="shared" si="9"/>
        <v>2 Trim. 2015</v>
      </c>
      <c r="D260" s="1">
        <v>42125</v>
      </c>
      <c r="E260" s="6">
        <v>588.32419245619792</v>
      </c>
      <c r="F260" s="6">
        <v>64.56</v>
      </c>
      <c r="G260" s="6">
        <v>1.6062893525459003</v>
      </c>
      <c r="H260" s="6">
        <v>38.487291379574344</v>
      </c>
      <c r="I260" s="6"/>
      <c r="J260" s="6">
        <v>0.67749999999999999</v>
      </c>
      <c r="K260" s="6">
        <v>37.982209864972134</v>
      </c>
      <c r="L260" s="6">
        <v>0.94501888618755581</v>
      </c>
      <c r="M260" s="6">
        <v>22.643004620714461</v>
      </c>
      <c r="N260" s="6"/>
      <c r="O260" s="6">
        <v>398.58964038907408</v>
      </c>
      <c r="P260" s="6">
        <v>10</v>
      </c>
      <c r="Q260" s="6">
        <v>10</v>
      </c>
      <c r="R260" s="6">
        <v>10</v>
      </c>
      <c r="S260" s="6">
        <v>10</v>
      </c>
      <c r="T260" s="6">
        <v>2.4880566179459426E-2</v>
      </c>
      <c r="U260" s="27">
        <f t="shared" si="10"/>
        <v>945.01888618755584</v>
      </c>
      <c r="V260" s="35" t="s">
        <v>18</v>
      </c>
      <c r="W260" s="3">
        <f t="shared" si="11"/>
        <v>257</v>
      </c>
      <c r="X260" s="3" t="e">
        <v>#REF!</v>
      </c>
    </row>
    <row r="261" spans="3:24" x14ac:dyDescent="0.25">
      <c r="C261" s="6" t="str">
        <f t="shared" ref="C261:C324" si="12">CONCATENATE(ROUND((MONTH(D261)+1)/3,0)," ","Trim. ",YEAR(D261))</f>
        <v>2 Trim. 2015</v>
      </c>
      <c r="D261" s="1">
        <v>42156</v>
      </c>
      <c r="E261" s="6">
        <v>584.98309586087146</v>
      </c>
      <c r="F261" s="6">
        <v>62.35</v>
      </c>
      <c r="G261" s="6">
        <v>1.595045768002963</v>
      </c>
      <c r="H261" s="6">
        <v>38.01439637532885</v>
      </c>
      <c r="I261" s="6"/>
      <c r="J261" s="6">
        <v>0.67749999999999999</v>
      </c>
      <c r="K261" s="6">
        <v>36.473696026925339</v>
      </c>
      <c r="L261" s="6">
        <v>0.93307481140615467</v>
      </c>
      <c r="M261" s="6">
        <v>22.237779278922162</v>
      </c>
      <c r="N261" s="6"/>
      <c r="O261" s="6">
        <v>396.32604744574041</v>
      </c>
      <c r="P261" s="6">
        <v>10</v>
      </c>
      <c r="Q261" s="6">
        <v>10</v>
      </c>
      <c r="R261" s="6">
        <v>10</v>
      </c>
      <c r="S261" s="6">
        <v>10</v>
      </c>
      <c r="T261" s="6">
        <v>2.5582129398604055E-2</v>
      </c>
      <c r="U261" s="27">
        <f t="shared" ref="U261:U324" si="13">L261*1000</f>
        <v>933.07481140615471</v>
      </c>
      <c r="V261" s="35" t="s">
        <v>18</v>
      </c>
      <c r="W261" s="3">
        <f t="shared" si="11"/>
        <v>258</v>
      </c>
      <c r="X261" s="3" t="e">
        <v>#REF!</v>
      </c>
    </row>
    <row r="262" spans="3:24" x14ac:dyDescent="0.25">
      <c r="C262" s="6" t="str">
        <f t="shared" si="12"/>
        <v>3 Trim. 2015</v>
      </c>
      <c r="D262" s="1">
        <v>42186</v>
      </c>
      <c r="E262" s="6">
        <v>596.5515861539609</v>
      </c>
      <c r="F262" s="6">
        <v>55.87</v>
      </c>
      <c r="G262" s="6">
        <v>1.595045768002963</v>
      </c>
      <c r="H262" s="6">
        <v>36.385222983363619</v>
      </c>
      <c r="I262" s="6"/>
      <c r="J262" s="6">
        <v>0.67749999999999999</v>
      </c>
      <c r="K262" s="6">
        <v>33.32933711842179</v>
      </c>
      <c r="L262" s="6">
        <v>0.95152708289033039</v>
      </c>
      <c r="M262" s="6">
        <v>21.705662483291118</v>
      </c>
      <c r="N262" s="6"/>
      <c r="O262" s="6">
        <v>404.16369961930849</v>
      </c>
      <c r="P262" s="6">
        <v>10</v>
      </c>
      <c r="Q262" s="6">
        <v>10</v>
      </c>
      <c r="R262" s="6">
        <v>10</v>
      </c>
      <c r="S262" s="6">
        <v>10</v>
      </c>
      <c r="T262" s="6">
        <v>2.8549235153086869E-2</v>
      </c>
      <c r="U262" s="27">
        <f t="shared" si="13"/>
        <v>951.52708289033035</v>
      </c>
      <c r="V262" s="35" t="s">
        <v>18</v>
      </c>
      <c r="W262" s="3">
        <f t="shared" ref="W262:W325" si="14">IF(V262="d",W261+1,"")</f>
        <v>259</v>
      </c>
      <c r="X262" s="3" t="e">
        <v>#REF!</v>
      </c>
    </row>
    <row r="263" spans="3:24" x14ac:dyDescent="0.25">
      <c r="C263" s="6" t="str">
        <f t="shared" si="12"/>
        <v>3 Trim. 2015</v>
      </c>
      <c r="D263" s="1">
        <v>42217</v>
      </c>
      <c r="E263" s="6">
        <v>588.87876434704947</v>
      </c>
      <c r="F263" s="6">
        <v>46.99</v>
      </c>
      <c r="G263" s="6">
        <v>1.5833612585759891</v>
      </c>
      <c r="H263" s="6">
        <v>35.960036747818087</v>
      </c>
      <c r="I263" s="6"/>
      <c r="J263" s="6">
        <v>0.67749999999999999</v>
      </c>
      <c r="K263" s="6">
        <v>27.671413136667855</v>
      </c>
      <c r="L263" s="6">
        <v>0.93240782146521761</v>
      </c>
      <c r="M263" s="6">
        <v>21.176102005929607</v>
      </c>
      <c r="N263" s="6"/>
      <c r="O263" s="6">
        <v>398.96536284512604</v>
      </c>
      <c r="P263" s="6">
        <v>10</v>
      </c>
      <c r="Q263" s="6">
        <v>10</v>
      </c>
      <c r="R263" s="6">
        <v>10</v>
      </c>
      <c r="S263" s="6">
        <v>10</v>
      </c>
      <c r="T263" s="6">
        <v>3.3695706715811645E-2</v>
      </c>
      <c r="U263" s="27">
        <f t="shared" si="13"/>
        <v>932.40782146521758</v>
      </c>
      <c r="V263" s="35" t="s">
        <v>18</v>
      </c>
      <c r="W263" s="3">
        <f t="shared" si="14"/>
        <v>260</v>
      </c>
      <c r="X263" s="3" t="e">
        <v>#REF!</v>
      </c>
    </row>
    <row r="264" spans="3:24" x14ac:dyDescent="0.25">
      <c r="C264" s="6" t="str">
        <f t="shared" si="12"/>
        <v>3 Trim. 2015</v>
      </c>
      <c r="D264" s="1">
        <v>42248</v>
      </c>
      <c r="E264" s="6">
        <v>584.56864607822001</v>
      </c>
      <c r="F264" s="6">
        <v>47.23</v>
      </c>
      <c r="G264" s="6">
        <v>1.5154588264343285</v>
      </c>
      <c r="H264" s="6">
        <v>36.170564162525572</v>
      </c>
      <c r="I264" s="6"/>
      <c r="J264" s="6">
        <v>0.67749999999999999</v>
      </c>
      <c r="K264" s="6">
        <v>27.609177154274331</v>
      </c>
      <c r="L264" s="6">
        <v>0.88588971435600361</v>
      </c>
      <c r="M264" s="6">
        <v>21.144177720372959</v>
      </c>
      <c r="N264" s="6"/>
      <c r="O264" s="6">
        <v>396.04525771799405</v>
      </c>
      <c r="P264" s="6">
        <v>10</v>
      </c>
      <c r="Q264" s="6">
        <v>10</v>
      </c>
      <c r="R264" s="6">
        <v>10</v>
      </c>
      <c r="S264" s="6">
        <v>10</v>
      </c>
      <c r="T264" s="6">
        <v>3.2086784383534371E-2</v>
      </c>
      <c r="U264" s="27">
        <f t="shared" si="13"/>
        <v>885.88971435600365</v>
      </c>
      <c r="V264" s="35" t="s">
        <v>18</v>
      </c>
      <c r="W264" s="3">
        <f t="shared" si="14"/>
        <v>261</v>
      </c>
      <c r="X264" s="3" t="e">
        <v>#REF!</v>
      </c>
    </row>
    <row r="265" spans="3:24" x14ac:dyDescent="0.25">
      <c r="C265" s="6" t="str">
        <f t="shared" si="12"/>
        <v>4 Trim. 2015</v>
      </c>
      <c r="D265" s="1">
        <v>42278</v>
      </c>
      <c r="E265" s="6">
        <v>583.84490021886779</v>
      </c>
      <c r="F265" s="6">
        <v>48.12</v>
      </c>
      <c r="G265" s="6">
        <v>1.5218522372528616</v>
      </c>
      <c r="H265" s="6">
        <v>37.206518561824033</v>
      </c>
      <c r="I265" s="6"/>
      <c r="J265" s="6">
        <v>0.67749999999999999</v>
      </c>
      <c r="K265" s="6">
        <v>28.094616598531918</v>
      </c>
      <c r="L265" s="6">
        <v>0.88852566760675766</v>
      </c>
      <c r="M265" s="6">
        <v>21.722836117219604</v>
      </c>
      <c r="N265" s="6"/>
      <c r="O265" s="6">
        <v>395.55491989828295</v>
      </c>
      <c r="P265" s="6">
        <v>10</v>
      </c>
      <c r="Q265" s="6">
        <v>10</v>
      </c>
      <c r="R265" s="6">
        <v>10</v>
      </c>
      <c r="S265" s="6">
        <v>10</v>
      </c>
      <c r="T265" s="6">
        <v>3.1626189469095213E-2</v>
      </c>
      <c r="U265" s="27">
        <f t="shared" si="13"/>
        <v>888.52566760675768</v>
      </c>
      <c r="V265" s="35" t="s">
        <v>18</v>
      </c>
      <c r="W265" s="3">
        <f t="shared" si="14"/>
        <v>262</v>
      </c>
      <c r="X265" s="3" t="e">
        <v>#REF!</v>
      </c>
    </row>
    <row r="266" spans="3:24" x14ac:dyDescent="0.25">
      <c r="C266" s="6" t="str">
        <f t="shared" si="12"/>
        <v>4 Trim. 2015</v>
      </c>
      <c r="D266" s="1">
        <v>42309</v>
      </c>
      <c r="E266" s="6">
        <v>610.9864008941878</v>
      </c>
      <c r="F266" s="6">
        <v>44.42</v>
      </c>
      <c r="G266" s="6">
        <v>1.526041023651211</v>
      </c>
      <c r="H266" s="6">
        <v>34.996401776144538</v>
      </c>
      <c r="I266" s="6"/>
      <c r="J266" s="6">
        <v>0.67749999999999999</v>
      </c>
      <c r="K266" s="6">
        <v>27.140015927719823</v>
      </c>
      <c r="L266" s="6">
        <v>0.93239031265753558</v>
      </c>
      <c r="M266" s="6">
        <v>21.382325565453513</v>
      </c>
      <c r="N266" s="6"/>
      <c r="O266" s="6">
        <v>413.9432866058122</v>
      </c>
      <c r="P266" s="6">
        <v>10</v>
      </c>
      <c r="Q266" s="6">
        <v>10</v>
      </c>
      <c r="R266" s="6">
        <v>10</v>
      </c>
      <c r="S266" s="6">
        <v>10</v>
      </c>
      <c r="T266" s="6">
        <v>3.4354818182152434E-2</v>
      </c>
      <c r="U266" s="27">
        <f t="shared" si="13"/>
        <v>932.39031265753556</v>
      </c>
      <c r="V266" s="35" t="s">
        <v>18</v>
      </c>
      <c r="W266" s="3">
        <f t="shared" si="14"/>
        <v>263</v>
      </c>
      <c r="X266" s="3" t="e">
        <v>#REF!</v>
      </c>
    </row>
    <row r="267" spans="3:24" x14ac:dyDescent="0.25">
      <c r="C267" s="6" t="str">
        <f t="shared" si="12"/>
        <v>4 Trim. 2015</v>
      </c>
      <c r="D267" s="1">
        <v>42339</v>
      </c>
      <c r="E267" s="6">
        <v>603.05612300246946</v>
      </c>
      <c r="F267" s="6">
        <v>37.72</v>
      </c>
      <c r="G267" s="6">
        <v>1.5518351293673611</v>
      </c>
      <c r="H267" s="6">
        <v>34.351018220793144</v>
      </c>
      <c r="I267" s="6"/>
      <c r="J267" s="6">
        <v>0.67749999999999999</v>
      </c>
      <c r="K267" s="6">
        <v>22.747276959653146</v>
      </c>
      <c r="L267" s="6">
        <v>0.93584367665531643</v>
      </c>
      <c r="M267" s="6">
        <v>20.715591869418699</v>
      </c>
      <c r="N267" s="6"/>
      <c r="O267" s="6">
        <v>408.57052333417306</v>
      </c>
      <c r="P267" s="6">
        <v>10</v>
      </c>
      <c r="Q267" s="6">
        <v>10</v>
      </c>
      <c r="R267" s="6">
        <v>10</v>
      </c>
      <c r="S267" s="6">
        <v>10</v>
      </c>
      <c r="T267" s="6">
        <v>4.1140910110481474E-2</v>
      </c>
      <c r="U267" s="27">
        <f t="shared" si="13"/>
        <v>935.84367665531647</v>
      </c>
      <c r="V267" s="35" t="s">
        <v>18</v>
      </c>
      <c r="W267" s="3">
        <f t="shared" si="14"/>
        <v>264</v>
      </c>
      <c r="X267" s="3" t="e">
        <v>#REF!</v>
      </c>
    </row>
    <row r="268" spans="3:24" x14ac:dyDescent="0.25">
      <c r="C268" s="6" t="str">
        <f t="shared" si="12"/>
        <v>1 Trim. 2016</v>
      </c>
      <c r="D268" s="1">
        <v>42370</v>
      </c>
      <c r="E268" s="6">
        <v>604.02959579728633</v>
      </c>
      <c r="F268" s="6">
        <v>30.8</v>
      </c>
      <c r="G268" s="6">
        <v>1.5156792888763471</v>
      </c>
      <c r="H268" s="6">
        <v>35.230064308681676</v>
      </c>
      <c r="I268" s="6"/>
      <c r="J268" s="6">
        <v>0.67749999999999999</v>
      </c>
      <c r="K268" s="6">
        <v>18.604111550556418</v>
      </c>
      <c r="L268" s="6">
        <v>0.91551514821829838</v>
      </c>
      <c r="M268" s="6">
        <v>21.280001504285394</v>
      </c>
      <c r="N268" s="6"/>
      <c r="O268" s="6">
        <v>409.23005115266147</v>
      </c>
      <c r="P268" s="6">
        <v>10</v>
      </c>
      <c r="Q268" s="6">
        <v>10</v>
      </c>
      <c r="R268" s="6">
        <v>10</v>
      </c>
      <c r="S268" s="6">
        <v>10</v>
      </c>
      <c r="T268" s="6">
        <v>4.9210366521959328E-2</v>
      </c>
      <c r="U268" s="27">
        <f t="shared" si="13"/>
        <v>915.51514821829835</v>
      </c>
      <c r="V268" s="35" t="s">
        <v>18</v>
      </c>
      <c r="W268" s="3">
        <f t="shared" si="14"/>
        <v>265</v>
      </c>
      <c r="X268" s="3" t="e">
        <v>#REF!</v>
      </c>
    </row>
    <row r="269" spans="3:24" x14ac:dyDescent="0.25">
      <c r="C269" s="6" t="str">
        <f t="shared" si="12"/>
        <v>1 Trim. 2016</v>
      </c>
      <c r="D269" s="1">
        <v>42401</v>
      </c>
      <c r="E269" s="6">
        <v>591.32602238358606</v>
      </c>
      <c r="F269" s="6">
        <v>33.200000000000003</v>
      </c>
      <c r="G269" s="6">
        <v>1.4676184765163407</v>
      </c>
      <c r="H269" s="6">
        <v>38.420992191088658</v>
      </c>
      <c r="I269" s="6"/>
      <c r="J269" s="6">
        <v>0.67749999999999999</v>
      </c>
      <c r="K269" s="6">
        <v>19.63202394313506</v>
      </c>
      <c r="L269" s="6">
        <v>0.86784099609506615</v>
      </c>
      <c r="M269" s="6">
        <v>22.719332488387277</v>
      </c>
      <c r="N269" s="6"/>
      <c r="O269" s="6">
        <v>400.62338016487956</v>
      </c>
      <c r="P269" s="6">
        <v>10</v>
      </c>
      <c r="Q269" s="6">
        <v>10</v>
      </c>
      <c r="R269" s="6">
        <v>10</v>
      </c>
      <c r="S269" s="6">
        <v>10</v>
      </c>
      <c r="T269" s="6">
        <v>4.4205375798684957E-2</v>
      </c>
      <c r="U269" s="27">
        <f t="shared" si="13"/>
        <v>867.8409960950662</v>
      </c>
      <c r="V269" s="35" t="s">
        <v>18</v>
      </c>
      <c r="W269" s="3">
        <f t="shared" si="14"/>
        <v>266</v>
      </c>
      <c r="X269" s="3" t="e">
        <v>#REF!</v>
      </c>
    </row>
    <row r="270" spans="3:24" x14ac:dyDescent="0.25">
      <c r="C270" s="6" t="str">
        <f t="shared" si="12"/>
        <v>1 Trim. 2016</v>
      </c>
      <c r="D270" s="1">
        <v>42430</v>
      </c>
      <c r="E270" s="6">
        <v>590.96801976995721</v>
      </c>
      <c r="F270" s="6">
        <v>39.07</v>
      </c>
      <c r="G270" s="6">
        <v>1.4431471454523008</v>
      </c>
      <c r="H270" s="6">
        <v>40.074337773694687</v>
      </c>
      <c r="I270" s="6"/>
      <c r="J270" s="6">
        <v>0.67749999999999999</v>
      </c>
      <c r="K270" s="6">
        <v>23.089120532412228</v>
      </c>
      <c r="L270" s="6">
        <v>0.85285381078461264</v>
      </c>
      <c r="M270" s="6">
        <v>23.682652037712746</v>
      </c>
      <c r="N270" s="6"/>
      <c r="O270" s="6">
        <v>400.38083339414601</v>
      </c>
      <c r="P270" s="6">
        <v>10</v>
      </c>
      <c r="Q270" s="6">
        <v>10</v>
      </c>
      <c r="R270" s="6">
        <v>10</v>
      </c>
      <c r="S270" s="6">
        <v>10</v>
      </c>
      <c r="T270" s="6">
        <v>3.6937474928392652E-2</v>
      </c>
      <c r="U270" s="27">
        <f t="shared" si="13"/>
        <v>852.85381078461262</v>
      </c>
      <c r="V270" s="35" t="s">
        <v>18</v>
      </c>
      <c r="W270" s="3">
        <f t="shared" si="14"/>
        <v>267</v>
      </c>
      <c r="X270" s="3" t="e">
        <v>#REF!</v>
      </c>
    </row>
    <row r="271" spans="3:24" x14ac:dyDescent="0.25">
      <c r="C271" s="6" t="str">
        <f t="shared" si="12"/>
        <v>2 Trim. 2016</v>
      </c>
      <c r="D271" s="1">
        <v>42461</v>
      </c>
      <c r="E271" s="6">
        <v>578.48488295901211</v>
      </c>
      <c r="F271" s="6">
        <v>42.25</v>
      </c>
      <c r="G271" s="6">
        <v>1.527363798303321</v>
      </c>
      <c r="H271" s="6">
        <v>39.91808298882254</v>
      </c>
      <c r="I271" s="6"/>
      <c r="J271" s="6">
        <v>0.67749999999999999</v>
      </c>
      <c r="K271" s="6">
        <v>24.44098630501826</v>
      </c>
      <c r="L271" s="6">
        <v>0.88355686809732892</v>
      </c>
      <c r="M271" s="6">
        <v>23.092007565737138</v>
      </c>
      <c r="N271" s="6"/>
      <c r="O271" s="6">
        <v>391.92350820473069</v>
      </c>
      <c r="P271" s="6">
        <v>10</v>
      </c>
      <c r="Q271" s="6">
        <v>10</v>
      </c>
      <c r="R271" s="6">
        <v>10</v>
      </c>
      <c r="S271" s="6">
        <v>10</v>
      </c>
      <c r="T271" s="6">
        <v>3.6150622445049026E-2</v>
      </c>
      <c r="U271" s="27">
        <f t="shared" si="13"/>
        <v>883.5568680973289</v>
      </c>
      <c r="V271" s="35" t="s">
        <v>18</v>
      </c>
      <c r="W271" s="3">
        <f t="shared" si="14"/>
        <v>268</v>
      </c>
      <c r="X271" s="3" t="e">
        <v>#REF!</v>
      </c>
    </row>
    <row r="272" spans="3:24" x14ac:dyDescent="0.25">
      <c r="C272" s="6" t="str">
        <f t="shared" si="12"/>
        <v>2 Trim. 2016</v>
      </c>
      <c r="D272" s="1">
        <v>42491</v>
      </c>
      <c r="E272" s="6">
        <v>579.92200574834089</v>
      </c>
      <c r="F272" s="6">
        <v>47.13</v>
      </c>
      <c r="G272" s="6">
        <v>1.5494100425051591</v>
      </c>
      <c r="H272" s="6">
        <v>40.471864951768481</v>
      </c>
      <c r="I272" s="6"/>
      <c r="J272" s="6">
        <v>0.67749999999999999</v>
      </c>
      <c r="K272" s="6">
        <v>27.331724130919309</v>
      </c>
      <c r="L272" s="6">
        <v>0.89853697957621403</v>
      </c>
      <c r="M272" s="6">
        <v>23.47052509920556</v>
      </c>
      <c r="N272" s="6"/>
      <c r="O272" s="6">
        <v>392.89715889450093</v>
      </c>
      <c r="P272" s="6">
        <v>10</v>
      </c>
      <c r="Q272" s="6">
        <v>10</v>
      </c>
      <c r="R272" s="6">
        <v>10</v>
      </c>
      <c r="S272" s="6">
        <v>10</v>
      </c>
      <c r="T272" s="6">
        <v>3.2875239603334584E-2</v>
      </c>
      <c r="U272" s="27">
        <f t="shared" si="13"/>
        <v>898.53697957621398</v>
      </c>
      <c r="V272" s="35" t="s">
        <v>18</v>
      </c>
      <c r="W272" s="3">
        <f t="shared" si="14"/>
        <v>269</v>
      </c>
      <c r="X272" s="3" t="e">
        <v>#REF!</v>
      </c>
    </row>
    <row r="273" spans="3:24" x14ac:dyDescent="0.25">
      <c r="C273" s="6" t="str">
        <f t="shared" si="12"/>
        <v>2 Trim. 2016</v>
      </c>
      <c r="D273" s="1">
        <v>42522</v>
      </c>
      <c r="E273" s="6">
        <v>584.1662280666601</v>
      </c>
      <c r="F273" s="6">
        <v>48.48</v>
      </c>
      <c r="G273" s="6">
        <v>1.6336266953561791</v>
      </c>
      <c r="H273" s="6">
        <v>40.883478793446635</v>
      </c>
      <c r="I273" s="6"/>
      <c r="J273" s="6">
        <v>0.67749999999999999</v>
      </c>
      <c r="K273" s="6">
        <v>28.320378736671678</v>
      </c>
      <c r="L273" s="6">
        <v>0.954309544695222</v>
      </c>
      <c r="M273" s="6">
        <v>23.882747597011011</v>
      </c>
      <c r="N273" s="6"/>
      <c r="O273" s="6">
        <v>395.77261951516221</v>
      </c>
      <c r="P273" s="6">
        <v>10</v>
      </c>
      <c r="Q273" s="6">
        <v>10</v>
      </c>
      <c r="R273" s="6">
        <v>10</v>
      </c>
      <c r="S273" s="6">
        <v>10</v>
      </c>
      <c r="T273" s="6">
        <v>3.3696920283749571E-2</v>
      </c>
      <c r="U273" s="27">
        <f t="shared" si="13"/>
        <v>954.30954469522203</v>
      </c>
      <c r="V273" s="35" t="s">
        <v>18</v>
      </c>
      <c r="W273" s="3">
        <f t="shared" si="14"/>
        <v>270</v>
      </c>
      <c r="X273" s="3" t="e">
        <v>#REF!</v>
      </c>
    </row>
    <row r="274" spans="3:24" x14ac:dyDescent="0.25">
      <c r="C274" s="6" t="str">
        <f t="shared" si="12"/>
        <v>3 Trim. 2016</v>
      </c>
      <c r="D274" s="1">
        <v>42552</v>
      </c>
      <c r="E274" s="6">
        <v>592.63117381546954</v>
      </c>
      <c r="F274" s="6">
        <v>45.07</v>
      </c>
      <c r="G274" s="6">
        <v>1.7870685550009702</v>
      </c>
      <c r="H274" s="6">
        <v>43.004134129536055</v>
      </c>
      <c r="I274" s="6"/>
      <c r="J274" s="6">
        <v>0.67749999999999999</v>
      </c>
      <c r="K274" s="6">
        <v>26.709887003863212</v>
      </c>
      <c r="L274" s="6">
        <v>1.0590725354389399</v>
      </c>
      <c r="M274" s="6">
        <v>25.485590488104847</v>
      </c>
      <c r="N274" s="6"/>
      <c r="O274" s="6">
        <v>401.50762025998063</v>
      </c>
      <c r="P274" s="6">
        <v>10</v>
      </c>
      <c r="Q274" s="6">
        <v>10</v>
      </c>
      <c r="R274" s="6">
        <v>10</v>
      </c>
      <c r="S274" s="6">
        <v>10</v>
      </c>
      <c r="T274" s="6">
        <v>3.9650955291789886E-2</v>
      </c>
      <c r="U274" s="27">
        <f t="shared" si="13"/>
        <v>1059.0725354389399</v>
      </c>
      <c r="V274" s="35" t="s">
        <v>18</v>
      </c>
      <c r="W274" s="3">
        <f t="shared" si="14"/>
        <v>271</v>
      </c>
      <c r="X274" s="3" t="e">
        <v>#REF!</v>
      </c>
    </row>
    <row r="275" spans="3:24" x14ac:dyDescent="0.25">
      <c r="C275" s="6" t="str">
        <f t="shared" si="12"/>
        <v>3 Trim. 2016</v>
      </c>
      <c r="D275" s="1">
        <v>42583</v>
      </c>
      <c r="E275" s="6">
        <v>585.06083801443856</v>
      </c>
      <c r="F275" s="6">
        <v>46.14</v>
      </c>
      <c r="G275" s="6">
        <v>1.7694315596394998</v>
      </c>
      <c r="H275" s="6">
        <v>43.092199077310227</v>
      </c>
      <c r="I275" s="6"/>
      <c r="J275" s="6">
        <v>0.67749999999999999</v>
      </c>
      <c r="K275" s="6">
        <v>26.994707065986198</v>
      </c>
      <c r="L275" s="6">
        <v>1.0352251110918809</v>
      </c>
      <c r="M275" s="6">
        <v>25.211558104056138</v>
      </c>
      <c r="N275" s="6"/>
      <c r="O275" s="6">
        <v>396.37871775478214</v>
      </c>
      <c r="P275" s="6">
        <v>10</v>
      </c>
      <c r="Q275" s="6">
        <v>10</v>
      </c>
      <c r="R275" s="6">
        <v>10</v>
      </c>
      <c r="S275" s="6">
        <v>10</v>
      </c>
      <c r="T275" s="6">
        <v>3.8349188548753785E-2</v>
      </c>
      <c r="U275" s="27">
        <f t="shared" si="13"/>
        <v>1035.2251110918808</v>
      </c>
      <c r="V275" s="35" t="s">
        <v>18</v>
      </c>
      <c r="W275" s="3">
        <f t="shared" si="14"/>
        <v>272</v>
      </c>
      <c r="X275" s="3" t="e">
        <v>#REF!</v>
      </c>
    </row>
    <row r="276" spans="3:24" x14ac:dyDescent="0.25">
      <c r="C276" s="6" t="str">
        <f t="shared" si="12"/>
        <v>3 Trim. 2016</v>
      </c>
      <c r="D276" s="1">
        <v>42614</v>
      </c>
      <c r="E276" s="6">
        <v>585.04257457797792</v>
      </c>
      <c r="F276" s="6">
        <v>46.19</v>
      </c>
      <c r="G276" s="6">
        <v>1.7165205735550892</v>
      </c>
      <c r="H276" s="6">
        <v>42.656533177433502</v>
      </c>
      <c r="I276" s="6"/>
      <c r="J276" s="6">
        <v>0.67749999999999999</v>
      </c>
      <c r="K276" s="6">
        <v>27.023116519756798</v>
      </c>
      <c r="L276" s="6">
        <v>1.0042376156687367</v>
      </c>
      <c r="M276" s="6">
        <v>24.955887992696628</v>
      </c>
      <c r="N276" s="6"/>
      <c r="O276" s="6">
        <v>396.36634427658004</v>
      </c>
      <c r="P276" s="6">
        <v>10</v>
      </c>
      <c r="Q276" s="6">
        <v>10</v>
      </c>
      <c r="R276" s="6">
        <v>10</v>
      </c>
      <c r="S276" s="6">
        <v>10</v>
      </c>
      <c r="T276" s="6">
        <v>3.7162168728189851E-2</v>
      </c>
      <c r="U276" s="27">
        <f t="shared" si="13"/>
        <v>1004.2376156687367</v>
      </c>
      <c r="V276" s="35" t="s">
        <v>18</v>
      </c>
      <c r="W276" s="3">
        <f t="shared" si="14"/>
        <v>273</v>
      </c>
      <c r="X276" s="3" t="e">
        <v>#REF!</v>
      </c>
    </row>
    <row r="277" spans="3:24" x14ac:dyDescent="0.25">
      <c r="C277" s="6" t="str">
        <f t="shared" si="12"/>
        <v>4 Trim. 2016</v>
      </c>
      <c r="D277" s="1">
        <v>42644</v>
      </c>
      <c r="E277" s="6">
        <v>594.91386307879975</v>
      </c>
      <c r="F277" s="6">
        <v>49.73</v>
      </c>
      <c r="G277" s="6">
        <v>1.7310710947283021</v>
      </c>
      <c r="H277" s="6">
        <v>40.801561782269182</v>
      </c>
      <c r="I277" s="6"/>
      <c r="J277" s="6">
        <v>0.67749999999999999</v>
      </c>
      <c r="K277" s="6">
        <v>29.585066410908709</v>
      </c>
      <c r="L277" s="6">
        <v>1.0298381922288611</v>
      </c>
      <c r="M277" s="6">
        <v>24.273414739538079</v>
      </c>
      <c r="N277" s="6"/>
      <c r="O277" s="6">
        <v>403.05414223588684</v>
      </c>
      <c r="P277" s="6">
        <v>10</v>
      </c>
      <c r="Q277" s="6">
        <v>10</v>
      </c>
      <c r="R277" s="6">
        <v>10</v>
      </c>
      <c r="S277" s="6">
        <v>10</v>
      </c>
      <c r="T277" s="6">
        <v>3.4809392614685346E-2</v>
      </c>
      <c r="U277" s="27">
        <f t="shared" si="13"/>
        <v>1029.8381922288611</v>
      </c>
      <c r="V277" s="35" t="s">
        <v>18</v>
      </c>
      <c r="W277" s="3">
        <f t="shared" si="14"/>
        <v>274</v>
      </c>
      <c r="X277" s="3" t="e">
        <v>#REF!</v>
      </c>
    </row>
    <row r="278" spans="3:24" x14ac:dyDescent="0.25">
      <c r="C278" s="6" t="str">
        <f t="shared" si="12"/>
        <v>4 Trim. 2016</v>
      </c>
      <c r="D278" s="1">
        <v>42675</v>
      </c>
      <c r="E278" s="6">
        <v>607.42479592923382</v>
      </c>
      <c r="F278" s="6">
        <v>46.44</v>
      </c>
      <c r="G278" s="6">
        <v>1.7398895924090372</v>
      </c>
      <c r="H278" s="6">
        <v>39.880809704764687</v>
      </c>
      <c r="I278" s="6"/>
      <c r="J278" s="6">
        <v>0.67749999999999999</v>
      </c>
      <c r="K278" s="6">
        <v>28.20880752295362</v>
      </c>
      <c r="L278" s="6">
        <v>1.0568520806084574</v>
      </c>
      <c r="M278" s="6">
        <v>24.224592696409299</v>
      </c>
      <c r="N278" s="6"/>
      <c r="O278" s="6">
        <v>411.53029924205589</v>
      </c>
      <c r="P278" s="6">
        <v>10</v>
      </c>
      <c r="Q278" s="6">
        <v>10</v>
      </c>
      <c r="R278" s="6">
        <v>10</v>
      </c>
      <c r="S278" s="6">
        <v>10</v>
      </c>
      <c r="T278" s="6">
        <v>3.7465322833958599E-2</v>
      </c>
      <c r="U278" s="27">
        <f t="shared" si="13"/>
        <v>1056.8520806084573</v>
      </c>
      <c r="V278" s="35" t="s">
        <v>18</v>
      </c>
      <c r="W278" s="3">
        <f t="shared" si="14"/>
        <v>275</v>
      </c>
      <c r="X278" s="3" t="e">
        <v>#REF!</v>
      </c>
    </row>
    <row r="279" spans="3:24" x14ac:dyDescent="0.25">
      <c r="C279" s="6" t="str">
        <f t="shared" si="12"/>
        <v>4 Trim. 2016</v>
      </c>
      <c r="D279" s="1">
        <v>42705</v>
      </c>
      <c r="E279" s="6">
        <v>622.17701012055511</v>
      </c>
      <c r="F279" s="6">
        <v>54.07</v>
      </c>
      <c r="G279" s="6">
        <v>1.7526764140461033</v>
      </c>
      <c r="H279" s="6">
        <v>36.985238234434391</v>
      </c>
      <c r="I279" s="6"/>
      <c r="J279" s="6">
        <v>0.67749999999999999</v>
      </c>
      <c r="K279" s="6">
        <v>33.641110937218414</v>
      </c>
      <c r="L279" s="6">
        <v>1.0904749710000206</v>
      </c>
      <c r="M279" s="6">
        <v>23.011364943296826</v>
      </c>
      <c r="N279" s="6"/>
      <c r="O279" s="6">
        <v>421.52492435667608</v>
      </c>
      <c r="P279" s="6">
        <v>10</v>
      </c>
      <c r="Q279" s="6">
        <v>10</v>
      </c>
      <c r="R279" s="6">
        <v>10</v>
      </c>
      <c r="S279" s="6">
        <v>10</v>
      </c>
      <c r="T279" s="6">
        <v>3.2414951249234387E-2</v>
      </c>
      <c r="U279" s="27">
        <f t="shared" si="13"/>
        <v>1090.4749710000206</v>
      </c>
      <c r="V279" s="35" t="s">
        <v>18</v>
      </c>
      <c r="W279" s="3">
        <f t="shared" si="14"/>
        <v>276</v>
      </c>
      <c r="X279" s="3" t="e">
        <v>#REF!</v>
      </c>
    </row>
    <row r="280" spans="3:24" x14ac:dyDescent="0.25">
      <c r="C280" s="6" t="str">
        <f t="shared" si="12"/>
        <v>1 Trim. 2017</v>
      </c>
      <c r="D280" s="1">
        <v>42736</v>
      </c>
      <c r="E280" s="6">
        <v>617.98536140963085</v>
      </c>
      <c r="F280" s="6">
        <v>54.89</v>
      </c>
      <c r="G280" s="6">
        <v>1.815067285137304</v>
      </c>
      <c r="H280" s="6">
        <v>38.299766150248466</v>
      </c>
      <c r="I280" s="6"/>
      <c r="J280" s="6">
        <v>0.67749999999999999</v>
      </c>
      <c r="K280" s="6">
        <v>33.921216487774643</v>
      </c>
      <c r="L280" s="6">
        <v>1.1216850121883741</v>
      </c>
      <c r="M280" s="6">
        <v>23.668694826265643</v>
      </c>
      <c r="N280" s="6"/>
      <c r="O280" s="6">
        <v>418.68508235502492</v>
      </c>
      <c r="P280" s="6">
        <v>10</v>
      </c>
      <c r="Q280" s="6">
        <v>10</v>
      </c>
      <c r="R280" s="6">
        <v>10</v>
      </c>
      <c r="S280" s="6">
        <v>10</v>
      </c>
      <c r="T280" s="6">
        <v>3.3067358082297382E-2</v>
      </c>
      <c r="U280" s="27">
        <f t="shared" si="13"/>
        <v>1121.6850121883742</v>
      </c>
      <c r="V280" s="35" t="s">
        <v>18</v>
      </c>
      <c r="W280" s="3">
        <f t="shared" si="14"/>
        <v>277</v>
      </c>
      <c r="X280" s="3" t="e">
        <v>#REF!</v>
      </c>
    </row>
    <row r="281" spans="3:24" x14ac:dyDescent="0.25">
      <c r="C281" s="6" t="str">
        <f t="shared" si="12"/>
        <v>1 Trim. 2017</v>
      </c>
      <c r="D281" s="1">
        <v>42767</v>
      </c>
      <c r="E281" s="6">
        <v>616.34555303425373</v>
      </c>
      <c r="F281" s="6">
        <v>55.49</v>
      </c>
      <c r="G281" s="6">
        <v>1.8774581562285051</v>
      </c>
      <c r="H281" s="6">
        <v>39.658842443729895</v>
      </c>
      <c r="I281" s="6"/>
      <c r="J281" s="6">
        <v>0.67749999999999999</v>
      </c>
      <c r="K281" s="6">
        <v>34.201014737870743</v>
      </c>
      <c r="L281" s="6">
        <v>1.1571629855993284</v>
      </c>
      <c r="M281" s="6">
        <v>24.443551178679037</v>
      </c>
      <c r="N281" s="6"/>
      <c r="O281" s="6">
        <v>417.57411218070689</v>
      </c>
      <c r="P281" s="6">
        <v>10</v>
      </c>
      <c r="Q281" s="6">
        <v>10</v>
      </c>
      <c r="R281" s="6">
        <v>10</v>
      </c>
      <c r="S281" s="6">
        <v>10</v>
      </c>
      <c r="T281" s="6">
        <v>3.3834171134051273E-2</v>
      </c>
      <c r="U281" s="27">
        <f t="shared" si="13"/>
        <v>1157.1629855993283</v>
      </c>
      <c r="V281" s="35" t="s">
        <v>18</v>
      </c>
      <c r="W281" s="3">
        <f t="shared" si="14"/>
        <v>278</v>
      </c>
      <c r="X281" s="3" t="e">
        <v>#REF!</v>
      </c>
    </row>
    <row r="282" spans="3:24" x14ac:dyDescent="0.25">
      <c r="C282" s="6" t="str">
        <f t="shared" si="12"/>
        <v>1 Trim. 2017</v>
      </c>
      <c r="D282" s="1">
        <v>42795</v>
      </c>
      <c r="E282" s="6">
        <v>613.91990416202611</v>
      </c>
      <c r="F282" s="6">
        <v>51.97</v>
      </c>
      <c r="G282" s="6">
        <v>1.9131730718354822</v>
      </c>
      <c r="H282" s="6">
        <v>39.584020690619319</v>
      </c>
      <c r="I282" s="6"/>
      <c r="J282" s="6">
        <v>0.67749999999999999</v>
      </c>
      <c r="K282" s="6">
        <v>31.905417419300495</v>
      </c>
      <c r="L282" s="6">
        <v>1.1745350289066083</v>
      </c>
      <c r="M282" s="6">
        <v>24.301418188732672</v>
      </c>
      <c r="N282" s="6"/>
      <c r="O282" s="6">
        <v>415.93073506977271</v>
      </c>
      <c r="P282" s="6">
        <v>10</v>
      </c>
      <c r="Q282" s="6">
        <v>10</v>
      </c>
      <c r="R282" s="6">
        <v>10</v>
      </c>
      <c r="S282" s="6">
        <v>10</v>
      </c>
      <c r="T282" s="6">
        <v>3.6813028128448763E-2</v>
      </c>
      <c r="U282" s="27">
        <f t="shared" si="13"/>
        <v>1174.5350289066084</v>
      </c>
      <c r="V282" s="35" t="s">
        <v>18</v>
      </c>
      <c r="W282" s="3">
        <f t="shared" si="14"/>
        <v>279</v>
      </c>
      <c r="X282" s="3" t="e">
        <v>#REF!</v>
      </c>
    </row>
    <row r="283" spans="3:24" x14ac:dyDescent="0.25">
      <c r="C283" s="6" t="str">
        <f t="shared" si="12"/>
        <v>2 Trim. 2017</v>
      </c>
      <c r="D283" s="1">
        <v>42826</v>
      </c>
      <c r="E283" s="6">
        <v>611.70000000000005</v>
      </c>
      <c r="F283" s="6">
        <v>53.1</v>
      </c>
      <c r="G283" s="6">
        <v>1.9184000000000001</v>
      </c>
      <c r="H283" s="6">
        <v>40.774919614147905</v>
      </c>
      <c r="I283" s="6"/>
      <c r="J283" s="6">
        <v>0.67749999999999999</v>
      </c>
      <c r="K283" s="6">
        <v>32.481270000000002</v>
      </c>
      <c r="L283" s="6">
        <v>1.1734852800000002</v>
      </c>
      <c r="M283" s="6">
        <v>24.942018327974274</v>
      </c>
      <c r="N283" s="6"/>
      <c r="O283" s="6">
        <v>414.42675000000003</v>
      </c>
      <c r="P283" s="6">
        <v>10</v>
      </c>
      <c r="Q283" s="6">
        <v>10</v>
      </c>
      <c r="R283" s="6">
        <v>10</v>
      </c>
      <c r="S283" s="6">
        <v>10</v>
      </c>
      <c r="T283" s="6">
        <v>3.6128060263653484E-2</v>
      </c>
      <c r="U283" s="27">
        <f t="shared" si="13"/>
        <v>1173.4852800000001</v>
      </c>
      <c r="V283" s="35" t="s">
        <v>18</v>
      </c>
      <c r="W283" s="3">
        <f t="shared" si="14"/>
        <v>280</v>
      </c>
      <c r="X283" s="3" t="e">
        <v>#REF!</v>
      </c>
    </row>
    <row r="284" spans="3:24" x14ac:dyDescent="0.25">
      <c r="C284" s="6" t="str">
        <f t="shared" si="12"/>
        <v>2 Trim. 2017</v>
      </c>
      <c r="D284" s="1">
        <v>42856</v>
      </c>
      <c r="E284" s="6">
        <v>593.20000000000005</v>
      </c>
      <c r="F284" s="6">
        <v>50.9</v>
      </c>
      <c r="G284" s="6">
        <v>1.9544999999999999</v>
      </c>
      <c r="H284" s="6">
        <v>40.09324758842444</v>
      </c>
      <c r="I284" s="6"/>
      <c r="J284" s="6">
        <v>0.67749999999999999</v>
      </c>
      <c r="K284" s="6">
        <v>30.19388</v>
      </c>
      <c r="L284" s="6">
        <v>1.1594093999999999</v>
      </c>
      <c r="M284" s="6">
        <v>23.78331446945338</v>
      </c>
      <c r="N284" s="6"/>
      <c r="O284" s="6">
        <v>401.89300000000003</v>
      </c>
      <c r="P284" s="6">
        <v>10</v>
      </c>
      <c r="Q284" s="6">
        <v>10</v>
      </c>
      <c r="R284" s="6">
        <v>10</v>
      </c>
      <c r="S284" s="6">
        <v>10</v>
      </c>
      <c r="T284" s="6">
        <v>3.8398821218074655E-2</v>
      </c>
      <c r="U284" s="27">
        <f t="shared" si="13"/>
        <v>1159.4094</v>
      </c>
      <c r="V284" s="35" t="s">
        <v>18</v>
      </c>
      <c r="W284" s="3">
        <f t="shared" si="14"/>
        <v>281</v>
      </c>
      <c r="X284" s="3" t="e">
        <v>#REF!</v>
      </c>
    </row>
    <row r="285" spans="3:24" x14ac:dyDescent="0.25">
      <c r="C285" s="6" t="str">
        <f t="shared" si="12"/>
        <v>2 Trim. 2017</v>
      </c>
      <c r="D285" s="1">
        <v>42887</v>
      </c>
      <c r="E285" s="6">
        <v>584.20000000000005</v>
      </c>
      <c r="F285" s="6">
        <v>46.9</v>
      </c>
      <c r="G285" s="6">
        <v>1.8691</v>
      </c>
      <c r="H285" s="6">
        <v>40.556270096463017</v>
      </c>
      <c r="I285" s="6"/>
      <c r="J285" s="6">
        <v>0.67749999999999999</v>
      </c>
      <c r="K285" s="6">
        <v>27.398979999999998</v>
      </c>
      <c r="L285" s="6">
        <v>1.09192822</v>
      </c>
      <c r="M285" s="6">
        <v>23.692972990353699</v>
      </c>
      <c r="N285" s="6"/>
      <c r="O285" s="6">
        <v>395.7955</v>
      </c>
      <c r="P285" s="6">
        <v>10</v>
      </c>
      <c r="Q285" s="6">
        <v>10</v>
      </c>
      <c r="R285" s="6">
        <v>10</v>
      </c>
      <c r="S285" s="6">
        <v>10</v>
      </c>
      <c r="T285" s="6">
        <v>3.9852878464818768E-2</v>
      </c>
      <c r="U285" s="27">
        <f t="shared" si="13"/>
        <v>1091.92822</v>
      </c>
      <c r="V285" s="35" t="s">
        <v>18</v>
      </c>
      <c r="W285" s="3">
        <f t="shared" si="14"/>
        <v>282</v>
      </c>
      <c r="X285" s="3" t="e">
        <v>#REF!</v>
      </c>
    </row>
    <row r="286" spans="3:24" x14ac:dyDescent="0.25">
      <c r="C286" s="6" t="str">
        <f t="shared" si="12"/>
        <v>3 Trim. 2017</v>
      </c>
      <c r="D286" s="1">
        <v>42917</v>
      </c>
      <c r="E286" s="6">
        <v>569.9</v>
      </c>
      <c r="F286" s="6">
        <v>48.7</v>
      </c>
      <c r="G286" s="6">
        <v>1.8547</v>
      </c>
      <c r="H286" s="6">
        <v>39.739549839228296</v>
      </c>
      <c r="I286" s="6"/>
      <c r="J286" s="6">
        <v>0.67749999999999999</v>
      </c>
      <c r="K286" s="6">
        <v>27.75413</v>
      </c>
      <c r="L286" s="6">
        <v>1.05699353</v>
      </c>
      <c r="M286" s="6">
        <v>22.647569453376203</v>
      </c>
      <c r="N286" s="6"/>
      <c r="O286" s="6">
        <v>386.10724999999996</v>
      </c>
      <c r="P286" s="6">
        <v>10</v>
      </c>
      <c r="Q286" s="6">
        <v>10</v>
      </c>
      <c r="R286" s="6">
        <v>10</v>
      </c>
      <c r="S286" s="6">
        <v>10</v>
      </c>
      <c r="T286" s="6">
        <v>3.8084188911704307E-2</v>
      </c>
      <c r="U286" s="27">
        <f t="shared" si="13"/>
        <v>1056.99353</v>
      </c>
      <c r="V286" s="35" t="s">
        <v>18</v>
      </c>
      <c r="W286" s="3">
        <f t="shared" si="14"/>
        <v>283</v>
      </c>
      <c r="X286" s="3" t="e">
        <v>#REF!</v>
      </c>
    </row>
    <row r="287" spans="3:24" x14ac:dyDescent="0.25">
      <c r="C287" s="6" t="str">
        <f t="shared" si="12"/>
        <v>3 Trim. 2017</v>
      </c>
      <c r="D287" s="1">
        <v>42948</v>
      </c>
      <c r="E287" s="6">
        <v>555.6</v>
      </c>
      <c r="F287" s="6">
        <v>51.4</v>
      </c>
      <c r="G287" s="6">
        <v>1.7483</v>
      </c>
      <c r="H287" s="6">
        <v>41.221864951768488</v>
      </c>
      <c r="I287" s="6"/>
      <c r="J287" s="6">
        <v>0.67749999999999999</v>
      </c>
      <c r="K287" s="6">
        <v>28.557839999999999</v>
      </c>
      <c r="L287" s="6">
        <v>0.97135548000000005</v>
      </c>
      <c r="M287" s="6">
        <v>22.902868167202573</v>
      </c>
      <c r="N287" s="6"/>
      <c r="O287" s="6">
        <v>376.41899999999998</v>
      </c>
      <c r="P287" s="6">
        <v>10</v>
      </c>
      <c r="Q287" s="6">
        <v>10</v>
      </c>
      <c r="R287" s="6">
        <v>10</v>
      </c>
      <c r="S287" s="6">
        <v>10</v>
      </c>
      <c r="T287" s="6">
        <v>3.4013618677042806E-2</v>
      </c>
      <c r="U287" s="27">
        <f t="shared" si="13"/>
        <v>971.35548000000006</v>
      </c>
      <c r="V287" s="35" t="s">
        <v>18</v>
      </c>
      <c r="W287" s="3">
        <f t="shared" si="14"/>
        <v>284</v>
      </c>
      <c r="X287" s="3" t="e">
        <v>#REF!</v>
      </c>
    </row>
    <row r="288" spans="3:24" x14ac:dyDescent="0.25">
      <c r="C288" s="6" t="str">
        <f t="shared" si="12"/>
        <v>3 Trim. 2017</v>
      </c>
      <c r="D288" s="1">
        <v>42979</v>
      </c>
      <c r="E288" s="6">
        <v>550.5</v>
      </c>
      <c r="F288" s="6">
        <v>55.2</v>
      </c>
      <c r="G288" s="6">
        <v>1.7442</v>
      </c>
      <c r="H288" s="6">
        <v>42.347266881028936</v>
      </c>
      <c r="I288" s="6"/>
      <c r="J288" s="6">
        <v>0.67749999999999999</v>
      </c>
      <c r="K288" s="6">
        <v>30.387600000000003</v>
      </c>
      <c r="L288" s="6">
        <v>0.96018210000000004</v>
      </c>
      <c r="M288" s="6">
        <v>23.312170418006431</v>
      </c>
      <c r="N288" s="6"/>
      <c r="O288" s="6">
        <v>372.96375</v>
      </c>
      <c r="P288" s="6">
        <v>10</v>
      </c>
      <c r="Q288" s="6">
        <v>10</v>
      </c>
      <c r="R288" s="6">
        <v>10</v>
      </c>
      <c r="S288" s="6">
        <v>10</v>
      </c>
      <c r="T288" s="6">
        <v>3.1597826086956521E-2</v>
      </c>
      <c r="U288" s="27">
        <f t="shared" si="13"/>
        <v>960.18209999999999</v>
      </c>
      <c r="V288" s="35" t="s">
        <v>18</v>
      </c>
      <c r="W288" s="3">
        <f t="shared" si="14"/>
        <v>285</v>
      </c>
      <c r="X288" s="3" t="e">
        <v>#REF!</v>
      </c>
    </row>
    <row r="289" spans="3:24" x14ac:dyDescent="0.25">
      <c r="C289" s="6" t="str">
        <f t="shared" si="12"/>
        <v>4 Trim. 2017</v>
      </c>
      <c r="D289" s="1">
        <v>43009</v>
      </c>
      <c r="E289" s="6">
        <v>558</v>
      </c>
      <c r="F289" s="6">
        <v>57.6</v>
      </c>
      <c r="G289" s="6">
        <v>1.7327999999999999</v>
      </c>
      <c r="H289" s="6">
        <v>41.180064308681672</v>
      </c>
      <c r="I289" s="6"/>
      <c r="J289" s="6">
        <v>0.67749999999999999</v>
      </c>
      <c r="K289" s="6">
        <v>32.140799999999999</v>
      </c>
      <c r="L289" s="6">
        <v>0.96690239999999994</v>
      </c>
      <c r="M289" s="6">
        <v>22.978475884244375</v>
      </c>
      <c r="N289" s="6"/>
      <c r="O289" s="6">
        <v>378.04500000000002</v>
      </c>
      <c r="P289" s="6">
        <v>10</v>
      </c>
      <c r="Q289" s="6">
        <v>10</v>
      </c>
      <c r="R289" s="6">
        <v>10</v>
      </c>
      <c r="S289" s="6">
        <v>10</v>
      </c>
      <c r="T289" s="6">
        <v>3.0083333333333333E-2</v>
      </c>
      <c r="U289" s="27">
        <f t="shared" si="13"/>
        <v>966.90239999999994</v>
      </c>
      <c r="V289" s="35" t="s">
        <v>18</v>
      </c>
      <c r="W289" s="3">
        <f t="shared" si="14"/>
        <v>286</v>
      </c>
      <c r="X289" s="3" t="e">
        <v>#REF!</v>
      </c>
    </row>
    <row r="290" spans="3:24" x14ac:dyDescent="0.25">
      <c r="C290" s="6" t="str">
        <f t="shared" si="12"/>
        <v>4 Trim. 2017</v>
      </c>
      <c r="D290" s="1">
        <v>43040</v>
      </c>
      <c r="E290" s="6">
        <v>558.79999999999995</v>
      </c>
      <c r="F290" s="6">
        <v>62.6</v>
      </c>
      <c r="G290" s="6">
        <v>1.772734942</v>
      </c>
      <c r="H290" s="6">
        <v>41.260084770534938</v>
      </c>
      <c r="I290" s="6"/>
      <c r="J290" s="6">
        <v>0.67749999999999999</v>
      </c>
      <c r="K290" s="6">
        <v>34.980879999999999</v>
      </c>
      <c r="L290" s="6">
        <v>0.99060428558960001</v>
      </c>
      <c r="M290" s="6">
        <v>23.056135369774921</v>
      </c>
      <c r="N290" s="6"/>
      <c r="O290" s="6">
        <v>378.58699999999999</v>
      </c>
      <c r="P290" s="6">
        <v>10</v>
      </c>
      <c r="Q290" s="6">
        <v>10</v>
      </c>
      <c r="R290" s="6">
        <v>10</v>
      </c>
      <c r="S290" s="6">
        <v>10</v>
      </c>
      <c r="T290" s="6">
        <v>2.8318449552715657E-2</v>
      </c>
      <c r="U290" s="27">
        <f t="shared" si="13"/>
        <v>990.60428558959995</v>
      </c>
      <c r="V290" s="35" t="s">
        <v>18</v>
      </c>
      <c r="W290" s="3">
        <f t="shared" si="14"/>
        <v>287</v>
      </c>
      <c r="X290" s="3" t="e">
        <v>#REF!</v>
      </c>
    </row>
    <row r="291" spans="3:24" x14ac:dyDescent="0.25">
      <c r="C291" s="6" t="str">
        <f t="shared" si="12"/>
        <v>4 Trim. 2017</v>
      </c>
      <c r="D291" s="1">
        <v>43070</v>
      </c>
      <c r="E291" s="6">
        <v>554.20000000000005</v>
      </c>
      <c r="F291" s="6">
        <v>64.2</v>
      </c>
      <c r="G291" s="6">
        <v>1.8832</v>
      </c>
      <c r="H291" s="6">
        <v>40.69774919614148</v>
      </c>
      <c r="I291" s="6"/>
      <c r="J291" s="6">
        <v>0.67749999999999999</v>
      </c>
      <c r="K291" s="6">
        <v>35.579640000000005</v>
      </c>
      <c r="L291" s="6">
        <v>1.0436694400000002</v>
      </c>
      <c r="M291" s="6">
        <v>22.554692604501611</v>
      </c>
      <c r="N291" s="6"/>
      <c r="O291" s="6">
        <v>375.47050000000002</v>
      </c>
      <c r="P291" s="6">
        <v>10</v>
      </c>
      <c r="Q291" s="6">
        <v>10</v>
      </c>
      <c r="R291" s="6">
        <v>10</v>
      </c>
      <c r="S291" s="6">
        <v>10</v>
      </c>
      <c r="T291" s="6">
        <v>2.9333333333333333E-2</v>
      </c>
      <c r="U291" s="27">
        <f t="shared" si="13"/>
        <v>1043.6694400000001</v>
      </c>
      <c r="V291" s="35" t="s">
        <v>18</v>
      </c>
      <c r="W291" s="3">
        <f t="shared" si="14"/>
        <v>288</v>
      </c>
      <c r="X291" s="3" t="e">
        <v>#REF!</v>
      </c>
    </row>
    <row r="292" spans="3:24" x14ac:dyDescent="0.25">
      <c r="C292" s="6" t="str">
        <f t="shared" si="12"/>
        <v>1 Trim. 2018</v>
      </c>
      <c r="D292" s="1">
        <v>43101</v>
      </c>
      <c r="E292" s="6">
        <v>537.69170867658511</v>
      </c>
      <c r="F292" s="6">
        <v>68.989999999999995</v>
      </c>
      <c r="G292" s="6">
        <v>2.007526972</v>
      </c>
      <c r="H292" s="6">
        <v>42.855597778427367</v>
      </c>
      <c r="I292" s="6"/>
      <c r="J292" s="6">
        <v>0.67749999999999999</v>
      </c>
      <c r="K292" s="6">
        <v>37.095350981597605</v>
      </c>
      <c r="L292" s="6">
        <v>1.079430607789011</v>
      </c>
      <c r="M292" s="6">
        <v>23.043099595839074</v>
      </c>
      <c r="N292" s="6"/>
      <c r="O292" s="6">
        <v>364.28613262838638</v>
      </c>
      <c r="P292" s="6">
        <v>10</v>
      </c>
      <c r="Q292" s="6">
        <v>10</v>
      </c>
      <c r="R292" s="6">
        <v>10</v>
      </c>
      <c r="S292" s="6">
        <v>10</v>
      </c>
      <c r="T292" s="6">
        <v>2.9098811016089288E-2</v>
      </c>
      <c r="U292" s="27">
        <f t="shared" si="13"/>
        <v>1079.430607789011</v>
      </c>
      <c r="V292" s="35" t="s">
        <v>18</v>
      </c>
      <c r="W292" s="3">
        <f t="shared" si="14"/>
        <v>289</v>
      </c>
      <c r="X292" s="3" t="e">
        <v>#REF!</v>
      </c>
    </row>
    <row r="293" spans="3:24" x14ac:dyDescent="0.25">
      <c r="C293" s="6" t="str">
        <f t="shared" si="12"/>
        <v>1 Trim. 2018</v>
      </c>
      <c r="D293" s="1">
        <v>43132</v>
      </c>
      <c r="E293" s="6">
        <v>531.29999999999995</v>
      </c>
      <c r="F293" s="6">
        <v>65.400000000000006</v>
      </c>
      <c r="G293" s="6">
        <v>1.946</v>
      </c>
      <c r="H293" s="6">
        <v>42.887459807073952</v>
      </c>
      <c r="I293" s="6"/>
      <c r="J293" s="6">
        <v>0.67749999999999999</v>
      </c>
      <c r="K293" s="6">
        <v>34.747019999999999</v>
      </c>
      <c r="L293" s="6">
        <v>1.0339098</v>
      </c>
      <c r="M293" s="6">
        <v>22.786107395498387</v>
      </c>
      <c r="N293" s="6"/>
      <c r="O293" s="6">
        <v>359.95574999999997</v>
      </c>
      <c r="P293" s="6">
        <v>10</v>
      </c>
      <c r="Q293" s="6">
        <v>10</v>
      </c>
      <c r="R293" s="6">
        <v>10</v>
      </c>
      <c r="S293" s="6">
        <v>10</v>
      </c>
      <c r="T293" s="6">
        <v>2.9755351681957188E-2</v>
      </c>
      <c r="U293" s="27">
        <f t="shared" si="13"/>
        <v>1033.9097999999999</v>
      </c>
      <c r="V293" s="35" t="s">
        <v>18</v>
      </c>
      <c r="W293" s="3">
        <f t="shared" si="14"/>
        <v>290</v>
      </c>
      <c r="X293" s="3" t="e">
        <v>#REF!</v>
      </c>
    </row>
    <row r="294" spans="3:24" x14ac:dyDescent="0.25">
      <c r="C294" s="6" t="str">
        <f t="shared" si="12"/>
        <v>1 Trim. 2018</v>
      </c>
      <c r="D294" s="1">
        <v>43160</v>
      </c>
      <c r="E294" s="6">
        <v>531.70000000000005</v>
      </c>
      <c r="F294" s="6">
        <v>66.5</v>
      </c>
      <c r="G294" s="6">
        <v>2.0312999999999999</v>
      </c>
      <c r="H294" s="6">
        <v>42.617363344051448</v>
      </c>
      <c r="I294" s="6"/>
      <c r="J294" s="6">
        <v>0.67749999999999999</v>
      </c>
      <c r="K294" s="6">
        <v>35.358050000000006</v>
      </c>
      <c r="L294" s="6">
        <v>1.08004221</v>
      </c>
      <c r="M294" s="6">
        <v>22.659652090032157</v>
      </c>
      <c r="N294" s="6"/>
      <c r="O294" s="6">
        <v>360.22675000000004</v>
      </c>
      <c r="P294" s="6">
        <v>10</v>
      </c>
      <c r="Q294" s="6">
        <v>10</v>
      </c>
      <c r="R294" s="6">
        <v>10</v>
      </c>
      <c r="S294" s="6">
        <v>10</v>
      </c>
      <c r="T294" s="6">
        <v>3.054586466165413E-2</v>
      </c>
      <c r="U294" s="27">
        <f t="shared" si="13"/>
        <v>1080.0422100000001</v>
      </c>
      <c r="V294" s="35" t="s">
        <v>18</v>
      </c>
      <c r="W294" s="3">
        <f t="shared" si="14"/>
        <v>291</v>
      </c>
      <c r="X294" s="3" t="e">
        <v>#REF!</v>
      </c>
    </row>
    <row r="295" spans="3:24" x14ac:dyDescent="0.25">
      <c r="C295" s="6" t="str">
        <f t="shared" si="12"/>
        <v>2 Trim. 2018</v>
      </c>
      <c r="D295" s="1">
        <v>43191</v>
      </c>
      <c r="E295" s="6">
        <v>534.4</v>
      </c>
      <c r="F295" s="6">
        <v>71.599999999999994</v>
      </c>
      <c r="G295" s="6">
        <v>2.0335000000000001</v>
      </c>
      <c r="H295" s="6">
        <v>42.913183279742761</v>
      </c>
      <c r="I295" s="6"/>
      <c r="J295" s="6">
        <v>0.67749999999999999</v>
      </c>
      <c r="K295" s="6">
        <v>38.263039999999997</v>
      </c>
      <c r="L295" s="6">
        <v>1.0867023999999998</v>
      </c>
      <c r="M295" s="6">
        <v>22.93280514469453</v>
      </c>
      <c r="N295" s="6"/>
      <c r="O295" s="6">
        <v>362.05599999999998</v>
      </c>
      <c r="P295" s="6">
        <v>10</v>
      </c>
      <c r="Q295" s="6">
        <v>10</v>
      </c>
      <c r="R295" s="6">
        <v>10</v>
      </c>
      <c r="S295" s="6">
        <v>10</v>
      </c>
      <c r="T295" s="6">
        <v>2.8400837988826814E-2</v>
      </c>
      <c r="U295" s="27">
        <f t="shared" si="13"/>
        <v>1086.7023999999999</v>
      </c>
      <c r="V295" s="35" t="s">
        <v>18</v>
      </c>
      <c r="W295" s="3">
        <f t="shared" si="14"/>
        <v>292</v>
      </c>
      <c r="X295" s="3" t="e">
        <v>#REF!</v>
      </c>
    </row>
    <row r="296" spans="3:24" x14ac:dyDescent="0.25">
      <c r="C296" s="6" t="str">
        <f t="shared" si="12"/>
        <v>2 Trim. 2018</v>
      </c>
      <c r="D296" s="1">
        <v>43221</v>
      </c>
      <c r="E296" s="6">
        <v>555.4</v>
      </c>
      <c r="F296" s="6">
        <v>76.7</v>
      </c>
      <c r="G296" s="6">
        <v>2.0829</v>
      </c>
      <c r="H296" s="6">
        <v>41.916398713826361</v>
      </c>
      <c r="I296" s="6"/>
      <c r="J296" s="6">
        <v>0.67749999999999999</v>
      </c>
      <c r="K296" s="6">
        <v>42.599179999999997</v>
      </c>
      <c r="L296" s="6">
        <v>1.1568426600000001</v>
      </c>
      <c r="M296" s="6">
        <v>23.280367845659161</v>
      </c>
      <c r="N296" s="6"/>
      <c r="O296" s="6">
        <v>376.2835</v>
      </c>
      <c r="P296" s="6">
        <v>10</v>
      </c>
      <c r="Q296" s="6">
        <v>10</v>
      </c>
      <c r="R296" s="6">
        <v>10</v>
      </c>
      <c r="S296" s="6">
        <v>10</v>
      </c>
      <c r="T296" s="6">
        <v>2.7156453715775755E-2</v>
      </c>
      <c r="U296" s="27">
        <f t="shared" si="13"/>
        <v>1156.84266</v>
      </c>
      <c r="V296" s="35" t="s">
        <v>18</v>
      </c>
      <c r="W296" s="3">
        <f t="shared" si="14"/>
        <v>293</v>
      </c>
      <c r="X296" s="3" t="e">
        <v>#REF!</v>
      </c>
    </row>
    <row r="297" spans="3:24" x14ac:dyDescent="0.25">
      <c r="C297" s="6" t="str">
        <f t="shared" si="12"/>
        <v>2 Trim. 2018</v>
      </c>
      <c r="D297" s="1">
        <v>43252</v>
      </c>
      <c r="E297" s="6">
        <v>561.70000000000005</v>
      </c>
      <c r="F297" s="6">
        <v>75.19</v>
      </c>
      <c r="G297" s="6">
        <v>2.1541342019999998</v>
      </c>
      <c r="H297" s="6">
        <v>41.224544480171488</v>
      </c>
      <c r="I297" s="6"/>
      <c r="J297" s="6">
        <v>0.67749999999999999</v>
      </c>
      <c r="K297" s="6">
        <v>42.234223000000007</v>
      </c>
      <c r="L297" s="6">
        <v>1.2099771812634001</v>
      </c>
      <c r="M297" s="6">
        <v>23.155826634512326</v>
      </c>
      <c r="N297" s="6"/>
      <c r="O297" s="6">
        <v>380.55175000000003</v>
      </c>
      <c r="P297" s="6">
        <v>10</v>
      </c>
      <c r="Q297" s="6">
        <v>10</v>
      </c>
      <c r="R297" s="6">
        <v>10</v>
      </c>
      <c r="S297" s="6">
        <v>10</v>
      </c>
      <c r="T297" s="6">
        <v>2.8649211357893334E-2</v>
      </c>
      <c r="U297" s="27">
        <f t="shared" si="13"/>
        <v>1209.9771812634001</v>
      </c>
      <c r="V297" s="35" t="s">
        <v>18</v>
      </c>
      <c r="W297" s="3">
        <f t="shared" si="14"/>
        <v>294</v>
      </c>
      <c r="X297" s="3" t="e">
        <v>#REF!</v>
      </c>
    </row>
    <row r="298" spans="3:24" x14ac:dyDescent="0.25">
      <c r="C298" s="6" t="str">
        <f t="shared" si="12"/>
        <v>3 Trim. 2018</v>
      </c>
      <c r="D298" s="1">
        <v>43282</v>
      </c>
      <c r="E298" s="6">
        <v>561.29999999999995</v>
      </c>
      <c r="F298" s="6">
        <v>74.44</v>
      </c>
      <c r="G298" s="6">
        <v>2.1204035160000001</v>
      </c>
      <c r="H298" s="6">
        <v>39.815551008477051</v>
      </c>
      <c r="I298" s="6"/>
      <c r="J298" s="6">
        <v>0.67749999999999999</v>
      </c>
      <c r="K298" s="6">
        <v>41.783172</v>
      </c>
      <c r="L298" s="6">
        <v>1.1901824935308001</v>
      </c>
      <c r="M298" s="6">
        <v>22.348468781058166</v>
      </c>
      <c r="N298" s="6"/>
      <c r="O298" s="6">
        <v>380.28074999999995</v>
      </c>
      <c r="P298" s="6">
        <v>10</v>
      </c>
      <c r="Q298" s="6">
        <v>10</v>
      </c>
      <c r="R298" s="6">
        <v>10</v>
      </c>
      <c r="S298" s="6">
        <v>10</v>
      </c>
      <c r="T298" s="6">
        <v>2.8484732885545407E-2</v>
      </c>
      <c r="U298" s="27">
        <f t="shared" si="13"/>
        <v>1190.1824935308</v>
      </c>
      <c r="V298" s="35" t="s">
        <v>18</v>
      </c>
      <c r="W298" s="3">
        <f t="shared" si="14"/>
        <v>295</v>
      </c>
      <c r="X298" s="3" t="e">
        <v>#REF!</v>
      </c>
    </row>
    <row r="299" spans="3:24" x14ac:dyDescent="0.25">
      <c r="C299" s="6" t="str">
        <f t="shared" si="12"/>
        <v>3 Trim. 2018</v>
      </c>
      <c r="D299" s="1">
        <v>43313</v>
      </c>
      <c r="E299" s="6">
        <v>568</v>
      </c>
      <c r="F299" s="6">
        <v>73.13</v>
      </c>
      <c r="G299" s="6">
        <v>2.0844682099999998</v>
      </c>
      <c r="H299" s="6">
        <v>38.644986845951465</v>
      </c>
      <c r="I299" s="6"/>
      <c r="J299" s="6">
        <v>0.67749999999999999</v>
      </c>
      <c r="K299" s="6">
        <v>41.537839999999996</v>
      </c>
      <c r="L299" s="6">
        <v>1.1839779432799999</v>
      </c>
      <c r="M299" s="6">
        <v>21.950352528500432</v>
      </c>
      <c r="N299" s="6"/>
      <c r="O299" s="6">
        <v>384.82</v>
      </c>
      <c r="P299" s="6">
        <v>10</v>
      </c>
      <c r="Q299" s="6">
        <v>10</v>
      </c>
      <c r="R299" s="6">
        <v>10</v>
      </c>
      <c r="S299" s="6">
        <v>10</v>
      </c>
      <c r="T299" s="6">
        <v>2.8503599206891838E-2</v>
      </c>
      <c r="U299" s="27">
        <f t="shared" si="13"/>
        <v>1183.9779432799999</v>
      </c>
      <c r="V299" s="35" t="s">
        <v>18</v>
      </c>
      <c r="W299" s="3">
        <f t="shared" si="14"/>
        <v>296</v>
      </c>
      <c r="X299" s="3" t="e">
        <v>#REF!</v>
      </c>
    </row>
    <row r="300" spans="3:24" x14ac:dyDescent="0.25">
      <c r="C300" s="6" t="str">
        <f t="shared" si="12"/>
        <v>3 Trim. 2018</v>
      </c>
      <c r="D300" s="1">
        <v>43344</v>
      </c>
      <c r="E300" s="6">
        <v>562.65561887627359</v>
      </c>
      <c r="F300" s="6">
        <v>78.86</v>
      </c>
      <c r="G300" s="6">
        <v>1.9921</v>
      </c>
      <c r="H300" s="6">
        <v>38.559405144694523</v>
      </c>
      <c r="I300" s="6"/>
      <c r="J300" s="6">
        <v>0.67749999999999999</v>
      </c>
      <c r="K300" s="6">
        <v>44.371022104582941</v>
      </c>
      <c r="L300" s="6">
        <v>1.1208662583634246</v>
      </c>
      <c r="M300" s="6">
        <v>21.695665965189065</v>
      </c>
      <c r="N300" s="6"/>
      <c r="O300" s="6">
        <v>381.19918178867533</v>
      </c>
      <c r="P300" s="6">
        <v>10</v>
      </c>
      <c r="Q300" s="6">
        <v>10</v>
      </c>
      <c r="R300" s="6">
        <v>10</v>
      </c>
      <c r="S300" s="6">
        <v>10</v>
      </c>
      <c r="T300" s="6">
        <v>2.526122241947755E-2</v>
      </c>
      <c r="U300" s="27">
        <f t="shared" si="13"/>
        <v>1120.8662583634245</v>
      </c>
      <c r="V300" s="35" t="s">
        <v>18</v>
      </c>
      <c r="W300" s="3">
        <f t="shared" si="14"/>
        <v>297</v>
      </c>
      <c r="X300" s="3" t="e">
        <v>#REF!</v>
      </c>
    </row>
    <row r="301" spans="3:24" x14ac:dyDescent="0.25">
      <c r="C301" s="6" t="str">
        <f t="shared" si="12"/>
        <v>4 Trim. 2018</v>
      </c>
      <c r="D301" s="1">
        <v>43374</v>
      </c>
      <c r="E301" s="6">
        <v>571.18993074380114</v>
      </c>
      <c r="F301" s="6">
        <v>80.47</v>
      </c>
      <c r="G301" s="6">
        <v>1.9136101599999999</v>
      </c>
      <c r="H301" s="6">
        <v>39.058716622396197</v>
      </c>
      <c r="I301" s="6">
        <v>292.77353599999998</v>
      </c>
      <c r="J301" s="6">
        <v>0.67749999999999999</v>
      </c>
      <c r="K301" s="6">
        <v>45.96365372695368</v>
      </c>
      <c r="L301" s="6">
        <v>1.0930348547610342</v>
      </c>
      <c r="M301" s="6">
        <v>22.309945642488238</v>
      </c>
      <c r="N301" s="6"/>
      <c r="O301" s="6">
        <v>386.98117807892527</v>
      </c>
      <c r="P301" s="6">
        <v>10</v>
      </c>
      <c r="Q301" s="6">
        <v>10</v>
      </c>
      <c r="R301" s="6">
        <v>10</v>
      </c>
      <c r="S301" s="6">
        <v>10</v>
      </c>
      <c r="T301" s="6">
        <v>2.3780417049832234E-2</v>
      </c>
      <c r="U301" s="27">
        <f t="shared" si="13"/>
        <v>1093.0348547610342</v>
      </c>
      <c r="V301" s="35" t="s">
        <v>18</v>
      </c>
      <c r="W301" s="3">
        <f t="shared" si="14"/>
        <v>298</v>
      </c>
      <c r="X301" s="3" t="e">
        <v>#REF!</v>
      </c>
    </row>
    <row r="302" spans="3:24" x14ac:dyDescent="0.25">
      <c r="C302" s="6" t="str">
        <f t="shared" si="12"/>
        <v>4 Trim. 2018</v>
      </c>
      <c r="D302" s="1">
        <v>43405</v>
      </c>
      <c r="E302" s="6">
        <v>577.07826958677231</v>
      </c>
      <c r="F302" s="6">
        <v>65.17</v>
      </c>
      <c r="G302" s="6">
        <v>1.912948774</v>
      </c>
      <c r="H302" s="6">
        <v>39.269292604501608</v>
      </c>
      <c r="I302" s="6">
        <v>284.39598000000001</v>
      </c>
      <c r="J302" s="6">
        <v>0.67749999999999999</v>
      </c>
      <c r="K302" s="6">
        <v>37.608190828969953</v>
      </c>
      <c r="L302" s="6">
        <v>1.1039211683080574</v>
      </c>
      <c r="M302" s="6">
        <v>22.661455424102424</v>
      </c>
      <c r="N302" s="6">
        <v>164.11874001583431</v>
      </c>
      <c r="O302" s="6">
        <v>390.97052764503826</v>
      </c>
      <c r="P302" s="6">
        <v>10</v>
      </c>
      <c r="Q302" s="6">
        <v>10</v>
      </c>
      <c r="R302" s="6">
        <v>10</v>
      </c>
      <c r="S302" s="6">
        <v>10</v>
      </c>
      <c r="T302" s="6">
        <v>2.9353211201473065E-2</v>
      </c>
      <c r="U302" s="27">
        <f t="shared" si="13"/>
        <v>1103.9211683080575</v>
      </c>
      <c r="V302" s="35" t="s">
        <v>18</v>
      </c>
      <c r="W302" s="3">
        <f t="shared" si="14"/>
        <v>299</v>
      </c>
      <c r="X302" s="3" t="e">
        <v>#REF!</v>
      </c>
    </row>
    <row r="303" spans="3:24" x14ac:dyDescent="0.25">
      <c r="C303" s="6" t="str">
        <f t="shared" si="12"/>
        <v>4 Trim. 2018</v>
      </c>
      <c r="D303" s="1">
        <v>43435</v>
      </c>
      <c r="E303" s="6">
        <v>576.19893647557126</v>
      </c>
      <c r="F303" s="6">
        <v>56.46</v>
      </c>
      <c r="G303" s="6">
        <v>1.8959732</v>
      </c>
      <c r="H303" s="6">
        <v>40.189287527500419</v>
      </c>
      <c r="I303" s="6">
        <v>278.88443000000001</v>
      </c>
      <c r="J303" s="6">
        <v>0.67749999999999999</v>
      </c>
      <c r="K303" s="6">
        <v>32.532191953410752</v>
      </c>
      <c r="L303" s="6">
        <v>1.0924577414261856</v>
      </c>
      <c r="M303" s="6">
        <v>23.15702473105668</v>
      </c>
      <c r="N303" s="6">
        <v>160.6929119655959</v>
      </c>
      <c r="O303" s="6">
        <v>390.37477946219951</v>
      </c>
      <c r="P303" s="6">
        <v>10</v>
      </c>
      <c r="Q303" s="6">
        <v>10</v>
      </c>
      <c r="R303" s="6">
        <v>10</v>
      </c>
      <c r="S303" s="6">
        <v>10</v>
      </c>
      <c r="T303" s="6">
        <v>3.3580821820758062E-2</v>
      </c>
      <c r="U303" s="27">
        <f t="shared" si="13"/>
        <v>1092.4577414261855</v>
      </c>
      <c r="V303" s="35" t="s">
        <v>18</v>
      </c>
      <c r="W303" s="3">
        <f t="shared" si="14"/>
        <v>300</v>
      </c>
      <c r="X303" s="3" t="e">
        <v>#REF!</v>
      </c>
    </row>
    <row r="304" spans="3:24" x14ac:dyDescent="0.25">
      <c r="C304" s="6" t="str">
        <f t="shared" si="12"/>
        <v>1 Trim. 2019</v>
      </c>
      <c r="D304" s="1">
        <v>43466</v>
      </c>
      <c r="E304" s="6">
        <v>574.58682807326272</v>
      </c>
      <c r="F304" s="6">
        <v>59.27</v>
      </c>
      <c r="G304" s="6">
        <v>1.8155045700000001</v>
      </c>
      <c r="H304" s="6">
        <v>41.53149663840982</v>
      </c>
      <c r="I304" s="6">
        <v>2569.6999999999998</v>
      </c>
      <c r="J304" s="6">
        <v>0.67749999999999999</v>
      </c>
      <c r="K304" s="6">
        <v>34.055761299902279</v>
      </c>
      <c r="L304" s="6">
        <v>1.043165012228813</v>
      </c>
      <c r="M304" s="6">
        <v>23.863450918599273</v>
      </c>
      <c r="N304" s="6">
        <v>1476.5157720998629</v>
      </c>
      <c r="O304" s="6">
        <v>389.28257601963548</v>
      </c>
      <c r="P304" s="6">
        <v>10</v>
      </c>
      <c r="Q304" s="6">
        <v>10</v>
      </c>
      <c r="R304" s="6">
        <v>10</v>
      </c>
      <c r="S304" s="6">
        <v>10</v>
      </c>
      <c r="T304" s="6">
        <v>3.0631087734098204E-2</v>
      </c>
      <c r="U304" s="27">
        <f t="shared" si="13"/>
        <v>1043.1650122288129</v>
      </c>
      <c r="V304" s="35" t="s">
        <v>18</v>
      </c>
      <c r="W304" s="3">
        <f t="shared" si="14"/>
        <v>301</v>
      </c>
      <c r="X304" s="3" t="e">
        <v>#REF!</v>
      </c>
    </row>
    <row r="305" spans="3:24" x14ac:dyDescent="0.25">
      <c r="C305" s="6" t="str">
        <f t="shared" si="12"/>
        <v>1 Trim. 2019</v>
      </c>
      <c r="D305" s="1">
        <v>43497</v>
      </c>
      <c r="E305" s="6">
        <v>577.89112278883579</v>
      </c>
      <c r="F305" s="6">
        <v>64.13</v>
      </c>
      <c r="G305" s="6">
        <v>1.78904913</v>
      </c>
      <c r="H305" s="6">
        <v>42.435852090032157</v>
      </c>
      <c r="I305" s="6">
        <v>2707.19</v>
      </c>
      <c r="J305" s="6">
        <v>0.67749999999999999</v>
      </c>
      <c r="K305" s="6">
        <v>37.060157704448038</v>
      </c>
      <c r="L305" s="6">
        <v>1.0338756104600897</v>
      </c>
      <c r="M305" s="6">
        <v>24.52330221080965</v>
      </c>
      <c r="N305" s="6">
        <v>1564.4610687027084</v>
      </c>
      <c r="O305" s="6">
        <v>391.52123568943625</v>
      </c>
      <c r="P305" s="6">
        <v>10</v>
      </c>
      <c r="Q305" s="6">
        <v>10</v>
      </c>
      <c r="R305" s="6">
        <v>10</v>
      </c>
      <c r="S305" s="6">
        <v>10</v>
      </c>
      <c r="T305" s="6">
        <v>2.7897226415094338E-2</v>
      </c>
      <c r="U305" s="27">
        <f t="shared" si="13"/>
        <v>1033.8756104600898</v>
      </c>
      <c r="V305" s="35" t="s">
        <v>18</v>
      </c>
      <c r="W305" s="3">
        <f t="shared" si="14"/>
        <v>302</v>
      </c>
      <c r="X305" s="3" t="e">
        <v>#REF!</v>
      </c>
    </row>
    <row r="306" spans="3:24" x14ac:dyDescent="0.25">
      <c r="C306" s="6" t="str">
        <f t="shared" si="12"/>
        <v>1 Trim. 2019</v>
      </c>
      <c r="D306" s="1">
        <v>43525</v>
      </c>
      <c r="E306" s="6">
        <v>580.37639288956439</v>
      </c>
      <c r="F306" s="6">
        <v>66.41</v>
      </c>
      <c r="G306" s="6">
        <v>1.8476920219999999</v>
      </c>
      <c r="H306" s="6">
        <v>41.874138723013317</v>
      </c>
      <c r="I306" s="6">
        <v>2850.6</v>
      </c>
      <c r="J306" s="6">
        <v>0.67749999999999999</v>
      </c>
      <c r="K306" s="6">
        <v>38.54279625179597</v>
      </c>
      <c r="L306" s="6">
        <v>1.0723568308991855</v>
      </c>
      <c r="M306" s="6">
        <v>24.302761587419699</v>
      </c>
      <c r="N306" s="6">
        <v>1654.420945570992</v>
      </c>
      <c r="O306" s="6">
        <v>393.20500618267988</v>
      </c>
      <c r="P306" s="6">
        <v>10</v>
      </c>
      <c r="Q306" s="6">
        <v>10</v>
      </c>
      <c r="R306" s="6">
        <v>10</v>
      </c>
      <c r="S306" s="6">
        <v>10</v>
      </c>
      <c r="T306" s="6">
        <v>2.782249694323144E-2</v>
      </c>
      <c r="U306" s="27">
        <f t="shared" si="13"/>
        <v>1072.3568308991855</v>
      </c>
      <c r="V306" s="35" t="s">
        <v>18</v>
      </c>
      <c r="W306" s="3">
        <f t="shared" si="14"/>
        <v>303</v>
      </c>
      <c r="X306" s="3" t="e">
        <v>#REF!</v>
      </c>
    </row>
    <row r="307" spans="3:24" x14ac:dyDescent="0.25">
      <c r="C307" s="6" t="str">
        <f t="shared" si="12"/>
        <v>2 Trim. 2019</v>
      </c>
      <c r="D307" s="1">
        <v>43556</v>
      </c>
      <c r="E307" s="6">
        <v>583.6964614151309</v>
      </c>
      <c r="F307" s="6">
        <v>71.2</v>
      </c>
      <c r="G307" s="6">
        <v>1.9235309499999997</v>
      </c>
      <c r="H307" s="6">
        <v>41.40353697749196</v>
      </c>
      <c r="I307" s="6">
        <v>2932.65</v>
      </c>
      <c r="J307" s="6">
        <v>0.67749999999999999</v>
      </c>
      <c r="K307" s="6">
        <v>41.559188052757321</v>
      </c>
      <c r="L307" s="6">
        <v>1.1227582089374848</v>
      </c>
      <c r="M307" s="6">
        <v>24.167098023832583</v>
      </c>
      <c r="N307" s="6">
        <v>1711.7774275690836</v>
      </c>
      <c r="O307" s="6">
        <v>395.45435260875115</v>
      </c>
      <c r="P307" s="6">
        <v>10</v>
      </c>
      <c r="Q307" s="6">
        <v>10</v>
      </c>
      <c r="R307" s="6">
        <v>10</v>
      </c>
      <c r="S307" s="6">
        <v>10</v>
      </c>
      <c r="T307" s="6">
        <v>2.7015884129213477E-2</v>
      </c>
      <c r="U307" s="27">
        <f t="shared" si="13"/>
        <v>1122.7582089374848</v>
      </c>
      <c r="V307" s="35" t="s">
        <v>18</v>
      </c>
      <c r="W307" s="3">
        <f t="shared" si="14"/>
        <v>304</v>
      </c>
      <c r="X307" s="3" t="e">
        <v>#REF!</v>
      </c>
    </row>
    <row r="308" spans="3:24" x14ac:dyDescent="0.25">
      <c r="C308" s="6" t="str">
        <f t="shared" si="12"/>
        <v>2 Trim. 2019</v>
      </c>
      <c r="D308" s="1">
        <v>43586</v>
      </c>
      <c r="E308" s="6">
        <v>586.48661895186103</v>
      </c>
      <c r="F308" s="6">
        <v>70.53</v>
      </c>
      <c r="G308" s="6">
        <v>1.7667824679999999</v>
      </c>
      <c r="H308" s="6">
        <v>41.257387842596856</v>
      </c>
      <c r="I308" s="6">
        <v>2742.81</v>
      </c>
      <c r="J308" s="6">
        <v>0.67749999999999999</v>
      </c>
      <c r="K308" s="6">
        <v>41.364901234674761</v>
      </c>
      <c r="L308" s="6">
        <v>1.0361942760807445</v>
      </c>
      <c r="M308" s="6">
        <v>24.196905902590245</v>
      </c>
      <c r="N308" s="6">
        <v>1608.6213633273539</v>
      </c>
      <c r="O308" s="6">
        <v>397.34468433988582</v>
      </c>
      <c r="P308" s="6">
        <v>10</v>
      </c>
      <c r="Q308" s="6">
        <v>10</v>
      </c>
      <c r="R308" s="6">
        <v>10</v>
      </c>
      <c r="S308" s="6">
        <v>10</v>
      </c>
      <c r="T308" s="6">
        <v>2.5050084616475256E-2</v>
      </c>
      <c r="U308" s="27">
        <f t="shared" si="13"/>
        <v>1036.1942760807447</v>
      </c>
      <c r="V308" s="35" t="s">
        <v>18</v>
      </c>
      <c r="W308" s="3">
        <f t="shared" si="14"/>
        <v>305</v>
      </c>
      <c r="X308" s="3" t="e">
        <v>#REF!</v>
      </c>
    </row>
    <row r="309" spans="3:24" x14ac:dyDescent="0.25">
      <c r="C309" s="6" t="str">
        <f t="shared" si="12"/>
        <v>2 Trim. 2019</v>
      </c>
      <c r="D309" s="1">
        <v>43617</v>
      </c>
      <c r="E309" s="6">
        <v>580.85023038822339</v>
      </c>
      <c r="F309" s="6">
        <v>63.3</v>
      </c>
      <c r="G309" s="6">
        <v>1.71188743</v>
      </c>
      <c r="H309" s="6">
        <v>43.681270096463017</v>
      </c>
      <c r="I309" s="6">
        <v>2601.2199999999998</v>
      </c>
      <c r="J309" s="6">
        <v>0.67749999999999999</v>
      </c>
      <c r="K309" s="6">
        <v>36.767819583574543</v>
      </c>
      <c r="L309" s="6">
        <v>0.9943502081142036</v>
      </c>
      <c r="M309" s="6">
        <v>25.372275799180755</v>
      </c>
      <c r="N309" s="6">
        <v>1510.9192362904544</v>
      </c>
      <c r="O309" s="6">
        <v>393.52603108802134</v>
      </c>
      <c r="P309" s="6">
        <v>10</v>
      </c>
      <c r="Q309" s="6">
        <v>10</v>
      </c>
      <c r="R309" s="6">
        <v>10</v>
      </c>
      <c r="S309" s="6">
        <v>10</v>
      </c>
      <c r="T309" s="6">
        <v>2.7044035229067929E-2</v>
      </c>
      <c r="U309" s="27">
        <f t="shared" si="13"/>
        <v>994.35020811420361</v>
      </c>
      <c r="V309" s="35" t="s">
        <v>18</v>
      </c>
      <c r="W309" s="3">
        <f t="shared" si="14"/>
        <v>306</v>
      </c>
      <c r="X309" s="3" t="e">
        <v>#REF!</v>
      </c>
    </row>
    <row r="310" spans="3:24" x14ac:dyDescent="0.25">
      <c r="C310" s="6" t="str">
        <f t="shared" si="12"/>
        <v>3 Trim. 2019</v>
      </c>
      <c r="D310" s="1">
        <v>43647</v>
      </c>
      <c r="E310" s="6">
        <v>584.73360430766661</v>
      </c>
      <c r="F310" s="6">
        <v>64</v>
      </c>
      <c r="G310" s="6">
        <v>1.6653699479999999</v>
      </c>
      <c r="H310" s="6">
        <v>45.485880050328532</v>
      </c>
      <c r="I310" s="6">
        <v>2446.5100000000002</v>
      </c>
      <c r="J310" s="6">
        <v>0.67749999999999999</v>
      </c>
      <c r="K310" s="6">
        <v>37.422950675690664</v>
      </c>
      <c r="L310" s="6">
        <v>0.97379777219971131</v>
      </c>
      <c r="M310" s="6">
        <v>26.597122586934791</v>
      </c>
      <c r="N310" s="6">
        <v>1430.5566102747496</v>
      </c>
      <c r="O310" s="6">
        <v>396.15701691844413</v>
      </c>
      <c r="P310" s="6">
        <v>10</v>
      </c>
      <c r="Q310" s="6">
        <v>10</v>
      </c>
      <c r="R310" s="6">
        <v>10</v>
      </c>
      <c r="S310" s="6">
        <v>10</v>
      </c>
      <c r="T310" s="6">
        <v>2.6021405437499999E-2</v>
      </c>
      <c r="U310" s="27">
        <f t="shared" si="13"/>
        <v>973.79777219971129</v>
      </c>
      <c r="V310" s="35" t="s">
        <v>18</v>
      </c>
      <c r="W310" s="3">
        <f t="shared" si="14"/>
        <v>307</v>
      </c>
      <c r="X310" s="3" t="e">
        <v>#REF!</v>
      </c>
    </row>
    <row r="311" spans="3:24" x14ac:dyDescent="0.25">
      <c r="C311" s="6" t="str">
        <f t="shared" si="12"/>
        <v>3 Trim. 2019</v>
      </c>
      <c r="D311" s="1">
        <v>43678</v>
      </c>
      <c r="E311" s="6">
        <v>589.57522098698348</v>
      </c>
      <c r="F311" s="6">
        <v>59.25</v>
      </c>
      <c r="G311" s="6">
        <v>1.5604300360000001</v>
      </c>
      <c r="H311" s="6">
        <v>48.138340223549228</v>
      </c>
      <c r="I311" s="6">
        <v>2273.0100000000002</v>
      </c>
      <c r="J311" s="6">
        <v>0.67749999999999999</v>
      </c>
      <c r="K311" s="6">
        <v>34.932331843478771</v>
      </c>
      <c r="L311" s="6">
        <v>0.91999088330942669</v>
      </c>
      <c r="M311" s="6">
        <v>28.381172575245632</v>
      </c>
      <c r="N311" s="6">
        <v>1340.1103730556233</v>
      </c>
      <c r="O311" s="6">
        <v>399.43721221868128</v>
      </c>
      <c r="P311" s="6">
        <v>10</v>
      </c>
      <c r="Q311" s="6">
        <v>10</v>
      </c>
      <c r="R311" s="6">
        <v>10</v>
      </c>
      <c r="S311" s="6">
        <v>10</v>
      </c>
      <c r="T311" s="6">
        <v>2.6336371915611816E-2</v>
      </c>
      <c r="U311" s="27">
        <f t="shared" si="13"/>
        <v>919.99088330942664</v>
      </c>
      <c r="V311" s="35" t="s">
        <v>18</v>
      </c>
      <c r="W311" s="3">
        <f t="shared" si="14"/>
        <v>308</v>
      </c>
      <c r="X311" s="3" t="e">
        <v>#REF!</v>
      </c>
    </row>
    <row r="312" spans="3:24" x14ac:dyDescent="0.25">
      <c r="C312" s="6" t="str">
        <f t="shared" si="12"/>
        <v>3 Trim. 2019</v>
      </c>
      <c r="D312" s="1">
        <v>43709</v>
      </c>
      <c r="E312" s="6">
        <v>596.12542413900474</v>
      </c>
      <c r="F312" s="6">
        <v>62.33</v>
      </c>
      <c r="G312" s="6">
        <v>1.5721145219999999</v>
      </c>
      <c r="H312" s="6">
        <v>48.56384933394579</v>
      </c>
      <c r="I312" s="6">
        <v>2331.56</v>
      </c>
      <c r="J312" s="6">
        <v>0.67749999999999999</v>
      </c>
      <c r="K312" s="6">
        <v>37.156497686584167</v>
      </c>
      <c r="L312" s="6">
        <v>0.93717743622233862</v>
      </c>
      <c r="M312" s="6">
        <v>28.950145282021158</v>
      </c>
      <c r="N312" s="6">
        <v>1389.9021939055378</v>
      </c>
      <c r="O312" s="6">
        <v>403.87497485417572</v>
      </c>
      <c r="P312" s="6">
        <v>10</v>
      </c>
      <c r="Q312" s="6">
        <v>10</v>
      </c>
      <c r="R312" s="6">
        <v>10</v>
      </c>
      <c r="S312" s="6">
        <v>10</v>
      </c>
      <c r="T312" s="6">
        <v>2.5222437381678162E-2</v>
      </c>
      <c r="U312" s="27">
        <f t="shared" si="13"/>
        <v>937.17743622233866</v>
      </c>
      <c r="V312" s="35" t="s">
        <v>18</v>
      </c>
      <c r="W312" s="3">
        <f t="shared" si="14"/>
        <v>309</v>
      </c>
      <c r="X312" s="3" t="e">
        <v>#REF!</v>
      </c>
    </row>
    <row r="313" spans="3:24" x14ac:dyDescent="0.25">
      <c r="C313" s="6" t="str">
        <f t="shared" si="12"/>
        <v>4 Trim. 2019</v>
      </c>
      <c r="D313" s="1">
        <v>43739</v>
      </c>
      <c r="E313" s="6">
        <v>593.51707214207897</v>
      </c>
      <c r="F313" s="6">
        <v>59.37</v>
      </c>
      <c r="G313" s="6">
        <v>1.6287732559999999</v>
      </c>
      <c r="H313" s="6">
        <v>48.063190269816857</v>
      </c>
      <c r="I313" s="6">
        <v>2451.65</v>
      </c>
      <c r="J313" s="6">
        <v>0.67749999999999999</v>
      </c>
      <c r="K313" s="6">
        <v>35.237108573075226</v>
      </c>
      <c r="L313" s="6">
        <v>0.9667047340844408</v>
      </c>
      <c r="M313" s="6">
        <v>28.526323966749359</v>
      </c>
      <c r="N313" s="6">
        <v>1455.0961299171281</v>
      </c>
      <c r="O313" s="6">
        <v>402.10781637625848</v>
      </c>
      <c r="P313" s="6">
        <v>10</v>
      </c>
      <c r="Q313" s="6">
        <v>10</v>
      </c>
      <c r="R313" s="6">
        <v>10</v>
      </c>
      <c r="S313" s="6">
        <v>10</v>
      </c>
      <c r="T313" s="6">
        <v>2.743428088260064E-2</v>
      </c>
      <c r="U313" s="27">
        <f t="shared" si="13"/>
        <v>966.70473408444082</v>
      </c>
      <c r="V313" s="35" t="s">
        <v>18</v>
      </c>
      <c r="W313" s="3">
        <f t="shared" si="14"/>
        <v>310</v>
      </c>
      <c r="X313" s="3" t="e">
        <v>#REF!</v>
      </c>
    </row>
    <row r="314" spans="3:24" x14ac:dyDescent="0.25">
      <c r="C314" s="6" t="str">
        <f t="shared" si="12"/>
        <v>4 Trim. 2019</v>
      </c>
      <c r="D314" s="1">
        <v>43770</v>
      </c>
      <c r="E314" s="6">
        <v>592.93026011314191</v>
      </c>
      <c r="F314" s="6">
        <v>62.74</v>
      </c>
      <c r="G314" s="6">
        <v>1.650378532</v>
      </c>
      <c r="H314" s="6">
        <v>47.328663298116673</v>
      </c>
      <c r="I314" s="6">
        <v>2425.48</v>
      </c>
      <c r="J314" s="6">
        <v>0.67749999999999999</v>
      </c>
      <c r="K314" s="6">
        <v>37.200444519498525</v>
      </c>
      <c r="L314" s="6">
        <v>0.97855937226390532</v>
      </c>
      <c r="M314" s="6">
        <v>28.062596640159629</v>
      </c>
      <c r="N314" s="6">
        <v>1438.1404872992234</v>
      </c>
      <c r="O314" s="6">
        <v>401.71025122665367</v>
      </c>
      <c r="P314" s="6">
        <v>10</v>
      </c>
      <c r="Q314" s="6">
        <v>10</v>
      </c>
      <c r="R314" s="6">
        <v>10</v>
      </c>
      <c r="S314" s="6">
        <v>10</v>
      </c>
      <c r="T314" s="6">
        <v>2.6305045138667518E-2</v>
      </c>
      <c r="U314" s="27">
        <f t="shared" si="13"/>
        <v>978.55937226390529</v>
      </c>
      <c r="V314" s="35" t="s">
        <v>18</v>
      </c>
      <c r="W314" s="3">
        <f t="shared" si="14"/>
        <v>311</v>
      </c>
      <c r="X314" s="3" t="e">
        <v>#REF!</v>
      </c>
    </row>
    <row r="315" spans="3:24" x14ac:dyDescent="0.25">
      <c r="C315" s="6" t="str">
        <f t="shared" si="12"/>
        <v>4 Trim. 2019</v>
      </c>
      <c r="D315" s="1">
        <v>43800</v>
      </c>
      <c r="E315" s="6">
        <v>590.55523858727179</v>
      </c>
      <c r="F315" s="6">
        <v>65.849999999999994</v>
      </c>
      <c r="G315" s="6">
        <v>1.6717633460000001</v>
      </c>
      <c r="H315" s="6">
        <v>47.589228295819936</v>
      </c>
      <c r="I315" s="6">
        <v>2272.54</v>
      </c>
      <c r="J315" s="6">
        <v>0.67749999999999999</v>
      </c>
      <c r="K315" s="6">
        <v>38.888062460971845</v>
      </c>
      <c r="L315" s="6">
        <v>0.98726860165848584</v>
      </c>
      <c r="M315" s="6">
        <v>28.104068070422088</v>
      </c>
      <c r="N315" s="6">
        <v>1342.0604018991187</v>
      </c>
      <c r="O315" s="6">
        <v>400.10117414287663</v>
      </c>
      <c r="P315" s="6">
        <v>10</v>
      </c>
      <c r="Q315" s="6">
        <v>10</v>
      </c>
      <c r="R315" s="6">
        <v>10</v>
      </c>
      <c r="S315" s="6">
        <v>10</v>
      </c>
      <c r="T315" s="6">
        <v>2.5387446408504179E-2</v>
      </c>
      <c r="U315" s="27">
        <f t="shared" si="13"/>
        <v>987.26860165848586</v>
      </c>
      <c r="V315" s="35" t="s">
        <v>18</v>
      </c>
      <c r="W315" s="3">
        <f t="shared" si="14"/>
        <v>312</v>
      </c>
      <c r="X315" s="3" t="e">
        <v>#REF!</v>
      </c>
    </row>
    <row r="316" spans="3:24" x14ac:dyDescent="0.25">
      <c r="C316" s="6" t="str">
        <f t="shared" si="12"/>
        <v>1 Trim. 2020</v>
      </c>
      <c r="D316" s="1">
        <v>43831</v>
      </c>
      <c r="E316" s="6">
        <v>590.94804782289521</v>
      </c>
      <c r="F316" s="6">
        <v>63.6</v>
      </c>
      <c r="G316" s="6">
        <v>1.7431930339999999</v>
      </c>
      <c r="H316" s="6">
        <v>50.182256650102303</v>
      </c>
      <c r="I316" s="6">
        <v>2354.31</v>
      </c>
      <c r="J316" s="6">
        <v>0.67749999999999999</v>
      </c>
      <c r="K316" s="6">
        <v>37.584295841536132</v>
      </c>
      <c r="L316" s="6">
        <v>1.0301365204207698</v>
      </c>
      <c r="M316" s="6">
        <v>29.655106602725457</v>
      </c>
      <c r="N316" s="6">
        <v>1391.2748984699203</v>
      </c>
      <c r="O316" s="6">
        <v>400.36730240001151</v>
      </c>
      <c r="P316" s="6">
        <v>10</v>
      </c>
      <c r="Q316" s="6">
        <v>10</v>
      </c>
      <c r="R316" s="6">
        <v>10</v>
      </c>
      <c r="S316" s="6">
        <v>10</v>
      </c>
      <c r="T316" s="6">
        <v>2.7408695503144655E-2</v>
      </c>
      <c r="U316" s="27">
        <f t="shared" si="13"/>
        <v>1030.1365204207698</v>
      </c>
      <c r="V316" s="35" t="s">
        <v>18</v>
      </c>
      <c r="W316" s="3">
        <f t="shared" si="14"/>
        <v>313</v>
      </c>
      <c r="X316" s="3" t="e">
        <v>#REF!</v>
      </c>
    </row>
    <row r="317" spans="3:24" x14ac:dyDescent="0.25">
      <c r="C317" s="6" t="str">
        <f t="shared" si="12"/>
        <v>1 Trim. 2020</v>
      </c>
      <c r="D317" s="1">
        <v>43862</v>
      </c>
      <c r="E317" s="6">
        <v>601.5575420322541</v>
      </c>
      <c r="F317" s="6">
        <v>55</v>
      </c>
      <c r="G317" s="6">
        <v>1.688077534</v>
      </c>
      <c r="H317" s="6">
        <v>51.408922829581989</v>
      </c>
      <c r="I317" s="6">
        <v>2113.2399999999998</v>
      </c>
      <c r="J317" s="6">
        <v>0.67749999999999999</v>
      </c>
      <c r="K317" s="6">
        <v>33.085664811773974</v>
      </c>
      <c r="L317" s="6">
        <v>1.0154757721129088</v>
      </c>
      <c r="M317" s="6">
        <v>30.925425255889174</v>
      </c>
      <c r="N317" s="6">
        <v>1271.2354601242405</v>
      </c>
      <c r="O317" s="6">
        <v>407.55523472685218</v>
      </c>
      <c r="P317" s="6">
        <v>10</v>
      </c>
      <c r="Q317" s="6">
        <v>10</v>
      </c>
      <c r="R317" s="6">
        <v>10</v>
      </c>
      <c r="S317" s="6">
        <v>10</v>
      </c>
      <c r="T317" s="6">
        <v>3.06923188E-2</v>
      </c>
      <c r="U317" s="27">
        <f t="shared" si="13"/>
        <v>1015.4757721129089</v>
      </c>
      <c r="V317" s="35" t="s">
        <v>18</v>
      </c>
      <c r="W317" s="3">
        <f t="shared" si="14"/>
        <v>314</v>
      </c>
      <c r="X317" s="3" t="e">
        <v>#REF!</v>
      </c>
    </row>
    <row r="318" spans="3:24" x14ac:dyDescent="0.25">
      <c r="C318" s="6" t="str">
        <f t="shared" si="12"/>
        <v>1 Trim. 2020</v>
      </c>
      <c r="D318" s="1">
        <v>43891</v>
      </c>
      <c r="E318" s="6">
        <v>593.1056497772405</v>
      </c>
      <c r="F318" s="6">
        <v>32.979999999999997</v>
      </c>
      <c r="G318" s="6">
        <v>1.4993620620000001</v>
      </c>
      <c r="H318" s="6">
        <v>51.246419175679634</v>
      </c>
      <c r="I318" s="6">
        <v>1903.63</v>
      </c>
      <c r="J318" s="6">
        <v>0.67749999999999999</v>
      </c>
      <c r="K318" s="6">
        <v>19.56062432965339</v>
      </c>
      <c r="L318" s="6">
        <v>0.88928011003385321</v>
      </c>
      <c r="M318" s="6">
        <v>30.394540743948305</v>
      </c>
      <c r="N318" s="6">
        <v>1129.0537080854485</v>
      </c>
      <c r="O318" s="6">
        <v>401.82907772408043</v>
      </c>
      <c r="P318" s="6">
        <v>10</v>
      </c>
      <c r="Q318" s="6">
        <v>10</v>
      </c>
      <c r="R318" s="6">
        <v>10</v>
      </c>
      <c r="S318" s="6">
        <v>10</v>
      </c>
      <c r="T318" s="6">
        <v>4.5462767192237727E-2</v>
      </c>
      <c r="U318" s="27">
        <f t="shared" si="13"/>
        <v>889.28011003385325</v>
      </c>
      <c r="V318" s="35" t="s">
        <v>18</v>
      </c>
      <c r="W318" s="3">
        <f t="shared" si="14"/>
        <v>315</v>
      </c>
      <c r="X318" s="3" t="e">
        <v>#REF!</v>
      </c>
    </row>
    <row r="319" spans="3:24" x14ac:dyDescent="0.25">
      <c r="C319" s="6" t="str">
        <f t="shared" si="12"/>
        <v>2 Trim. 2020</v>
      </c>
      <c r="D319" s="1">
        <v>43922</v>
      </c>
      <c r="E319" s="6">
        <v>603.91786132770744</v>
      </c>
      <c r="F319" s="6">
        <v>23.34</v>
      </c>
      <c r="G319" s="6">
        <v>1.400595086</v>
      </c>
      <c r="H319" s="6">
        <v>54.020257234726685</v>
      </c>
      <c r="I319" s="6">
        <v>1903.37</v>
      </c>
      <c r="J319" s="6">
        <v>0.67749999999999999</v>
      </c>
      <c r="K319" s="6">
        <v>14.095442883388692</v>
      </c>
      <c r="L319" s="6">
        <v>0.84584438892321645</v>
      </c>
      <c r="M319" s="6">
        <v>32.623798217568755</v>
      </c>
      <c r="N319" s="6">
        <v>1149.4791397153183</v>
      </c>
      <c r="O319" s="6">
        <v>409.15435104952178</v>
      </c>
      <c r="P319" s="6">
        <v>10</v>
      </c>
      <c r="Q319" s="6">
        <v>10</v>
      </c>
      <c r="R319" s="6">
        <v>10</v>
      </c>
      <c r="S319" s="6">
        <v>10</v>
      </c>
      <c r="T319" s="6">
        <v>6.0008358440445581E-2</v>
      </c>
      <c r="U319" s="27">
        <f t="shared" si="13"/>
        <v>845.84438892321646</v>
      </c>
      <c r="V319" s="35" t="s">
        <v>18</v>
      </c>
      <c r="W319" s="3">
        <f t="shared" si="14"/>
        <v>316</v>
      </c>
      <c r="X319" s="3" t="e">
        <v>#REF!</v>
      </c>
    </row>
    <row r="320" spans="3:24" x14ac:dyDescent="0.25">
      <c r="C320" s="6" t="str">
        <f t="shared" si="12"/>
        <v>2 Trim. 2020</v>
      </c>
      <c r="D320" s="1">
        <v>43952</v>
      </c>
      <c r="E320" s="6">
        <v>601.73467839451678</v>
      </c>
      <c r="F320" s="6">
        <v>31.02</v>
      </c>
      <c r="G320" s="6">
        <v>1.4484353400000001</v>
      </c>
      <c r="H320" s="6">
        <v>55.167117955660856</v>
      </c>
      <c r="I320" s="6">
        <v>1975.32</v>
      </c>
      <c r="J320" s="6">
        <v>0.67749999999999999</v>
      </c>
      <c r="K320" s="6">
        <v>18.66580972379791</v>
      </c>
      <c r="L320" s="6">
        <v>0.87157377349015253</v>
      </c>
      <c r="M320" s="6">
        <v>33.195967981001957</v>
      </c>
      <c r="N320" s="6">
        <v>1188.6185449262568</v>
      </c>
      <c r="O320" s="6">
        <v>407.6752446122851</v>
      </c>
      <c r="P320" s="6">
        <v>10</v>
      </c>
      <c r="Q320" s="6">
        <v>10</v>
      </c>
      <c r="R320" s="6">
        <v>10</v>
      </c>
      <c r="S320" s="6">
        <v>10</v>
      </c>
      <c r="T320" s="6">
        <v>4.6693595744680849E-2</v>
      </c>
      <c r="U320" s="27">
        <f t="shared" si="13"/>
        <v>871.57377349015258</v>
      </c>
      <c r="V320" s="35" t="s">
        <v>18</v>
      </c>
      <c r="W320" s="3">
        <f t="shared" si="14"/>
        <v>317</v>
      </c>
      <c r="X320" s="3" t="e">
        <v>#REF!</v>
      </c>
    </row>
    <row r="321" spans="3:24" x14ac:dyDescent="0.25">
      <c r="C321" s="6" t="str">
        <f t="shared" si="12"/>
        <v>2 Trim. 2020</v>
      </c>
      <c r="D321" s="1">
        <v>43983</v>
      </c>
      <c r="E321" s="6">
        <v>582.85279246568848</v>
      </c>
      <c r="F321" s="6">
        <v>39.93</v>
      </c>
      <c r="G321" s="6">
        <v>1.4945118980000001</v>
      </c>
      <c r="H321" s="6">
        <v>55.795889836432252</v>
      </c>
      <c r="I321" s="6">
        <v>2025.71</v>
      </c>
      <c r="J321" s="6">
        <v>0.67749999999999999</v>
      </c>
      <c r="K321" s="6">
        <v>23.273312003154942</v>
      </c>
      <c r="L321" s="6">
        <v>0.87108043312249617</v>
      </c>
      <c r="M321" s="6">
        <v>32.520790199272469</v>
      </c>
      <c r="N321" s="6">
        <v>1180.69073022567</v>
      </c>
      <c r="O321" s="6">
        <v>394.88276689550395</v>
      </c>
      <c r="P321" s="6">
        <v>10</v>
      </c>
      <c r="Q321" s="6">
        <v>10</v>
      </c>
      <c r="R321" s="6">
        <v>10</v>
      </c>
      <c r="S321" s="6">
        <v>10</v>
      </c>
      <c r="T321" s="6">
        <v>3.7428296969696968E-2</v>
      </c>
      <c r="U321" s="27">
        <f t="shared" si="13"/>
        <v>871.08043312249617</v>
      </c>
      <c r="V321" s="35" t="s">
        <v>18</v>
      </c>
      <c r="W321" s="3">
        <f t="shared" si="14"/>
        <v>318</v>
      </c>
      <c r="X321" s="3" t="e">
        <v>#REF!</v>
      </c>
    </row>
    <row r="322" spans="3:24" x14ac:dyDescent="0.25">
      <c r="C322" s="6" t="str">
        <f t="shared" si="12"/>
        <v>3 Trim. 2020</v>
      </c>
      <c r="D322" s="1">
        <v>44013</v>
      </c>
      <c r="E322" s="6">
        <v>572.37130342568253</v>
      </c>
      <c r="F322" s="6">
        <v>42.81</v>
      </c>
      <c r="G322" s="6">
        <v>1.5106056240000001</v>
      </c>
      <c r="H322" s="6">
        <v>59.189920313155298</v>
      </c>
      <c r="I322" s="6">
        <v>2177.1999999999998</v>
      </c>
      <c r="J322" s="6">
        <v>0.67749999999999999</v>
      </c>
      <c r="K322" s="6">
        <v>24.503215499653471</v>
      </c>
      <c r="L322" s="6">
        <v>0.86462730997104653</v>
      </c>
      <c r="M322" s="6">
        <v>33.878611839302984</v>
      </c>
      <c r="N322" s="6">
        <v>1246.1668018183959</v>
      </c>
      <c r="O322" s="6">
        <v>387.78155807089991</v>
      </c>
      <c r="P322" s="6">
        <v>10</v>
      </c>
      <c r="Q322" s="6">
        <v>10</v>
      </c>
      <c r="R322" s="6">
        <v>10</v>
      </c>
      <c r="S322" s="6">
        <v>10</v>
      </c>
      <c r="T322" s="6">
        <v>3.5286279467414153E-2</v>
      </c>
      <c r="U322" s="27">
        <f t="shared" si="13"/>
        <v>864.62730997104654</v>
      </c>
      <c r="V322" s="35" t="s">
        <v>18</v>
      </c>
      <c r="W322" s="3">
        <f t="shared" si="14"/>
        <v>319</v>
      </c>
      <c r="X322" s="3" t="e">
        <v>#REF!</v>
      </c>
    </row>
    <row r="323" spans="3:24" x14ac:dyDescent="0.25">
      <c r="C323" s="6" t="str">
        <f t="shared" si="12"/>
        <v>3 Trim. 2020</v>
      </c>
      <c r="D323" s="1">
        <v>44044</v>
      </c>
      <c r="E323" s="6">
        <v>554.58844289445176</v>
      </c>
      <c r="F323" s="6">
        <v>44.26</v>
      </c>
      <c r="G323" s="6">
        <v>1.541911228</v>
      </c>
      <c r="H323" s="6">
        <v>63.381672025723475</v>
      </c>
      <c r="I323" s="6">
        <v>2410.0500000000002</v>
      </c>
      <c r="J323" s="6">
        <v>0.67749999999999999</v>
      </c>
      <c r="K323" s="6">
        <v>24.546084482508434</v>
      </c>
      <c r="L323" s="6">
        <v>0.85512614701799206</v>
      </c>
      <c r="M323" s="6">
        <v>35.150742796792819</v>
      </c>
      <c r="N323" s="6">
        <v>1336.5858767977736</v>
      </c>
      <c r="O323" s="6">
        <v>375.73367006099107</v>
      </c>
      <c r="P323" s="6">
        <v>10</v>
      </c>
      <c r="Q323" s="6">
        <v>10</v>
      </c>
      <c r="R323" s="6">
        <v>10</v>
      </c>
      <c r="S323" s="6">
        <v>10</v>
      </c>
      <c r="T323" s="6">
        <v>3.4837578581111618E-2</v>
      </c>
      <c r="U323" s="27">
        <f t="shared" si="13"/>
        <v>855.12614701799203</v>
      </c>
      <c r="V323" s="35" t="s">
        <v>18</v>
      </c>
      <c r="W323" s="3">
        <f t="shared" si="14"/>
        <v>320</v>
      </c>
      <c r="X323" s="3" t="e">
        <v>#REF!</v>
      </c>
    </row>
    <row r="324" spans="3:24" x14ac:dyDescent="0.25">
      <c r="C324" s="6" t="str">
        <f t="shared" si="12"/>
        <v>3 Trim. 2020</v>
      </c>
      <c r="D324" s="1">
        <v>44075</v>
      </c>
      <c r="E324" s="6">
        <v>556.28421881376664</v>
      </c>
      <c r="F324" s="6">
        <v>41.09</v>
      </c>
      <c r="G324" s="6">
        <v>1.5610914220000001</v>
      </c>
      <c r="H324" s="6">
        <v>61.84814381759719</v>
      </c>
      <c r="I324" s="6">
        <v>2442.46</v>
      </c>
      <c r="J324" s="6">
        <v>0.67749999999999999</v>
      </c>
      <c r="K324" s="6">
        <v>22.857718551057676</v>
      </c>
      <c r="L324" s="6">
        <v>0.86841052218414216</v>
      </c>
      <c r="M324" s="6">
        <v>34.40514636865354</v>
      </c>
      <c r="N324" s="6">
        <v>1358.7019530838725</v>
      </c>
      <c r="O324" s="6">
        <v>376.88255824632688</v>
      </c>
      <c r="P324" s="6">
        <v>10</v>
      </c>
      <c r="Q324" s="6">
        <v>10</v>
      </c>
      <c r="R324" s="6">
        <v>10</v>
      </c>
      <c r="S324" s="6">
        <v>10</v>
      </c>
      <c r="T324" s="6">
        <v>3.7992003455828663E-2</v>
      </c>
      <c r="U324" s="27">
        <f t="shared" si="13"/>
        <v>868.41052218414211</v>
      </c>
      <c r="V324" s="35" t="s">
        <v>18</v>
      </c>
      <c r="W324" s="3">
        <f t="shared" si="14"/>
        <v>321</v>
      </c>
      <c r="X324" s="3" t="e">
        <v>#REF!</v>
      </c>
    </row>
    <row r="325" spans="3:24" x14ac:dyDescent="0.25">
      <c r="C325" s="6" t="str">
        <f t="shared" ref="C325:C376" si="15">CONCATENATE(ROUND((MONTH(D325)+1)/3,0)," ","Trim. ",YEAR(D325))</f>
        <v>4 Trim. 2020</v>
      </c>
      <c r="D325" s="1">
        <v>44105</v>
      </c>
      <c r="E325" s="6">
        <v>557.07587313563533</v>
      </c>
      <c r="F325" s="6">
        <v>40.47</v>
      </c>
      <c r="G325" s="6">
        <v>1.649496684</v>
      </c>
      <c r="H325" s="6">
        <v>61.174437299035368</v>
      </c>
      <c r="I325" s="6">
        <v>2440.65</v>
      </c>
      <c r="J325" s="6">
        <v>0.67749999999999999</v>
      </c>
      <c r="K325" s="6">
        <v>22.54486058579916</v>
      </c>
      <c r="L325" s="6">
        <v>0.91889480547363522</v>
      </c>
      <c r="M325" s="6">
        <v>34.078803071941309</v>
      </c>
      <c r="N325" s="6">
        <v>1359.6272297684884</v>
      </c>
      <c r="O325" s="6">
        <v>377.41890404939295</v>
      </c>
      <c r="P325" s="6">
        <v>10</v>
      </c>
      <c r="Q325" s="6">
        <v>10</v>
      </c>
      <c r="R325" s="6">
        <v>10</v>
      </c>
      <c r="S325" s="6">
        <v>10</v>
      </c>
      <c r="T325" s="6">
        <v>4.0758504670126025E-2</v>
      </c>
      <c r="U325" s="27">
        <f t="shared" ref="U325:U375" si="16">L325*1000</f>
        <v>918.89480547363519</v>
      </c>
      <c r="V325" s="35" t="s">
        <v>18</v>
      </c>
      <c r="W325" s="3">
        <f t="shared" si="14"/>
        <v>322</v>
      </c>
      <c r="X325" s="3" t="e">
        <v>#REF!</v>
      </c>
    </row>
    <row r="326" spans="3:24" x14ac:dyDescent="0.25">
      <c r="C326" s="6" t="str">
        <f t="shared" si="15"/>
        <v>4 Trim. 2020</v>
      </c>
      <c r="D326" s="1">
        <v>44136</v>
      </c>
      <c r="E326" s="6">
        <v>554.46844451492746</v>
      </c>
      <c r="F326" s="6">
        <v>43.23</v>
      </c>
      <c r="G326" s="6">
        <v>1.711226044</v>
      </c>
      <c r="H326" s="6">
        <v>60.11261675088042</v>
      </c>
      <c r="I326" s="6">
        <v>2671.6</v>
      </c>
      <c r="J326" s="6">
        <v>0.67749999999999999</v>
      </c>
      <c r="K326" s="6">
        <v>23.969670856380311</v>
      </c>
      <c r="L326" s="6">
        <v>0.94882084283011281</v>
      </c>
      <c r="M326" s="6">
        <v>33.330549105582641</v>
      </c>
      <c r="N326" s="6">
        <v>1481.31789636608</v>
      </c>
      <c r="O326" s="6">
        <v>375.65237115886333</v>
      </c>
      <c r="P326" s="6">
        <v>10</v>
      </c>
      <c r="Q326" s="6">
        <v>10</v>
      </c>
      <c r="R326" s="6">
        <v>10</v>
      </c>
      <c r="S326" s="6">
        <v>10</v>
      </c>
      <c r="T326" s="6">
        <v>3.9584224936386775E-2</v>
      </c>
      <c r="U326" s="27">
        <f t="shared" si="16"/>
        <v>948.82084283011284</v>
      </c>
      <c r="V326" s="35" t="s">
        <v>18</v>
      </c>
      <c r="W326" s="3">
        <f t="shared" ref="W326:W375" si="17">IF(V326="d",W325+1,"")</f>
        <v>323</v>
      </c>
      <c r="X326" s="3" t="e">
        <v>#REF!</v>
      </c>
    </row>
    <row r="327" spans="3:24" x14ac:dyDescent="0.25">
      <c r="C327" s="6" t="str">
        <f t="shared" si="15"/>
        <v>4 Trim. 2020</v>
      </c>
      <c r="D327" s="1">
        <v>44166</v>
      </c>
      <c r="E327" s="6">
        <v>539.02687269476223</v>
      </c>
      <c r="F327" s="6">
        <v>49.87</v>
      </c>
      <c r="G327" s="6">
        <v>1.7861831239999999</v>
      </c>
      <c r="H327" s="6">
        <v>59.607640483846268</v>
      </c>
      <c r="I327" s="6">
        <v>2779.85</v>
      </c>
      <c r="J327" s="6">
        <v>0.67749999999999999</v>
      </c>
      <c r="K327" s="6">
        <v>26.881270141287789</v>
      </c>
      <c r="L327" s="6">
        <v>0.96280070338988055</v>
      </c>
      <c r="M327" s="6">
        <v>32.130120038721358</v>
      </c>
      <c r="N327" s="6">
        <v>1498.4138520605347</v>
      </c>
      <c r="O327" s="6">
        <v>365.1907062507014</v>
      </c>
      <c r="P327" s="6">
        <v>10</v>
      </c>
      <c r="Q327" s="6">
        <v>10</v>
      </c>
      <c r="R327" s="6">
        <v>10</v>
      </c>
      <c r="S327" s="6">
        <v>10</v>
      </c>
      <c r="T327" s="6">
        <v>3.5816786123922195E-2</v>
      </c>
      <c r="U327" s="27">
        <f t="shared" si="16"/>
        <v>962.8007033898806</v>
      </c>
      <c r="V327" s="35" t="s">
        <v>18</v>
      </c>
      <c r="W327" s="3">
        <f t="shared" si="17"/>
        <v>324</v>
      </c>
      <c r="X327" s="3" t="e">
        <v>#REF!</v>
      </c>
    </row>
    <row r="328" spans="3:24" x14ac:dyDescent="0.25">
      <c r="C328" s="6" t="str">
        <f t="shared" si="15"/>
        <v>1 Trim. 2021</v>
      </c>
      <c r="D328" s="1">
        <v>44197</v>
      </c>
      <c r="E328" s="6">
        <v>538.97655936975536</v>
      </c>
      <c r="F328" s="6">
        <v>54.55</v>
      </c>
      <c r="G328" s="6">
        <v>1.9230900259999999</v>
      </c>
      <c r="H328" s="6">
        <v>60.118167202572337</v>
      </c>
      <c r="I328" s="6">
        <v>2705.34</v>
      </c>
      <c r="J328" s="6">
        <v>0.67749999999999999</v>
      </c>
      <c r="K328" s="6">
        <v>29.401171313620154</v>
      </c>
      <c r="L328" s="6">
        <v>1.0365004455717732</v>
      </c>
      <c r="M328" s="6">
        <v>32.402282914458105</v>
      </c>
      <c r="N328" s="6">
        <v>1458.1148451253741</v>
      </c>
      <c r="O328" s="6">
        <v>365.15661897300924</v>
      </c>
      <c r="P328" s="6">
        <v>10</v>
      </c>
      <c r="Q328" s="6">
        <v>10</v>
      </c>
      <c r="R328" s="6">
        <v>10</v>
      </c>
      <c r="S328" s="6">
        <v>10</v>
      </c>
      <c r="T328" s="6">
        <v>3.5253712667277726E-2</v>
      </c>
      <c r="U328" s="27">
        <f t="shared" si="16"/>
        <v>1036.5004455717733</v>
      </c>
      <c r="V328" s="35" t="s">
        <v>18</v>
      </c>
      <c r="W328" s="3">
        <f t="shared" si="17"/>
        <v>325</v>
      </c>
      <c r="X328" s="3" t="e">
        <v>#REF!</v>
      </c>
    </row>
    <row r="329" spans="3:24" ht="12.75" customHeight="1" x14ac:dyDescent="0.25">
      <c r="C329" s="6" t="str">
        <f t="shared" si="15"/>
        <v>1 Trim. 2021</v>
      </c>
      <c r="D329" s="1">
        <v>44228</v>
      </c>
      <c r="E329" s="6">
        <v>542.22040629357105</v>
      </c>
      <c r="F329" s="6">
        <v>61.96</v>
      </c>
      <c r="G329" s="6">
        <v>2.0450055119999999</v>
      </c>
      <c r="H329" s="6">
        <v>58.328135048231502</v>
      </c>
      <c r="I329" s="6">
        <v>2744.5</v>
      </c>
      <c r="J329" s="6">
        <v>0.67749999999999999</v>
      </c>
      <c r="K329" s="6">
        <v>33.595976373949661</v>
      </c>
      <c r="L329" s="6">
        <v>1.1088437195892322</v>
      </c>
      <c r="M329" s="6">
        <v>31.626705084198367</v>
      </c>
      <c r="N329" s="6">
        <v>1488.1239050727058</v>
      </c>
      <c r="O329" s="6">
        <v>367.3543252638944</v>
      </c>
      <c r="P329" s="6">
        <v>10</v>
      </c>
      <c r="Q329" s="6">
        <v>10</v>
      </c>
      <c r="R329" s="6">
        <v>10</v>
      </c>
      <c r="S329" s="6">
        <v>10</v>
      </c>
      <c r="T329" s="6">
        <v>3.3005253582956744E-2</v>
      </c>
      <c r="U329" s="27">
        <f t="shared" si="16"/>
        <v>1108.8437195892323</v>
      </c>
      <c r="V329" s="35" t="s">
        <v>18</v>
      </c>
      <c r="W329" s="3">
        <f t="shared" si="17"/>
        <v>326</v>
      </c>
      <c r="X329" s="3" t="e">
        <v>#REF!</v>
      </c>
    </row>
    <row r="330" spans="3:24" x14ac:dyDescent="0.25">
      <c r="C330" s="6" t="str">
        <f t="shared" si="15"/>
        <v>1 Trim. 2021</v>
      </c>
      <c r="D330" s="1">
        <v>44256</v>
      </c>
      <c r="E330" s="6">
        <v>551.29869114548626</v>
      </c>
      <c r="F330" s="6">
        <v>65.19</v>
      </c>
      <c r="G330" s="6">
        <v>2.0161249899999998</v>
      </c>
      <c r="H330" s="6">
        <v>55.355515168460776</v>
      </c>
      <c r="I330" s="6">
        <v>2791.94</v>
      </c>
      <c r="J330" s="6">
        <v>0.67749999999999999</v>
      </c>
      <c r="K330" s="6">
        <v>35.939161675774244</v>
      </c>
      <c r="L330" s="6">
        <v>1.1114870681727063</v>
      </c>
      <c r="M330" s="6">
        <v>30.51742306005654</v>
      </c>
      <c r="N330" s="6">
        <v>1539.1928677567289</v>
      </c>
      <c r="O330" s="6">
        <v>373.50486325106692</v>
      </c>
      <c r="P330" s="6">
        <v>10</v>
      </c>
      <c r="Q330" s="6">
        <v>10</v>
      </c>
      <c r="R330" s="6">
        <v>10</v>
      </c>
      <c r="S330" s="6">
        <v>10</v>
      </c>
      <c r="T330" s="6">
        <v>3.0926905813775114E-2</v>
      </c>
      <c r="U330" s="27">
        <f t="shared" si="16"/>
        <v>1111.4870681727064</v>
      </c>
      <c r="V330" s="35" t="s">
        <v>18</v>
      </c>
      <c r="W330" s="3">
        <f t="shared" si="17"/>
        <v>327</v>
      </c>
      <c r="X330" s="3" t="e">
        <v>#REF!</v>
      </c>
    </row>
    <row r="331" spans="3:24" x14ac:dyDescent="0.25">
      <c r="C331" s="6" t="str">
        <f t="shared" si="15"/>
        <v>2 Trim. 2021</v>
      </c>
      <c r="D331" s="1">
        <v>44287</v>
      </c>
      <c r="E331" s="6">
        <v>547.62466593162094</v>
      </c>
      <c r="F331" s="6">
        <v>64.77</v>
      </c>
      <c r="G331" s="6">
        <v>2.0002517260000001</v>
      </c>
      <c r="H331" s="6">
        <v>56.553054662379431</v>
      </c>
      <c r="I331" s="6">
        <v>2829.01</v>
      </c>
      <c r="J331" s="6">
        <v>0.67749999999999999</v>
      </c>
      <c r="K331" s="6">
        <v>35.46964961239108</v>
      </c>
      <c r="L331" s="6">
        <v>1.0953871832298983</v>
      </c>
      <c r="M331" s="6">
        <v>30.969847666898232</v>
      </c>
      <c r="N331" s="6">
        <v>1549.235656167215</v>
      </c>
      <c r="O331" s="6">
        <v>371.01571116867319</v>
      </c>
      <c r="P331" s="6"/>
      <c r="Q331" s="6"/>
      <c r="R331" s="6"/>
      <c r="S331" s="6"/>
      <c r="T331" s="6">
        <v>3.0882379589316049E-2</v>
      </c>
      <c r="U331" s="27">
        <f t="shared" si="16"/>
        <v>1095.3871832298983</v>
      </c>
      <c r="V331" s="35" t="s">
        <v>18</v>
      </c>
      <c r="W331" s="3">
        <f t="shared" si="17"/>
        <v>328</v>
      </c>
      <c r="X331" s="3" t="e">
        <v>#REF!</v>
      </c>
    </row>
    <row r="332" spans="3:24" x14ac:dyDescent="0.25">
      <c r="C332" s="6" t="str">
        <f t="shared" si="15"/>
        <v>2 Trim. 2021</v>
      </c>
      <c r="D332" s="1">
        <v>44317</v>
      </c>
      <c r="E332" s="6">
        <v>540.08419060206313</v>
      </c>
      <c r="F332" s="6">
        <v>68.040000000000006</v>
      </c>
      <c r="G332" s="6">
        <v>2.0037791179999997</v>
      </c>
      <c r="H332" s="6">
        <v>59.407090878321199</v>
      </c>
      <c r="I332" s="6">
        <v>2965.73</v>
      </c>
      <c r="J332" s="6">
        <v>0.67749999999999999</v>
      </c>
      <c r="K332" s="6">
        <v>36.747328328564379</v>
      </c>
      <c r="L332" s="6">
        <v>1.0822094230903458</v>
      </c>
      <c r="M332" s="6">
        <v>32.08483059304131</v>
      </c>
      <c r="N332" s="6">
        <v>1601.7438865942565</v>
      </c>
      <c r="O332" s="6">
        <v>365.90703913289775</v>
      </c>
      <c r="P332" s="6"/>
      <c r="Q332" s="6"/>
      <c r="R332" s="6"/>
      <c r="S332" s="6"/>
      <c r="T332" s="6">
        <v>2.9450016431510871E-2</v>
      </c>
      <c r="U332" s="27">
        <f t="shared" si="16"/>
        <v>1082.2094230903458</v>
      </c>
      <c r="V332" s="35" t="s">
        <v>18</v>
      </c>
      <c r="W332" s="3">
        <f t="shared" si="17"/>
        <v>329</v>
      </c>
      <c r="X332" s="3" t="e">
        <v>#REF!</v>
      </c>
    </row>
    <row r="333" spans="3:24" x14ac:dyDescent="0.25">
      <c r="C333" s="6" t="str">
        <f t="shared" si="15"/>
        <v>2 Trim. 2021</v>
      </c>
      <c r="D333" s="1">
        <v>44348</v>
      </c>
      <c r="E333" s="6">
        <v>544.55361270906462</v>
      </c>
      <c r="F333" s="6">
        <v>73.069999999999993</v>
      </c>
      <c r="G333" s="6">
        <v>2.0833659</v>
      </c>
      <c r="H333" s="6">
        <v>59.038512130955851</v>
      </c>
      <c r="I333" s="6">
        <v>2951.85</v>
      </c>
      <c r="J333" s="6">
        <v>0.67749999999999999</v>
      </c>
      <c r="K333" s="6">
        <v>39.790532480651343</v>
      </c>
      <c r="L333" s="6">
        <v>1.1345044274398719</v>
      </c>
      <c r="M333" s="6">
        <v>32.149635069879949</v>
      </c>
      <c r="N333" s="6">
        <v>1607.4405816752524</v>
      </c>
      <c r="O333" s="6">
        <v>368.93507261039127</v>
      </c>
      <c r="P333" s="6"/>
      <c r="Q333" s="6"/>
      <c r="R333" s="6"/>
      <c r="S333" s="6"/>
      <c r="T333" s="6">
        <v>2.8511918708088141E-2</v>
      </c>
      <c r="U333" s="27">
        <f t="shared" si="16"/>
        <v>1134.504427439872</v>
      </c>
      <c r="V333" s="35" t="s">
        <v>18</v>
      </c>
      <c r="W333" s="3">
        <f t="shared" si="17"/>
        <v>330</v>
      </c>
      <c r="X333" s="3" t="e">
        <v>#REF!</v>
      </c>
    </row>
    <row r="334" spans="3:24" x14ac:dyDescent="0.25">
      <c r="C334" s="6" t="str">
        <f t="shared" si="15"/>
        <v>3 Trim. 2021</v>
      </c>
      <c r="D334" s="1">
        <v>44378</v>
      </c>
      <c r="E334" s="6">
        <v>554.87553810552754</v>
      </c>
      <c r="F334" s="6">
        <v>74.39</v>
      </c>
      <c r="G334" s="6">
        <v>2.1539137400000001</v>
      </c>
      <c r="H334" s="6">
        <v>58.06664717918737</v>
      </c>
      <c r="I334" s="6">
        <v>2947.52</v>
      </c>
      <c r="J334" s="6">
        <v>0.67749999999999999</v>
      </c>
      <c r="K334" s="6">
        <v>41.277191279670191</v>
      </c>
      <c r="L334" s="6">
        <v>1.1951540455153895</v>
      </c>
      <c r="M334" s="6">
        <v>32.219762099535401</v>
      </c>
      <c r="N334" s="6">
        <v>1635.5067460768046</v>
      </c>
      <c r="O334" s="6">
        <v>375.92817706649492</v>
      </c>
      <c r="P334" s="6"/>
      <c r="Q334" s="6"/>
      <c r="R334" s="6"/>
      <c r="S334" s="6"/>
      <c r="T334" s="6">
        <v>2.8954345207689212E-2</v>
      </c>
      <c r="U334" s="27">
        <f t="shared" si="16"/>
        <v>1195.1540455153895</v>
      </c>
      <c r="V334" s="35" t="s">
        <v>18</v>
      </c>
      <c r="W334" s="3">
        <f t="shared" si="17"/>
        <v>331</v>
      </c>
      <c r="X334" s="3" t="e">
        <v>#REF!</v>
      </c>
    </row>
    <row r="335" spans="3:24" x14ac:dyDescent="0.25">
      <c r="C335" s="6" t="str">
        <f t="shared" si="15"/>
        <v>3 Trim. 2021</v>
      </c>
      <c r="D335" s="1">
        <v>44409</v>
      </c>
      <c r="E335" s="6">
        <v>557.24046274388184</v>
      </c>
      <c r="F335" s="6">
        <v>70.02</v>
      </c>
      <c r="G335" s="6">
        <v>2.2332800599999998</v>
      </c>
      <c r="H335" s="6">
        <v>57.366100137804317</v>
      </c>
      <c r="I335" s="6">
        <v>2987.95</v>
      </c>
      <c r="J335" s="6">
        <v>0.67749999999999999</v>
      </c>
      <c r="K335" s="6">
        <v>39.017977201326602</v>
      </c>
      <c r="L335" s="6">
        <v>1.2444740140710842</v>
      </c>
      <c r="M335" s="6">
        <v>31.966712186601942</v>
      </c>
      <c r="N335" s="6">
        <v>1665.0066406555816</v>
      </c>
      <c r="O335" s="6">
        <v>377.53041350897996</v>
      </c>
      <c r="P335" s="6"/>
      <c r="Q335" s="6"/>
      <c r="R335" s="6"/>
      <c r="S335" s="6"/>
      <c r="T335" s="6">
        <v>3.1894888031990865E-2</v>
      </c>
      <c r="U335" s="27">
        <f t="shared" si="16"/>
        <v>1244.4740140710842</v>
      </c>
      <c r="V335" s="35" t="s">
        <v>18</v>
      </c>
      <c r="W335" s="3">
        <f t="shared" si="17"/>
        <v>332</v>
      </c>
      <c r="X335" s="3" t="e">
        <v>#REF!</v>
      </c>
    </row>
    <row r="336" spans="3:24" x14ac:dyDescent="0.25">
      <c r="C336" s="6" t="str">
        <f t="shared" si="15"/>
        <v>3 Trim. 2021</v>
      </c>
      <c r="D336" s="1">
        <v>44440</v>
      </c>
      <c r="E336" s="6">
        <v>557.32123062660753</v>
      </c>
      <c r="F336" s="6">
        <v>74.599999999999994</v>
      </c>
      <c r="G336" s="6">
        <v>2.2857500160000002</v>
      </c>
      <c r="H336" s="6">
        <v>58.324758842443728</v>
      </c>
      <c r="I336" s="6">
        <v>3036.02</v>
      </c>
      <c r="J336" s="6">
        <v>0.67749999999999999</v>
      </c>
      <c r="K336" s="6">
        <v>41.576163804744915</v>
      </c>
      <c r="L336" s="6">
        <v>1.273897011821908</v>
      </c>
      <c r="M336" s="6">
        <v>32.50562637407085</v>
      </c>
      <c r="N336" s="6">
        <v>1692.038402606993</v>
      </c>
      <c r="O336" s="6">
        <v>377.58513374952662</v>
      </c>
      <c r="P336" s="6"/>
      <c r="Q336" s="6"/>
      <c r="R336" s="6"/>
      <c r="S336" s="6"/>
      <c r="T336" s="6">
        <v>3.0640080643431641E-2</v>
      </c>
      <c r="U336" s="27">
        <f t="shared" si="16"/>
        <v>1273.8970118219079</v>
      </c>
      <c r="V336" s="35" t="s">
        <v>18</v>
      </c>
      <c r="W336" s="3">
        <f t="shared" si="17"/>
        <v>333</v>
      </c>
      <c r="X336" s="3" t="e">
        <v>#REF!</v>
      </c>
    </row>
    <row r="337" spans="3:24" x14ac:dyDescent="0.25">
      <c r="C337" s="6" t="str">
        <f t="shared" si="15"/>
        <v>4 Trim. 2021</v>
      </c>
      <c r="D337" s="1">
        <v>44470</v>
      </c>
      <c r="E337" s="6">
        <v>565.4121650742012</v>
      </c>
      <c r="F337" s="6">
        <v>83.65</v>
      </c>
      <c r="G337" s="6">
        <v>2.5877829559999999</v>
      </c>
      <c r="H337" s="6">
        <v>57.057877813504838</v>
      </c>
      <c r="I337" s="6">
        <v>3359.91</v>
      </c>
      <c r="J337" s="6">
        <v>0.67749999999999999</v>
      </c>
      <c r="K337" s="6">
        <v>47.296727608456933</v>
      </c>
      <c r="L337" s="6">
        <v>1.4631639638940763</v>
      </c>
      <c r="M337" s="6">
        <v>32.261218229072995</v>
      </c>
      <c r="N337" s="6">
        <v>1899.7339875544594</v>
      </c>
      <c r="O337" s="6">
        <v>383.0667418377713</v>
      </c>
      <c r="P337" s="6"/>
      <c r="Q337" s="6"/>
      <c r="R337" s="6"/>
      <c r="S337" s="6"/>
      <c r="T337" s="6">
        <v>3.0935839282725641E-2</v>
      </c>
      <c r="U337" s="27">
        <f t="shared" si="16"/>
        <v>1463.1639638940762</v>
      </c>
      <c r="V337" s="35" t="s">
        <v>18</v>
      </c>
      <c r="W337" s="3">
        <f t="shared" si="17"/>
        <v>334</v>
      </c>
      <c r="X337" s="3" t="e">
        <v>#REF!</v>
      </c>
    </row>
    <row r="338" spans="3:24" x14ac:dyDescent="0.25">
      <c r="C338" s="6" t="str">
        <f t="shared" si="15"/>
        <v>4 Trim. 2021</v>
      </c>
      <c r="D338" s="1">
        <v>44501</v>
      </c>
      <c r="E338" s="6">
        <v>574.77286708775625</v>
      </c>
      <c r="F338" s="6">
        <v>80.77</v>
      </c>
      <c r="G338" s="6">
        <v>2.7897261480000002</v>
      </c>
      <c r="H338" s="6">
        <v>58.530327389652157</v>
      </c>
      <c r="I338" s="6">
        <v>3311.27</v>
      </c>
      <c r="J338" s="6">
        <v>0.67749999999999999</v>
      </c>
      <c r="K338" s="6">
        <v>46.42440447467807</v>
      </c>
      <c r="L338" s="6">
        <v>1.6034588964756424</v>
      </c>
      <c r="M338" s="6">
        <v>33.6416440853354</v>
      </c>
      <c r="N338" s="6">
        <v>1903.2281516016747</v>
      </c>
      <c r="O338" s="6">
        <v>389.40861745195485</v>
      </c>
      <c r="P338" s="6"/>
      <c r="Q338" s="6"/>
      <c r="R338" s="6"/>
      <c r="S338" s="6"/>
      <c r="T338" s="6">
        <v>3.4539137650117624E-2</v>
      </c>
      <c r="U338" s="27">
        <f t="shared" si="16"/>
        <v>1603.4588964756424</v>
      </c>
      <c r="V338" s="35" t="s">
        <v>18</v>
      </c>
      <c r="W338" s="3">
        <f t="shared" si="17"/>
        <v>335</v>
      </c>
      <c r="X338" s="3" t="e">
        <v>#REF!</v>
      </c>
    </row>
    <row r="339" spans="3:24" x14ac:dyDescent="0.25">
      <c r="C339" s="6" t="str">
        <f t="shared" si="15"/>
        <v>4 Trim. 2021</v>
      </c>
      <c r="D339" s="1">
        <v>44531</v>
      </c>
      <c r="E339" s="6">
        <v>580.30118232211919</v>
      </c>
      <c r="F339" s="6">
        <v>74.31</v>
      </c>
      <c r="G339" s="6">
        <v>2.6464258479999998</v>
      </c>
      <c r="H339" s="6">
        <v>57.516479099678456</v>
      </c>
      <c r="I339" s="6">
        <v>3399.21</v>
      </c>
      <c r="J339" s="6">
        <v>0.67749999999999999</v>
      </c>
      <c r="K339" s="6">
        <v>43.122180858356678</v>
      </c>
      <c r="L339" s="6">
        <v>1.5357240485222166</v>
      </c>
      <c r="M339" s="6">
        <v>33.37688082454887</v>
      </c>
      <c r="N339" s="6">
        <v>1972.5655819611707</v>
      </c>
      <c r="O339" s="6">
        <v>393.15405102323575</v>
      </c>
      <c r="P339" s="6"/>
      <c r="Q339" s="6"/>
      <c r="R339" s="6"/>
      <c r="S339" s="6"/>
      <c r="T339" s="6">
        <v>3.5613320522136983E-2</v>
      </c>
      <c r="U339" s="27">
        <f t="shared" si="16"/>
        <v>1535.7240485222167</v>
      </c>
      <c r="V339" s="35" t="s">
        <v>18</v>
      </c>
      <c r="W339" s="3">
        <f t="shared" si="17"/>
        <v>336</v>
      </c>
      <c r="X339" s="3" t="e">
        <v>#REF!</v>
      </c>
    </row>
    <row r="340" spans="3:24" x14ac:dyDescent="0.25">
      <c r="C340" s="6" t="str">
        <f t="shared" si="15"/>
        <v>1 Trim. 2022</v>
      </c>
      <c r="D340" s="1">
        <v>44562</v>
      </c>
      <c r="E340" s="6">
        <v>579.78126422655839</v>
      </c>
      <c r="F340" s="6">
        <v>85.53</v>
      </c>
      <c r="G340" s="6">
        <v>2.9112007100000001</v>
      </c>
      <c r="H340" s="6">
        <v>58.402250803858514</v>
      </c>
      <c r="I340" s="6">
        <v>3599.14</v>
      </c>
      <c r="J340" s="6">
        <v>0.67749999999999999</v>
      </c>
      <c r="K340" s="6">
        <v>49.588691529297542</v>
      </c>
      <c r="L340" s="6">
        <v>1.6878596280610545</v>
      </c>
      <c r="M340" s="6">
        <v>33.860530804737621</v>
      </c>
      <c r="N340" s="6">
        <v>2086.7139393283751</v>
      </c>
      <c r="O340" s="6">
        <v>392.80180651349332</v>
      </c>
      <c r="P340" s="6"/>
      <c r="Q340" s="6"/>
      <c r="R340" s="6"/>
      <c r="S340" s="6"/>
      <c r="T340" s="6">
        <v>3.4037188238045128E-2</v>
      </c>
      <c r="U340" s="27">
        <f t="shared" si="16"/>
        <v>1687.8596280610545</v>
      </c>
      <c r="V340" s="35" t="s">
        <v>18</v>
      </c>
      <c r="W340" s="3">
        <f t="shared" si="17"/>
        <v>337</v>
      </c>
      <c r="X340" s="3" t="e">
        <v>#REF!</v>
      </c>
    </row>
    <row r="341" spans="3:24" x14ac:dyDescent="0.25">
      <c r="C341" s="6" t="str">
        <f t="shared" si="15"/>
        <v>1 Trim. 2022</v>
      </c>
      <c r="D341" s="1">
        <v>44593</v>
      </c>
      <c r="E341" s="6">
        <v>578.37890893172448</v>
      </c>
      <c r="F341" s="6">
        <v>95.76</v>
      </c>
      <c r="G341" s="6">
        <v>3.0514145419999998</v>
      </c>
      <c r="H341" s="6">
        <v>59.733681672025725</v>
      </c>
      <c r="I341" s="6">
        <v>3620.04</v>
      </c>
      <c r="J341" s="6">
        <v>0.67749999999999999</v>
      </c>
      <c r="K341" s="6">
        <v>55.385564319301942</v>
      </c>
      <c r="L341" s="6">
        <v>1.7648738135003577</v>
      </c>
      <c r="M341" s="6">
        <v>34.548701631941185</v>
      </c>
      <c r="N341" s="6">
        <v>2093.7547854892</v>
      </c>
      <c r="O341" s="6">
        <v>391.85171080124331</v>
      </c>
      <c r="P341" s="6"/>
      <c r="Q341" s="6"/>
      <c r="R341" s="6"/>
      <c r="S341" s="6"/>
      <c r="T341" s="6">
        <v>3.1865231223893058E-2</v>
      </c>
      <c r="U341" s="27">
        <f t="shared" si="16"/>
        <v>1764.8738135003578</v>
      </c>
      <c r="V341" s="35" t="s">
        <v>18</v>
      </c>
      <c r="W341" s="3">
        <f t="shared" si="17"/>
        <v>338</v>
      </c>
      <c r="X341" s="3" t="e">
        <v>#REF!</v>
      </c>
    </row>
    <row r="342" spans="3:24" x14ac:dyDescent="0.25">
      <c r="C342" s="6" t="str">
        <f t="shared" si="15"/>
        <v>1 Trim. 2022</v>
      </c>
      <c r="D342" s="1">
        <v>44621</v>
      </c>
      <c r="E342" s="6">
        <v>595.3224078158496</v>
      </c>
      <c r="F342" s="6">
        <v>115.59</v>
      </c>
      <c r="G342" s="6">
        <v>3.1113802060000002</v>
      </c>
      <c r="H342" s="6">
        <v>62.617922549979035</v>
      </c>
      <c r="I342" s="6">
        <v>3962.21</v>
      </c>
      <c r="J342" s="6">
        <v>0.67749999999999999</v>
      </c>
      <c r="K342" s="6">
        <v>68.81331711943406</v>
      </c>
      <c r="L342" s="6">
        <v>1.8522743558664942</v>
      </c>
      <c r="M342" s="6">
        <v>37.277852424879903</v>
      </c>
      <c r="N342" s="6">
        <v>2358.7923974720375</v>
      </c>
      <c r="O342" s="6">
        <v>403.33093129523809</v>
      </c>
      <c r="P342" s="6"/>
      <c r="Q342" s="6"/>
      <c r="R342" s="6"/>
      <c r="S342" s="6"/>
      <c r="T342" s="6">
        <v>2.6917382178389133E-2</v>
      </c>
      <c r="U342" s="27">
        <f t="shared" si="16"/>
        <v>1852.2743558664943</v>
      </c>
      <c r="V342" s="35" t="s">
        <v>18</v>
      </c>
      <c r="W342" s="3">
        <f t="shared" si="17"/>
        <v>339</v>
      </c>
      <c r="X342" s="3" t="e">
        <v>#REF!</v>
      </c>
    </row>
    <row r="343" spans="3:24" x14ac:dyDescent="0.25">
      <c r="C343" s="6" t="str">
        <f t="shared" si="15"/>
        <v>2 Trim. 2022</v>
      </c>
      <c r="D343" s="1">
        <v>44652</v>
      </c>
      <c r="E343" s="6">
        <v>606.43197959839063</v>
      </c>
      <c r="F343" s="6">
        <v>105.78</v>
      </c>
      <c r="G343" s="6">
        <v>3.4242157839999998</v>
      </c>
      <c r="H343" s="6">
        <v>62.219918767981049</v>
      </c>
      <c r="I343" s="6">
        <v>4360.43</v>
      </c>
      <c r="J343" s="6">
        <v>0.67749999999999999</v>
      </c>
      <c r="K343" s="6">
        <v>64.148374801917754</v>
      </c>
      <c r="L343" s="6">
        <v>2.076553956463175</v>
      </c>
      <c r="M343" s="6">
        <v>37.732148508917803</v>
      </c>
      <c r="N343" s="6">
        <v>2644.3041968002103</v>
      </c>
      <c r="O343" s="6">
        <v>410.85766617790966</v>
      </c>
      <c r="P343" s="6"/>
      <c r="Q343" s="6"/>
      <c r="R343" s="6"/>
      <c r="S343" s="6"/>
      <c r="T343" s="6">
        <v>3.2371107808659483E-2</v>
      </c>
      <c r="U343" s="27">
        <f t="shared" si="16"/>
        <v>2076.5539564631749</v>
      </c>
      <c r="V343" s="35" t="s">
        <v>18</v>
      </c>
      <c r="W343" s="3">
        <f t="shared" si="17"/>
        <v>340</v>
      </c>
      <c r="X343" s="3" t="e">
        <v>#REF!</v>
      </c>
    </row>
    <row r="344" spans="3:24" x14ac:dyDescent="0.25">
      <c r="C344" s="6" t="str">
        <f t="shared" si="15"/>
        <v>2 Trim. 2022</v>
      </c>
      <c r="D344" s="1">
        <v>44682</v>
      </c>
      <c r="E344" s="6">
        <v>620.14188682105419</v>
      </c>
      <c r="F344" s="6">
        <v>112.37</v>
      </c>
      <c r="G344" s="6">
        <v>3.6100652499999999</v>
      </c>
      <c r="H344" s="6">
        <v>59.535063543102112</v>
      </c>
      <c r="I344" s="6">
        <v>3751.48</v>
      </c>
      <c r="J344" s="6">
        <v>0.67749999999999999</v>
      </c>
      <c r="K344" s="6">
        <v>69.685343822081862</v>
      </c>
      <c r="L344" s="6">
        <v>2.2387526756821208</v>
      </c>
      <c r="M344" s="6">
        <v>36.9201866376307</v>
      </c>
      <c r="N344" s="6">
        <v>2326.4498855714487</v>
      </c>
      <c r="O344" s="6">
        <v>420.1461283212642</v>
      </c>
      <c r="P344" s="6"/>
      <c r="Q344" s="6"/>
      <c r="R344" s="6"/>
      <c r="S344" s="6"/>
      <c r="T344" s="6">
        <v>3.2126592951855479E-2</v>
      </c>
      <c r="U344" s="27">
        <f t="shared" si="16"/>
        <v>2238.7526756821208</v>
      </c>
      <c r="V344" s="35" t="s">
        <v>18</v>
      </c>
      <c r="W344" s="3">
        <f t="shared" si="17"/>
        <v>341</v>
      </c>
      <c r="X344" s="3" t="e">
        <v>#REF!</v>
      </c>
    </row>
    <row r="345" spans="3:24" x14ac:dyDescent="0.25">
      <c r="C345" s="6" t="str">
        <f t="shared" si="15"/>
        <v>2 Trim. 2022</v>
      </c>
      <c r="D345" s="1">
        <v>44713</v>
      </c>
      <c r="E345" s="6">
        <v>620.90096940673163</v>
      </c>
      <c r="F345" s="6">
        <v>120.08</v>
      </c>
      <c r="G345" s="6">
        <v>3.3988626540000002</v>
      </c>
      <c r="H345" s="6">
        <v>59.013665594855304</v>
      </c>
      <c r="I345" s="6">
        <v>3629.73</v>
      </c>
      <c r="J345" s="6">
        <v>0.67749999999999999</v>
      </c>
      <c r="K345" s="6">
        <v>74.557788406360331</v>
      </c>
      <c r="L345" s="6">
        <v>2.1103571167489368</v>
      </c>
      <c r="M345" s="6">
        <v>36.641642176090343</v>
      </c>
      <c r="N345" s="6">
        <v>2253.7028756846962</v>
      </c>
      <c r="O345" s="6">
        <v>420.66040677306069</v>
      </c>
      <c r="P345" s="6"/>
      <c r="Q345" s="6"/>
      <c r="R345" s="6"/>
      <c r="S345" s="6"/>
      <c r="T345" s="6">
        <v>2.8304985459693541E-2</v>
      </c>
      <c r="U345" s="27">
        <f t="shared" si="16"/>
        <v>2110.3571167489367</v>
      </c>
      <c r="V345" s="35" t="s">
        <v>18</v>
      </c>
      <c r="W345" s="3">
        <f t="shared" si="17"/>
        <v>342</v>
      </c>
      <c r="X345" s="3" t="e">
        <v>#REF!</v>
      </c>
    </row>
    <row r="346" spans="3:24" x14ac:dyDescent="0.25">
      <c r="C346" s="6" t="str">
        <f t="shared" si="15"/>
        <v>3 Trim. 2022</v>
      </c>
      <c r="D346" s="1">
        <v>44743</v>
      </c>
      <c r="E346" s="6">
        <v>644.56520703337208</v>
      </c>
      <c r="F346" s="6">
        <v>108.92</v>
      </c>
      <c r="G346" s="6">
        <v>2.8887135860000002</v>
      </c>
      <c r="H346" s="6">
        <v>55.911269330883478</v>
      </c>
      <c r="I346" s="6">
        <v>3105.36</v>
      </c>
      <c r="J346" s="6">
        <v>0.67749999999999999</v>
      </c>
      <c r="K346" s="6">
        <v>70.206042350074881</v>
      </c>
      <c r="L346" s="6">
        <v>1.8619642706202049</v>
      </c>
      <c r="M346" s="6">
        <v>36.038458891759532</v>
      </c>
      <c r="N346" s="6">
        <v>2001.6070113131525</v>
      </c>
      <c r="O346" s="6">
        <v>436.69292776510957</v>
      </c>
      <c r="P346" s="6"/>
      <c r="Q346" s="6"/>
      <c r="R346" s="6"/>
      <c r="S346" s="6"/>
      <c r="T346" s="6">
        <v>2.6521424770473746E-2</v>
      </c>
      <c r="U346" s="27">
        <f t="shared" si="16"/>
        <v>1861.9642706202048</v>
      </c>
      <c r="V346" s="35" t="s">
        <v>18</v>
      </c>
      <c r="W346" s="3">
        <f t="shared" si="17"/>
        <v>343</v>
      </c>
      <c r="X346" s="3" t="e">
        <v>#REF!</v>
      </c>
    </row>
    <row r="347" spans="3:24" x14ac:dyDescent="0.25">
      <c r="C347" s="6" t="str">
        <f t="shared" si="15"/>
        <v>3 Trim. 2022</v>
      </c>
      <c r="D347" s="1">
        <v>44774</v>
      </c>
      <c r="E347" s="6">
        <v>647.70000000000005</v>
      </c>
      <c r="F347" s="6">
        <v>98.6</v>
      </c>
      <c r="G347" s="6">
        <v>2.742988204</v>
      </c>
      <c r="H347" s="6">
        <v>56.772508038585215</v>
      </c>
      <c r="I347" s="6">
        <v>3587.57</v>
      </c>
      <c r="J347" s="6">
        <v>0.67749999999999999</v>
      </c>
      <c r="K347" s="6">
        <v>63.863219999999998</v>
      </c>
      <c r="L347" s="6">
        <v>1.7766334597308</v>
      </c>
      <c r="M347" s="6">
        <v>36.771553456591647</v>
      </c>
      <c r="N347" s="6">
        <v>2323.669089</v>
      </c>
      <c r="O347" s="6">
        <v>438.81675000000001</v>
      </c>
      <c r="P347" s="6"/>
      <c r="Q347" s="6"/>
      <c r="R347" s="6"/>
      <c r="S347" s="6"/>
      <c r="T347" s="6">
        <v>2.7819352981744424E-2</v>
      </c>
      <c r="U347" s="27">
        <f t="shared" si="16"/>
        <v>1776.6334597308</v>
      </c>
      <c r="V347" s="35" t="s">
        <v>18</v>
      </c>
      <c r="W347" s="3">
        <f t="shared" si="17"/>
        <v>344</v>
      </c>
      <c r="X347" s="3" t="e">
        <v>#REF!</v>
      </c>
    </row>
    <row r="348" spans="3:24" x14ac:dyDescent="0.25">
      <c r="C348" s="6" t="str">
        <f t="shared" si="15"/>
        <v>3 Trim. 2022</v>
      </c>
      <c r="D348" s="1">
        <v>44805</v>
      </c>
      <c r="E348" s="6">
        <v>662.50221826894438</v>
      </c>
      <c r="F348" s="6">
        <v>90.16</v>
      </c>
      <c r="G348" s="6">
        <v>2.607844998</v>
      </c>
      <c r="H348" s="6">
        <v>54.19239013933548</v>
      </c>
      <c r="I348" s="6">
        <v>3124.97</v>
      </c>
      <c r="J348" s="6">
        <v>0.67749999999999999</v>
      </c>
      <c r="K348" s="6">
        <v>59.731199999128023</v>
      </c>
      <c r="L348" s="6">
        <v>1.7277030960765707</v>
      </c>
      <c r="M348" s="6">
        <v>35.902578680605821</v>
      </c>
      <c r="N348" s="6">
        <v>2070.2995570239027</v>
      </c>
      <c r="O348" s="6">
        <v>448.84525287720982</v>
      </c>
      <c r="P348" s="6"/>
      <c r="Q348" s="6"/>
      <c r="R348" s="6"/>
      <c r="S348" s="6"/>
      <c r="T348" s="6">
        <v>2.8924633961845608E-2</v>
      </c>
      <c r="U348" s="27">
        <f t="shared" si="16"/>
        <v>1727.7030960765708</v>
      </c>
      <c r="V348" s="35" t="s">
        <v>18</v>
      </c>
      <c r="W348" s="3">
        <f t="shared" si="17"/>
        <v>345</v>
      </c>
      <c r="X348" s="3" t="e">
        <v>#REF!</v>
      </c>
    </row>
    <row r="349" spans="3:24" x14ac:dyDescent="0.25">
      <c r="C349" s="6" t="str">
        <f t="shared" si="15"/>
        <v>4 Trim. 2022</v>
      </c>
      <c r="D349" s="1">
        <v>44835</v>
      </c>
      <c r="E349" s="6">
        <v>667.66319471048143</v>
      </c>
      <c r="F349" s="6">
        <v>93.13</v>
      </c>
      <c r="G349" s="6">
        <v>2.1975652160000001</v>
      </c>
      <c r="H349" s="6">
        <v>53.55649977032612</v>
      </c>
      <c r="I349" s="6">
        <v>2967.21</v>
      </c>
      <c r="J349" s="6">
        <v>0.67749999999999999</v>
      </c>
      <c r="K349" s="6">
        <v>62.179473323387128</v>
      </c>
      <c r="L349" s="6">
        <v>1.4672334126991893</v>
      </c>
      <c r="M349" s="6">
        <v>35.757703734167102</v>
      </c>
      <c r="N349" s="6">
        <v>1981.0969079768877</v>
      </c>
      <c r="O349" s="6">
        <v>452.34181441635116</v>
      </c>
      <c r="P349" s="6"/>
      <c r="Q349" s="6"/>
      <c r="R349" s="6"/>
      <c r="S349" s="6"/>
      <c r="T349" s="6">
        <v>2.3596748802748851E-2</v>
      </c>
      <c r="U349" s="27">
        <f t="shared" si="16"/>
        <v>1467.2334126991893</v>
      </c>
      <c r="V349" s="35" t="s">
        <v>18</v>
      </c>
      <c r="W349" s="3">
        <f t="shared" si="17"/>
        <v>346</v>
      </c>
      <c r="X349" s="3" t="e">
        <v>#REF!</v>
      </c>
    </row>
    <row r="350" spans="3:24" x14ac:dyDescent="0.25">
      <c r="C350" s="6" t="str">
        <f t="shared" si="15"/>
        <v>4 Trim. 2022</v>
      </c>
      <c r="D350" s="1">
        <v>44866</v>
      </c>
      <c r="E350" s="6">
        <v>643.30202704481917</v>
      </c>
      <c r="F350" s="6">
        <v>91.07</v>
      </c>
      <c r="G350" s="6">
        <v>2.2255638900000001</v>
      </c>
      <c r="H350" s="6">
        <v>55.479026600409235</v>
      </c>
      <c r="I350" s="6">
        <v>2938.92</v>
      </c>
      <c r="J350" s="6">
        <v>0.67749999999999999</v>
      </c>
      <c r="K350" s="6">
        <v>58.585515602971675</v>
      </c>
      <c r="L350" s="6">
        <v>1.4317097617547532</v>
      </c>
      <c r="M350" s="6">
        <v>35.689770270516703</v>
      </c>
      <c r="N350" s="6">
        <v>1890.6131933225602</v>
      </c>
      <c r="O350" s="6">
        <v>435.83712332286495</v>
      </c>
      <c r="P350" s="6"/>
      <c r="Q350" s="6"/>
      <c r="R350" s="6"/>
      <c r="S350" s="6"/>
      <c r="T350" s="6">
        <v>2.4437947622707814E-2</v>
      </c>
      <c r="U350" s="27">
        <f t="shared" si="16"/>
        <v>1431.7097617547531</v>
      </c>
      <c r="V350" s="35" t="s">
        <v>18</v>
      </c>
      <c r="W350" s="3">
        <f t="shared" si="17"/>
        <v>347</v>
      </c>
      <c r="X350" s="3" t="e">
        <v>#REF!</v>
      </c>
    </row>
    <row r="351" spans="3:24" x14ac:dyDescent="0.25">
      <c r="C351" s="6" t="str">
        <f t="shared" si="15"/>
        <v>4 Trim. 2022</v>
      </c>
      <c r="D351" s="1">
        <v>44896</v>
      </c>
      <c r="E351" s="6">
        <v>619.49785425824382</v>
      </c>
      <c r="F351" s="6">
        <v>80.900000000000006</v>
      </c>
      <c r="G351" s="6">
        <v>2.2238000000000002</v>
      </c>
      <c r="H351" s="6">
        <v>57.691318327974273</v>
      </c>
      <c r="I351" s="6">
        <v>3129.48</v>
      </c>
      <c r="J351" s="6">
        <v>0.67749999999999999</v>
      </c>
      <c r="K351" s="6">
        <v>50.117376409491932</v>
      </c>
      <c r="L351" s="6">
        <v>1.3776393282994828</v>
      </c>
      <c r="M351" s="6">
        <v>35.739647913509351</v>
      </c>
      <c r="N351" s="6">
        <v>1938.7061449440887</v>
      </c>
      <c r="O351" s="6">
        <v>419.70979625996017</v>
      </c>
      <c r="P351" s="6"/>
      <c r="Q351" s="6"/>
      <c r="R351" s="6"/>
      <c r="S351" s="6"/>
      <c r="T351" s="6">
        <v>2.7488257107540173E-2</v>
      </c>
      <c r="U351" s="27">
        <f t="shared" si="16"/>
        <v>1377.6393282994827</v>
      </c>
      <c r="V351" s="35" t="s">
        <v>18</v>
      </c>
      <c r="W351" s="3">
        <f t="shared" si="17"/>
        <v>348</v>
      </c>
      <c r="X351" s="3" t="e">
        <v>#REF!</v>
      </c>
    </row>
    <row r="352" spans="3:24" x14ac:dyDescent="0.25">
      <c r="C352" s="6" t="str">
        <f t="shared" si="15"/>
        <v>1 Trim. 2023</v>
      </c>
      <c r="D352" s="1">
        <v>44927</v>
      </c>
      <c r="E352" s="6">
        <v>609.1864081582662</v>
      </c>
      <c r="F352" s="6">
        <v>83.1</v>
      </c>
      <c r="G352" s="6">
        <v>2.2109999999999999</v>
      </c>
      <c r="H352" s="6">
        <v>61.019292604501608</v>
      </c>
      <c r="I352" s="6">
        <v>3309.81</v>
      </c>
      <c r="J352" s="6">
        <v>0.67749999999999999</v>
      </c>
      <c r="K352" s="6">
        <v>50.623390517951918</v>
      </c>
      <c r="L352" s="6">
        <v>1.3469111484379264</v>
      </c>
      <c r="M352" s="6">
        <v>37.172123690094587</v>
      </c>
      <c r="N352" s="6">
        <v>2016.2912655863111</v>
      </c>
      <c r="O352" s="6">
        <v>412.72379152722533</v>
      </c>
      <c r="P352" s="6"/>
      <c r="Q352" s="6"/>
      <c r="R352" s="6"/>
      <c r="S352" s="6"/>
      <c r="T352" s="6">
        <v>2.6606498194945847E-2</v>
      </c>
      <c r="U352" s="27">
        <f t="shared" si="16"/>
        <v>1346.9111484379264</v>
      </c>
      <c r="V352" s="35" t="s">
        <v>18</v>
      </c>
      <c r="W352" s="3">
        <f t="shared" si="17"/>
        <v>349</v>
      </c>
      <c r="X352" s="3" t="e">
        <v>#REF!</v>
      </c>
    </row>
    <row r="353" spans="3:24" x14ac:dyDescent="0.25">
      <c r="C353" s="6" t="str">
        <f t="shared" si="15"/>
        <v>1 Trim. 2023</v>
      </c>
      <c r="D353" s="1">
        <v>44958</v>
      </c>
      <c r="E353" s="6">
        <v>612.24616140192643</v>
      </c>
      <c r="F353" s="6">
        <v>82.7</v>
      </c>
      <c r="G353" s="6">
        <v>2.1909999999999998</v>
      </c>
      <c r="H353" s="6">
        <v>59.688102893890672</v>
      </c>
      <c r="I353" s="6">
        <v>3133.84</v>
      </c>
      <c r="J353" s="6">
        <v>0.67749999999999999</v>
      </c>
      <c r="K353" s="6">
        <v>50.63275754793932</v>
      </c>
      <c r="L353" s="6">
        <v>1.3414313396316206</v>
      </c>
      <c r="M353" s="6">
        <v>36.543811878147785</v>
      </c>
      <c r="N353" s="6">
        <v>1918.6815104478133</v>
      </c>
      <c r="O353" s="6">
        <v>414.79677434980516</v>
      </c>
      <c r="P353" s="6"/>
      <c r="Q353" s="6"/>
      <c r="R353" s="6"/>
      <c r="S353" s="6"/>
      <c r="T353" s="6">
        <v>2.6493349455864564E-2</v>
      </c>
      <c r="U353" s="27">
        <f t="shared" si="16"/>
        <v>1341.4313396316206</v>
      </c>
      <c r="V353" s="35" t="s">
        <v>18</v>
      </c>
      <c r="W353" s="3">
        <f t="shared" si="17"/>
        <v>350</v>
      </c>
      <c r="X353" s="3" t="e">
        <v>#REF!</v>
      </c>
    </row>
    <row r="354" spans="3:24" x14ac:dyDescent="0.25">
      <c r="C354" s="6" t="str">
        <f t="shared" si="15"/>
        <v>1 Trim. 2023</v>
      </c>
      <c r="D354" s="1">
        <v>44986</v>
      </c>
      <c r="E354" s="6">
        <v>612.7749991642238</v>
      </c>
      <c r="F354" s="6">
        <v>78.5</v>
      </c>
      <c r="G354" s="6">
        <v>2.1030000000000002</v>
      </c>
      <c r="H354" s="6">
        <v>61.369774919614144</v>
      </c>
      <c r="I354" s="6">
        <v>2967.46</v>
      </c>
      <c r="J354" s="6">
        <v>0.67749999999999999</v>
      </c>
      <c r="K354" s="6">
        <v>48.102837434391574</v>
      </c>
      <c r="L354" s="6">
        <v>1.2886658232423629</v>
      </c>
      <c r="M354" s="6">
        <v>37.605863775075157</v>
      </c>
      <c r="N354" s="6">
        <v>1818.3852990198675</v>
      </c>
      <c r="O354" s="6">
        <v>415.1550619337616</v>
      </c>
      <c r="P354" s="6"/>
      <c r="Q354" s="6"/>
      <c r="R354" s="6"/>
      <c r="S354" s="6"/>
      <c r="T354" s="6">
        <v>2.6789808917197455E-2</v>
      </c>
      <c r="U354" s="27">
        <f t="shared" si="16"/>
        <v>1288.6658232423629</v>
      </c>
      <c r="V354" s="35" t="s">
        <v>18</v>
      </c>
      <c r="W354" s="3">
        <f t="shared" si="17"/>
        <v>351</v>
      </c>
      <c r="X354" s="3" t="e">
        <v>#REF!</v>
      </c>
    </row>
    <row r="355" spans="3:24" x14ac:dyDescent="0.25">
      <c r="C355" s="6" t="str">
        <f t="shared" si="15"/>
        <v>2 Trim. 2023</v>
      </c>
      <c r="D355" s="1">
        <v>45017</v>
      </c>
      <c r="E355" s="6">
        <v>598.09353314966711</v>
      </c>
      <c r="F355" s="6">
        <v>84.11</v>
      </c>
      <c r="G355" s="6">
        <v>2.0979163920000001</v>
      </c>
      <c r="H355" s="6">
        <v>64.271436227223987</v>
      </c>
      <c r="I355" s="6">
        <v>2767.56</v>
      </c>
      <c r="J355" s="6">
        <v>0.67749999999999999</v>
      </c>
      <c r="K355" s="6">
        <v>50.305647073218495</v>
      </c>
      <c r="L355" s="6">
        <v>1.254750227143882</v>
      </c>
      <c r="M355" s="6">
        <v>38.440330373743905</v>
      </c>
      <c r="N355" s="6">
        <v>1655.2597386036928</v>
      </c>
      <c r="O355" s="6">
        <v>405.20836870889946</v>
      </c>
      <c r="P355" s="6"/>
      <c r="Q355" s="6"/>
      <c r="R355" s="6"/>
      <c r="S355" s="6"/>
      <c r="T355" s="6">
        <v>2.4942532302936631E-2</v>
      </c>
      <c r="U355" s="27">
        <f t="shared" si="16"/>
        <v>1254.7502271438821</v>
      </c>
      <c r="V355" s="35" t="s">
        <v>18</v>
      </c>
      <c r="W355" s="3">
        <f t="shared" si="17"/>
        <v>352</v>
      </c>
      <c r="X355" s="3" t="e">
        <v>#REF!</v>
      </c>
    </row>
    <row r="356" spans="3:24" x14ac:dyDescent="0.25">
      <c r="C356" s="6" t="str">
        <f t="shared" si="15"/>
        <v>2 Trim. 2023</v>
      </c>
      <c r="D356" s="1">
        <v>45047</v>
      </c>
      <c r="E356" s="6">
        <v>603.66036467713059</v>
      </c>
      <c r="F356" s="6">
        <v>75.7</v>
      </c>
      <c r="G356" s="6">
        <v>2.0734451100000002</v>
      </c>
      <c r="H356" s="6">
        <v>64.076768488745984</v>
      </c>
      <c r="I356" s="6">
        <v>2475.6999999999998</v>
      </c>
      <c r="J356" s="6">
        <v>0.67749999999999999</v>
      </c>
      <c r="K356" s="6">
        <v>45.697089606058782</v>
      </c>
      <c r="L356" s="6">
        <v>1.2516566312406132</v>
      </c>
      <c r="M356" s="6">
        <v>38.680605433248473</v>
      </c>
      <c r="N356" s="6">
        <v>1494.481964831172</v>
      </c>
      <c r="O356" s="6">
        <v>408.97989706875597</v>
      </c>
      <c r="P356" s="6"/>
      <c r="Q356" s="6"/>
      <c r="R356" s="6"/>
      <c r="S356" s="6"/>
      <c r="T356" s="6">
        <v>2.7390292073976225E-2</v>
      </c>
      <c r="U356" s="27">
        <f t="shared" si="16"/>
        <v>1251.6566312406133</v>
      </c>
      <c r="V356" s="35" t="s">
        <v>18</v>
      </c>
      <c r="W356" s="3">
        <f t="shared" si="17"/>
        <v>353</v>
      </c>
      <c r="X356" s="3" t="e">
        <v>#REF!</v>
      </c>
    </row>
    <row r="357" spans="3:24" x14ac:dyDescent="0.25">
      <c r="C357" s="6" t="str">
        <f t="shared" si="15"/>
        <v>2 Trim. 2023</v>
      </c>
      <c r="D357" s="1">
        <v>45078</v>
      </c>
      <c r="E357" s="6">
        <v>605.1835846483234</v>
      </c>
      <c r="F357" s="6">
        <v>74.89</v>
      </c>
      <c r="G357" s="6">
        <v>2.0388325759999999</v>
      </c>
      <c r="H357" s="6">
        <v>62.495615317158702</v>
      </c>
      <c r="I357" s="6">
        <v>2375.4499999999998</v>
      </c>
      <c r="J357" s="6">
        <v>0.67749999999999999</v>
      </c>
      <c r="K357" s="6">
        <v>45.322198654312942</v>
      </c>
      <c r="L357" s="6">
        <v>1.2338680068414551</v>
      </c>
      <c r="M357" s="6">
        <v>37.82132050244077</v>
      </c>
      <c r="N357" s="6">
        <v>1437.5833461528598</v>
      </c>
      <c r="O357" s="6">
        <v>410.01187859923908</v>
      </c>
      <c r="P357" s="6"/>
      <c r="Q357" s="6"/>
      <c r="R357" s="6"/>
      <c r="S357" s="6"/>
      <c r="T357" s="6">
        <v>2.7224363413005739E-2</v>
      </c>
      <c r="U357" s="27">
        <f t="shared" si="16"/>
        <v>1233.8680068414551</v>
      </c>
      <c r="V357" s="35" t="s">
        <v>18</v>
      </c>
      <c r="W357" s="3">
        <f t="shared" si="17"/>
        <v>354</v>
      </c>
      <c r="X357" s="3" t="e">
        <v>#REF!</v>
      </c>
    </row>
    <row r="358" spans="3:24" x14ac:dyDescent="0.25">
      <c r="C358" s="6" t="str">
        <f t="shared" si="15"/>
        <v>3 Trim. 2023</v>
      </c>
      <c r="D358" s="1">
        <v>45108</v>
      </c>
      <c r="E358" s="6">
        <v>593.2641265094702</v>
      </c>
      <c r="F358" s="6">
        <v>80.099999999999994</v>
      </c>
      <c r="G358" s="6">
        <v>2.0542649160000002</v>
      </c>
      <c r="H358" s="6">
        <v>51.335266235036578</v>
      </c>
      <c r="I358" s="6">
        <v>2404.65</v>
      </c>
      <c r="J358" s="6">
        <v>0.67749999999999999</v>
      </c>
      <c r="K358" s="6">
        <v>47.520456533408556</v>
      </c>
      <c r="L358" s="6">
        <v>1.2187216810097903</v>
      </c>
      <c r="M358" s="6">
        <v>30.455371882060074</v>
      </c>
      <c r="N358" s="6">
        <v>1426.5925818109977</v>
      </c>
      <c r="O358" s="6">
        <v>401.93644571016608</v>
      </c>
      <c r="P358" s="6"/>
      <c r="Q358" s="6"/>
      <c r="R358" s="6"/>
      <c r="S358" s="6"/>
      <c r="T358" s="6">
        <v>2.5646253632958808E-2</v>
      </c>
      <c r="U358" s="27">
        <f t="shared" si="16"/>
        <v>1218.7216810097902</v>
      </c>
      <c r="V358" s="35" t="s">
        <v>18</v>
      </c>
      <c r="W358" s="3">
        <f t="shared" si="17"/>
        <v>355</v>
      </c>
      <c r="X358" s="3" t="e">
        <v>#REF!</v>
      </c>
    </row>
    <row r="359" spans="3:24" x14ac:dyDescent="0.25">
      <c r="C359" s="6" t="str">
        <f t="shared" si="15"/>
        <v>3 Trim. 2023</v>
      </c>
      <c r="D359" s="1">
        <v>45139</v>
      </c>
      <c r="E359" s="6">
        <v>601.32709833270178</v>
      </c>
      <c r="F359" s="6">
        <v>86.162999999999997</v>
      </c>
      <c r="G359" s="6">
        <v>2.1148919660000001</v>
      </c>
      <c r="H359" s="6">
        <v>50.588804448456528</v>
      </c>
      <c r="I359" s="6">
        <v>2404.65</v>
      </c>
      <c r="J359" s="6">
        <v>0.67749999999999999</v>
      </c>
      <c r="K359" s="6">
        <v>51.812146773640585</v>
      </c>
      <c r="L359" s="6">
        <v>1.271741849201923</v>
      </c>
      <c r="M359" s="6">
        <v>30.420418987110839</v>
      </c>
      <c r="N359" s="6">
        <v>1445.9812070057312</v>
      </c>
      <c r="O359" s="6">
        <v>407.39910912040546</v>
      </c>
      <c r="P359" s="6"/>
      <c r="Q359" s="6"/>
      <c r="R359" s="6"/>
      <c r="S359" s="6"/>
      <c r="T359" s="6">
        <v>2.454524524447849E-2</v>
      </c>
      <c r="U359" s="27">
        <f t="shared" si="16"/>
        <v>1271.7418492019231</v>
      </c>
      <c r="V359" s="35" t="s">
        <v>18</v>
      </c>
      <c r="W359" s="3">
        <f t="shared" si="17"/>
        <v>356</v>
      </c>
      <c r="X359" s="3" t="e">
        <v>#REF!</v>
      </c>
    </row>
    <row r="360" spans="3:24" x14ac:dyDescent="0.25">
      <c r="C360" s="6" t="str">
        <f t="shared" si="15"/>
        <v>3 Trim. 2023</v>
      </c>
      <c r="D360" s="1">
        <v>45170</v>
      </c>
      <c r="E360" s="6">
        <v>614.00350832972708</v>
      </c>
      <c r="F360" s="6">
        <v>94</v>
      </c>
      <c r="G360" s="6">
        <v>2.1594252900000002</v>
      </c>
      <c r="H360" s="6">
        <v>50.515412156895188</v>
      </c>
      <c r="I360" s="6">
        <v>2404.65</v>
      </c>
      <c r="J360" s="6">
        <v>0.67749999999999999</v>
      </c>
      <c r="K360" s="6">
        <v>57.71632978299435</v>
      </c>
      <c r="L360" s="6">
        <v>1.3258947040359386</v>
      </c>
      <c r="M360" s="6">
        <v>31.01664028905579</v>
      </c>
      <c r="N360" s="6">
        <v>1476.4635363050784</v>
      </c>
      <c r="O360" s="6">
        <v>415.98737689339009</v>
      </c>
      <c r="P360" s="6"/>
      <c r="Q360" s="6"/>
      <c r="R360" s="6"/>
      <c r="S360" s="6"/>
      <c r="T360" s="6">
        <v>2.297260946808511E-2</v>
      </c>
      <c r="U360" s="27">
        <f t="shared" si="16"/>
        <v>1325.8947040359385</v>
      </c>
      <c r="V360" s="35" t="s">
        <v>18</v>
      </c>
      <c r="W360" s="3">
        <f t="shared" si="17"/>
        <v>357</v>
      </c>
      <c r="X360" s="3" t="e">
        <v>#REF!</v>
      </c>
    </row>
    <row r="361" spans="3:24" x14ac:dyDescent="0.25">
      <c r="C361" s="6" t="str">
        <f t="shared" si="15"/>
        <v>4 Trim. 2023</v>
      </c>
      <c r="D361" s="1">
        <v>45200</v>
      </c>
      <c r="E361" s="6"/>
      <c r="F361" s="6"/>
      <c r="G361" s="6"/>
      <c r="H361" s="6"/>
      <c r="I361" s="6"/>
      <c r="J361" s="6">
        <v>0.67749999999999999</v>
      </c>
      <c r="K361" s="6" t="s">
        <v>19</v>
      </c>
      <c r="L361" s="6" t="s">
        <v>19</v>
      </c>
      <c r="M361" s="6" t="s">
        <v>19</v>
      </c>
      <c r="N361" s="6" t="s">
        <v>19</v>
      </c>
      <c r="O361" s="6">
        <v>0</v>
      </c>
      <c r="P361" s="6"/>
      <c r="Q361" s="6"/>
      <c r="R361" s="6"/>
      <c r="S361" s="6"/>
      <c r="T361" s="6" t="s">
        <v>19</v>
      </c>
      <c r="U361" s="27" t="e">
        <f>L361*1000</f>
        <v>#VALUE!</v>
      </c>
      <c r="V361" s="35"/>
      <c r="W361" s="3" t="str">
        <f t="shared" si="17"/>
        <v/>
      </c>
      <c r="X361" s="3" t="e">
        <v>#REF!</v>
      </c>
    </row>
    <row r="362" spans="3:24" x14ac:dyDescent="0.25">
      <c r="C362" s="6" t="str">
        <f t="shared" si="15"/>
        <v>4 Trim. 2023</v>
      </c>
      <c r="D362" s="1">
        <v>45231</v>
      </c>
      <c r="E362" s="6"/>
      <c r="F362" s="6"/>
      <c r="G362" s="6"/>
      <c r="H362" s="6"/>
      <c r="I362" s="6"/>
      <c r="J362" s="6">
        <v>0.67749999999999999</v>
      </c>
      <c r="K362" s="6" t="s">
        <v>19</v>
      </c>
      <c r="L362" s="6" t="s">
        <v>19</v>
      </c>
      <c r="M362" s="6" t="s">
        <v>19</v>
      </c>
      <c r="N362" s="6" t="s">
        <v>19</v>
      </c>
      <c r="O362" s="6">
        <v>0</v>
      </c>
      <c r="P362" s="6"/>
      <c r="Q362" s="6"/>
      <c r="R362" s="6"/>
      <c r="S362" s="6"/>
      <c r="T362" s="6" t="s">
        <v>19</v>
      </c>
      <c r="U362" s="27" t="e">
        <f t="shared" si="16"/>
        <v>#VALUE!</v>
      </c>
      <c r="V362" s="35"/>
      <c r="W362" s="3" t="str">
        <f t="shared" si="17"/>
        <v/>
      </c>
      <c r="X362" s="3" t="e">
        <v>#REF!</v>
      </c>
    </row>
    <row r="363" spans="3:24" x14ac:dyDescent="0.25">
      <c r="C363" s="6" t="str">
        <f t="shared" si="15"/>
        <v>4 Trim. 2023</v>
      </c>
      <c r="D363" s="1">
        <v>45261</v>
      </c>
      <c r="E363" s="6"/>
      <c r="F363" s="6"/>
      <c r="G363" s="6"/>
      <c r="H363" s="6"/>
      <c r="I363" s="6"/>
      <c r="J363" s="6">
        <v>0.67749999999999999</v>
      </c>
      <c r="K363" s="6" t="s">
        <v>19</v>
      </c>
      <c r="L363" s="6" t="s">
        <v>19</v>
      </c>
      <c r="M363" s="6" t="s">
        <v>19</v>
      </c>
      <c r="N363" s="6" t="s">
        <v>19</v>
      </c>
      <c r="O363" s="6">
        <v>0</v>
      </c>
      <c r="P363" s="6"/>
      <c r="Q363" s="6"/>
      <c r="R363" s="6"/>
      <c r="S363" s="6"/>
      <c r="T363" s="6" t="s">
        <v>19</v>
      </c>
      <c r="U363" s="27" t="e">
        <f t="shared" si="16"/>
        <v>#VALUE!</v>
      </c>
      <c r="V363" s="35"/>
      <c r="W363" s="3" t="str">
        <f t="shared" si="17"/>
        <v/>
      </c>
      <c r="X363" s="3" t="e">
        <v>#REF!</v>
      </c>
    </row>
    <row r="364" spans="3:24" x14ac:dyDescent="0.25">
      <c r="C364" s="6" t="str">
        <f t="shared" si="15"/>
        <v>1 Trim. 2024</v>
      </c>
      <c r="D364" s="1">
        <v>45292</v>
      </c>
      <c r="E364" s="6"/>
      <c r="F364" s="6"/>
      <c r="G364" s="6"/>
      <c r="H364" s="6"/>
      <c r="I364" s="6"/>
      <c r="J364" s="6">
        <v>0.67749999999999999</v>
      </c>
      <c r="K364" s="6" t="s">
        <v>19</v>
      </c>
      <c r="L364" s="6" t="s">
        <v>19</v>
      </c>
      <c r="M364" s="6" t="s">
        <v>19</v>
      </c>
      <c r="N364" s="6" t="s">
        <v>19</v>
      </c>
      <c r="O364" s="6">
        <v>0</v>
      </c>
      <c r="P364" s="6"/>
      <c r="Q364" s="6"/>
      <c r="R364" s="6"/>
      <c r="S364" s="6"/>
      <c r="T364" s="6" t="s">
        <v>19</v>
      </c>
      <c r="U364" s="27" t="e">
        <f t="shared" si="16"/>
        <v>#VALUE!</v>
      </c>
      <c r="V364" s="35"/>
      <c r="W364" s="3" t="str">
        <f t="shared" si="17"/>
        <v/>
      </c>
      <c r="X364" s="3" t="e">
        <v>#REF!</v>
      </c>
    </row>
    <row r="365" spans="3:24" x14ac:dyDescent="0.25">
      <c r="C365" s="6" t="str">
        <f t="shared" si="15"/>
        <v>1 Trim. 2024</v>
      </c>
      <c r="D365" s="1">
        <v>45323</v>
      </c>
      <c r="E365" s="6"/>
      <c r="F365" s="6"/>
      <c r="G365" s="6"/>
      <c r="H365" s="6"/>
      <c r="I365" s="6"/>
      <c r="J365" s="6">
        <v>0.67749999999999999</v>
      </c>
      <c r="K365" s="6" t="s">
        <v>19</v>
      </c>
      <c r="L365" s="6" t="s">
        <v>19</v>
      </c>
      <c r="M365" s="6" t="s">
        <v>19</v>
      </c>
      <c r="N365" s="6" t="s">
        <v>19</v>
      </c>
      <c r="O365" s="6">
        <v>0</v>
      </c>
      <c r="P365" s="6"/>
      <c r="Q365" s="6"/>
      <c r="R365" s="6"/>
      <c r="S365" s="6"/>
      <c r="T365" s="6" t="s">
        <v>19</v>
      </c>
      <c r="U365" s="27" t="e">
        <f t="shared" si="16"/>
        <v>#VALUE!</v>
      </c>
      <c r="V365" s="35"/>
      <c r="W365" s="3" t="str">
        <f t="shared" si="17"/>
        <v/>
      </c>
      <c r="X365" s="3" t="e">
        <v>#REF!</v>
      </c>
    </row>
    <row r="366" spans="3:24" x14ac:dyDescent="0.25">
      <c r="C366" s="6" t="str">
        <f t="shared" si="15"/>
        <v>1 Trim. 2024</v>
      </c>
      <c r="D366" s="1">
        <v>45352</v>
      </c>
      <c r="E366" s="6"/>
      <c r="F366" s="6"/>
      <c r="G366" s="6"/>
      <c r="H366" s="6"/>
      <c r="I366" s="6"/>
      <c r="J366" s="6">
        <v>0.67749999999999999</v>
      </c>
      <c r="K366" s="6" t="s">
        <v>19</v>
      </c>
      <c r="L366" s="6" t="s">
        <v>19</v>
      </c>
      <c r="M366" s="6" t="s">
        <v>19</v>
      </c>
      <c r="N366" s="6" t="s">
        <v>19</v>
      </c>
      <c r="O366" s="6">
        <v>0</v>
      </c>
      <c r="P366" s="6"/>
      <c r="Q366" s="6"/>
      <c r="R366" s="6"/>
      <c r="S366" s="6"/>
      <c r="T366" s="6" t="s">
        <v>19</v>
      </c>
      <c r="U366" s="27" t="e">
        <f t="shared" si="16"/>
        <v>#VALUE!</v>
      </c>
      <c r="V366" s="35"/>
      <c r="W366" s="3" t="str">
        <f t="shared" si="17"/>
        <v/>
      </c>
      <c r="X366" s="3" t="e">
        <v>#REF!</v>
      </c>
    </row>
    <row r="367" spans="3:24" x14ac:dyDescent="0.25">
      <c r="C367" s="6" t="str">
        <f t="shared" si="15"/>
        <v>2 Trim. 2024</v>
      </c>
      <c r="D367" s="1">
        <v>45383</v>
      </c>
      <c r="E367" s="6"/>
      <c r="F367" s="6"/>
      <c r="G367" s="6"/>
      <c r="H367" s="6"/>
      <c r="I367" s="6"/>
      <c r="J367" s="6">
        <v>0.67749999999999999</v>
      </c>
      <c r="K367" s="6" t="s">
        <v>19</v>
      </c>
      <c r="L367" s="6" t="s">
        <v>19</v>
      </c>
      <c r="M367" s="6" t="s">
        <v>19</v>
      </c>
      <c r="N367" s="6" t="s">
        <v>19</v>
      </c>
      <c r="O367" s="6">
        <v>0</v>
      </c>
      <c r="P367" s="6"/>
      <c r="Q367" s="6"/>
      <c r="R367" s="6"/>
      <c r="S367" s="6"/>
      <c r="T367" s="6" t="s">
        <v>19</v>
      </c>
      <c r="U367" s="27" t="e">
        <f t="shared" si="16"/>
        <v>#VALUE!</v>
      </c>
      <c r="V367" s="35"/>
      <c r="W367" s="3" t="str">
        <f t="shared" si="17"/>
        <v/>
      </c>
      <c r="X367" s="3" t="e">
        <v>#REF!</v>
      </c>
    </row>
    <row r="368" spans="3:24" x14ac:dyDescent="0.25">
      <c r="C368" s="6" t="str">
        <f t="shared" si="15"/>
        <v>2 Trim. 2024</v>
      </c>
      <c r="D368" s="1">
        <v>45413</v>
      </c>
      <c r="E368" s="6"/>
      <c r="F368" s="6"/>
      <c r="G368" s="6"/>
      <c r="H368" s="6"/>
      <c r="I368" s="6"/>
      <c r="J368" s="6">
        <v>0.67749999999999999</v>
      </c>
      <c r="K368" s="6" t="s">
        <v>19</v>
      </c>
      <c r="L368" s="6" t="s">
        <v>19</v>
      </c>
      <c r="M368" s="6" t="s">
        <v>19</v>
      </c>
      <c r="N368" s="6" t="s">
        <v>19</v>
      </c>
      <c r="O368" s="6">
        <v>0</v>
      </c>
      <c r="P368" s="6"/>
      <c r="Q368" s="6"/>
      <c r="R368" s="6"/>
      <c r="S368" s="6"/>
      <c r="T368" s="6" t="s">
        <v>19</v>
      </c>
      <c r="U368" s="27" t="e">
        <f t="shared" si="16"/>
        <v>#VALUE!</v>
      </c>
      <c r="V368" s="35"/>
      <c r="W368" s="3" t="str">
        <f t="shared" si="17"/>
        <v/>
      </c>
      <c r="X368" s="3" t="e">
        <v>#REF!</v>
      </c>
    </row>
    <row r="369" spans="3:24" x14ac:dyDescent="0.25">
      <c r="C369" s="6" t="str">
        <f t="shared" si="15"/>
        <v>2 Trim. 2024</v>
      </c>
      <c r="D369" s="1">
        <v>45444</v>
      </c>
      <c r="E369" s="6"/>
      <c r="F369" s="6"/>
      <c r="G369" s="6"/>
      <c r="H369" s="6"/>
      <c r="I369" s="6"/>
      <c r="J369" s="6">
        <v>0.67749999999999999</v>
      </c>
      <c r="K369" s="6" t="s">
        <v>19</v>
      </c>
      <c r="L369" s="6" t="s">
        <v>19</v>
      </c>
      <c r="M369" s="6" t="s">
        <v>19</v>
      </c>
      <c r="N369" s="6" t="s">
        <v>19</v>
      </c>
      <c r="O369" s="6">
        <v>0</v>
      </c>
      <c r="P369" s="6"/>
      <c r="Q369" s="6"/>
      <c r="R369" s="6"/>
      <c r="S369" s="6"/>
      <c r="T369" s="6" t="s">
        <v>19</v>
      </c>
      <c r="U369" s="27" t="e">
        <f t="shared" si="16"/>
        <v>#VALUE!</v>
      </c>
      <c r="V369" s="35"/>
      <c r="W369" s="3" t="str">
        <f t="shared" si="17"/>
        <v/>
      </c>
      <c r="X369" s="3" t="e">
        <v>#REF!</v>
      </c>
    </row>
    <row r="370" spans="3:24" x14ac:dyDescent="0.25">
      <c r="C370" s="6" t="str">
        <f t="shared" si="15"/>
        <v>3 Trim. 2024</v>
      </c>
      <c r="D370" s="1">
        <v>45474</v>
      </c>
      <c r="E370" s="6"/>
      <c r="F370" s="6"/>
      <c r="G370" s="6"/>
      <c r="H370" s="6"/>
      <c r="I370" s="6"/>
      <c r="J370" s="6">
        <v>0.67749999999999999</v>
      </c>
      <c r="K370" s="6" t="s">
        <v>19</v>
      </c>
      <c r="L370" s="6" t="s">
        <v>19</v>
      </c>
      <c r="M370" s="6" t="s">
        <v>19</v>
      </c>
      <c r="N370" s="6" t="s">
        <v>19</v>
      </c>
      <c r="O370" s="6">
        <v>0</v>
      </c>
      <c r="P370" s="6"/>
      <c r="Q370" s="6"/>
      <c r="R370" s="6"/>
      <c r="S370" s="6"/>
      <c r="T370" s="6" t="s">
        <v>19</v>
      </c>
      <c r="U370" s="27" t="e">
        <f t="shared" si="16"/>
        <v>#VALUE!</v>
      </c>
      <c r="V370" s="35"/>
      <c r="W370" s="3" t="str">
        <f t="shared" si="17"/>
        <v/>
      </c>
      <c r="X370" s="3" t="e">
        <v>#REF!</v>
      </c>
    </row>
    <row r="371" spans="3:24" x14ac:dyDescent="0.25">
      <c r="C371" s="6" t="str">
        <f t="shared" si="15"/>
        <v>3 Trim. 2024</v>
      </c>
      <c r="D371" s="1">
        <v>45505</v>
      </c>
      <c r="E371" s="6"/>
      <c r="F371" s="6"/>
      <c r="G371" s="6"/>
      <c r="H371" s="6"/>
      <c r="I371" s="6"/>
      <c r="J371" s="6">
        <v>0.67749999999999999</v>
      </c>
      <c r="K371" s="6" t="s">
        <v>19</v>
      </c>
      <c r="L371" s="6" t="s">
        <v>19</v>
      </c>
      <c r="M371" s="6" t="s">
        <v>19</v>
      </c>
      <c r="N371" s="6" t="s">
        <v>19</v>
      </c>
      <c r="O371" s="6">
        <v>0</v>
      </c>
      <c r="P371" s="6"/>
      <c r="Q371" s="6"/>
      <c r="R371" s="6"/>
      <c r="S371" s="6"/>
      <c r="T371" s="6" t="s">
        <v>19</v>
      </c>
      <c r="U371" s="27" t="e">
        <f t="shared" si="16"/>
        <v>#VALUE!</v>
      </c>
      <c r="V371" s="35"/>
      <c r="W371" s="3" t="str">
        <f t="shared" si="17"/>
        <v/>
      </c>
      <c r="X371" s="3" t="e">
        <v>#REF!</v>
      </c>
    </row>
    <row r="372" spans="3:24" x14ac:dyDescent="0.25">
      <c r="C372" s="6" t="str">
        <f t="shared" si="15"/>
        <v>3 Trim. 2024</v>
      </c>
      <c r="D372" s="1">
        <v>45536</v>
      </c>
      <c r="E372" s="6"/>
      <c r="F372" s="6"/>
      <c r="G372" s="6"/>
      <c r="H372" s="6"/>
      <c r="I372" s="6"/>
      <c r="J372" s="6">
        <v>0.67749999999999999</v>
      </c>
      <c r="K372" s="6" t="s">
        <v>19</v>
      </c>
      <c r="L372" s="6" t="s">
        <v>19</v>
      </c>
      <c r="M372" s="6" t="s">
        <v>19</v>
      </c>
      <c r="N372" s="6" t="s">
        <v>19</v>
      </c>
      <c r="O372" s="6">
        <v>0</v>
      </c>
      <c r="P372" s="6"/>
      <c r="Q372" s="6"/>
      <c r="R372" s="6"/>
      <c r="S372" s="6"/>
      <c r="T372" s="6" t="s">
        <v>19</v>
      </c>
      <c r="U372" s="27" t="e">
        <f t="shared" si="16"/>
        <v>#VALUE!</v>
      </c>
      <c r="V372" s="35"/>
      <c r="W372" s="3" t="str">
        <f t="shared" si="17"/>
        <v/>
      </c>
      <c r="X372" s="3" t="e">
        <v>#REF!</v>
      </c>
    </row>
    <row r="373" spans="3:24" x14ac:dyDescent="0.25">
      <c r="C373" s="6" t="str">
        <f t="shared" si="15"/>
        <v>4 Trim. 2024</v>
      </c>
      <c r="D373" s="1">
        <v>45566</v>
      </c>
      <c r="E373" s="6"/>
      <c r="F373" s="6"/>
      <c r="G373" s="6"/>
      <c r="H373" s="6"/>
      <c r="I373" s="6"/>
      <c r="J373" s="6">
        <v>0.67749999999999999</v>
      </c>
      <c r="K373" s="6" t="s">
        <v>19</v>
      </c>
      <c r="L373" s="6" t="s">
        <v>19</v>
      </c>
      <c r="M373" s="6" t="s">
        <v>19</v>
      </c>
      <c r="N373" s="6" t="s">
        <v>19</v>
      </c>
      <c r="O373" s="6">
        <v>0</v>
      </c>
      <c r="P373" s="6"/>
      <c r="Q373" s="6"/>
      <c r="R373" s="6"/>
      <c r="S373" s="6"/>
      <c r="T373" s="6" t="s">
        <v>19</v>
      </c>
      <c r="U373" s="27" t="e">
        <f t="shared" si="16"/>
        <v>#VALUE!</v>
      </c>
      <c r="V373" s="35"/>
      <c r="W373" s="3" t="str">
        <f t="shared" si="17"/>
        <v/>
      </c>
      <c r="X373" s="3" t="e">
        <v>#REF!</v>
      </c>
    </row>
    <row r="374" spans="3:24" x14ac:dyDescent="0.25">
      <c r="C374" s="6" t="str">
        <f t="shared" si="15"/>
        <v>4 Trim. 2024</v>
      </c>
      <c r="D374" s="1">
        <v>45597</v>
      </c>
      <c r="E374" s="6"/>
      <c r="F374" s="6"/>
      <c r="G374" s="6"/>
      <c r="H374" s="6"/>
      <c r="I374" s="6"/>
      <c r="J374" s="6">
        <v>0.67749999999999999</v>
      </c>
      <c r="K374" s="6" t="s">
        <v>19</v>
      </c>
      <c r="L374" s="6" t="s">
        <v>19</v>
      </c>
      <c r="M374" s="6" t="s">
        <v>19</v>
      </c>
      <c r="N374" s="6" t="s">
        <v>19</v>
      </c>
      <c r="O374" s="6">
        <v>0</v>
      </c>
      <c r="P374" s="6"/>
      <c r="Q374" s="6"/>
      <c r="R374" s="6"/>
      <c r="S374" s="6"/>
      <c r="T374" s="6" t="s">
        <v>19</v>
      </c>
      <c r="U374" s="27" t="e">
        <f t="shared" si="16"/>
        <v>#VALUE!</v>
      </c>
      <c r="V374" s="35"/>
      <c r="W374" s="3" t="str">
        <f t="shared" si="17"/>
        <v/>
      </c>
      <c r="X374" s="3" t="e">
        <v>#REF!</v>
      </c>
    </row>
    <row r="375" spans="3:24" x14ac:dyDescent="0.25">
      <c r="C375" s="6" t="str">
        <f t="shared" si="15"/>
        <v>4 Trim. 2024</v>
      </c>
      <c r="D375" s="1">
        <v>45627</v>
      </c>
      <c r="E375" s="6"/>
      <c r="F375" s="6"/>
      <c r="G375" s="6"/>
      <c r="H375" s="6"/>
      <c r="I375" s="6"/>
      <c r="J375" s="6">
        <v>0.67749999999999999</v>
      </c>
      <c r="K375" s="6" t="s">
        <v>19</v>
      </c>
      <c r="L375" s="6" t="s">
        <v>19</v>
      </c>
      <c r="M375" s="6" t="s">
        <v>19</v>
      </c>
      <c r="N375" s="6" t="s">
        <v>19</v>
      </c>
      <c r="O375" s="6">
        <v>0</v>
      </c>
      <c r="P375" s="6"/>
      <c r="Q375" s="6"/>
      <c r="R375" s="6"/>
      <c r="S375" s="6"/>
      <c r="T375" s="6" t="s">
        <v>19</v>
      </c>
      <c r="U375" s="27" t="e">
        <f t="shared" si="16"/>
        <v>#VALUE!</v>
      </c>
      <c r="V375" s="35"/>
      <c r="W375" s="3" t="str">
        <f t="shared" si="17"/>
        <v/>
      </c>
      <c r="X375" s="3" t="e">
        <v>#REF!</v>
      </c>
    </row>
    <row r="376" spans="3:24" x14ac:dyDescent="0.25">
      <c r="C376" s="6" t="str">
        <f t="shared" si="15"/>
        <v>1 Trim. 2025</v>
      </c>
      <c r="D376" s="1">
        <v>45658</v>
      </c>
      <c r="E376" s="6">
        <v>579.78126422655839</v>
      </c>
      <c r="F376" s="6">
        <v>85.53</v>
      </c>
      <c r="G376" s="6"/>
      <c r="H376" s="6"/>
      <c r="I376" s="6"/>
      <c r="J376" s="6"/>
      <c r="K376" s="6"/>
      <c r="L376" s="6"/>
      <c r="M376" s="6"/>
      <c r="N376" s="6"/>
      <c r="O376" s="6"/>
      <c r="P376" s="6"/>
      <c r="Q376" s="6"/>
      <c r="R376" s="6"/>
      <c r="S376" s="6"/>
      <c r="T376" s="6"/>
      <c r="U376" s="27">
        <f>L376*1000</f>
        <v>0</v>
      </c>
      <c r="V376" s="35"/>
      <c r="W376" s="3"/>
      <c r="X376" s="3" t="e">
        <v>#REF!</v>
      </c>
    </row>
  </sheetData>
  <dataValidations count="2">
    <dataValidation allowBlank="1" showInputMessage="1" showErrorMessage="1" promptTitle="Saisie de données" prompt="Veuillez saisir des valeurs positives" sqref="E361:I375" xr:uid="{1A408D04-F992-44EF-AFF5-FF808A25D5EE}"/>
    <dataValidation type="textLength" operator="equal" allowBlank="1" showInputMessage="1" showErrorMessage="1" sqref="V361:V376" xr:uid="{563041DE-7EAE-45DA-B080-F0A3DB3E04F8}">
      <formula1>1</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4</vt:i4>
      </vt:variant>
      <vt:variant>
        <vt:lpstr>Plages nommées</vt:lpstr>
      </vt:variant>
      <vt:variant>
        <vt:i4>29</vt:i4>
      </vt:variant>
    </vt:vector>
  </HeadingPairs>
  <TitlesOfParts>
    <vt:vector size="33" baseType="lpstr">
      <vt:lpstr>Page de garde</vt:lpstr>
      <vt:lpstr>Secteur extérieur</vt:lpstr>
      <vt:lpstr>Base intermédiaire</vt:lpstr>
      <vt:lpstr>Base</vt:lpstr>
      <vt:lpstr>Amandes_karité</vt:lpstr>
      <vt:lpstr>Base</vt:lpstr>
      <vt:lpstr>Base_intermediaire_graph</vt:lpstr>
      <vt:lpstr>Base_intermediaire_trim</vt:lpstr>
      <vt:lpstr>Beurre_karité</vt:lpstr>
      <vt:lpstr>Choix</vt:lpstr>
      <vt:lpstr>Cours_mondial_de_l_Or__1.000_Francs_CFA___g</vt:lpstr>
      <vt:lpstr>Cours_mondial_de_l_Or__en___US___g</vt:lpstr>
      <vt:lpstr>Cours_mondial_du_coton__1.000_Francs_CFA___Kg</vt:lpstr>
      <vt:lpstr>Cours_mondial_du_coton__Indice_Liverpool_en___US___Kg</vt:lpstr>
      <vt:lpstr>Cours_mondial_du_pétrole__1.000_Francs_CFA___Baril</vt:lpstr>
      <vt:lpstr>Cours_mondial_du_pétrole__en___US___Baril</vt:lpstr>
      <vt:lpstr>Cours_mondial_du_Sésame____US___Kg</vt:lpstr>
      <vt:lpstr>Cours_mondial_du_Sésame__Francs_CFA___Kg</vt:lpstr>
      <vt:lpstr>Cours_mondial_du_zinc__Francs_CFA___Kg</vt:lpstr>
      <vt:lpstr>date</vt:lpstr>
      <vt:lpstr>Données</vt:lpstr>
      <vt:lpstr>Entête_base</vt:lpstr>
      <vt:lpstr>Graines_arachides</vt:lpstr>
      <vt:lpstr>hn</vt:lpstr>
      <vt:lpstr>Huile_arachide</vt:lpstr>
      <vt:lpstr>Nb_Donnees</vt:lpstr>
      <vt:lpstr>Pouvoir_d_achat_pétrolier_du_coton</vt:lpstr>
      <vt:lpstr>SaisieLigneCoursMat</vt:lpstr>
      <vt:lpstr>SaisieMoisCoursMat</vt:lpstr>
      <vt:lpstr>Taux_de_change_du_Dollar__en_Francs_CFA</vt:lpstr>
      <vt:lpstr>Zinc____US_t</vt:lpstr>
      <vt:lpstr>'Page de garde'!Zone_d_impression</vt:lpstr>
      <vt:lpstr>'Secteur extérieur'!Zone_d_impression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Oumarou CISSE</dc:creator>
  <cp:lastModifiedBy>Oumarou CISSE</cp:lastModifiedBy>
  <dcterms:created xsi:type="dcterms:W3CDTF">2024-05-09T10:31:18Z</dcterms:created>
  <dcterms:modified xsi:type="dcterms:W3CDTF">2025-10-31T20:11:41Z</dcterms:modified>
</cp:coreProperties>
</file>