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5802A9DC-BF4D-4C7E-9F1C-761035F546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externalReferences>
    <externalReference r:id="rId2"/>
  </externalReferences>
  <definedNames>
    <definedName name="_xlnm._FilterDatabase" localSheetId="0" hidden="1">CT!$A$12:$AP$20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0" i="1" l="1"/>
  <c r="AN20" i="1"/>
  <c r="T20" i="1"/>
  <c r="AM19" i="1" l="1"/>
  <c r="R19" i="1" s="1"/>
  <c r="AL19" i="1"/>
  <c r="Q19" i="1" s="1"/>
  <c r="AK19" i="1"/>
  <c r="P19" i="1" s="1"/>
  <c r="AJ19" i="1"/>
  <c r="O19" i="1" s="1"/>
  <c r="AI19" i="1"/>
  <c r="N19" i="1" s="1"/>
  <c r="AH19" i="1"/>
  <c r="M19" i="1" s="1"/>
  <c r="AG19" i="1"/>
  <c r="AF19" i="1"/>
  <c r="L19" i="1" s="1"/>
  <c r="AE19" i="1"/>
  <c r="K19" i="1" s="1"/>
  <c r="AD19" i="1"/>
  <c r="J19" i="1" s="1"/>
  <c r="AC19" i="1"/>
  <c r="I19" i="1" s="1"/>
  <c r="AB19" i="1"/>
  <c r="H19" i="1" s="1"/>
  <c r="AA19" i="1"/>
  <c r="G19" i="1" s="1"/>
  <c r="Z19" i="1"/>
  <c r="Y19" i="1"/>
  <c r="F19" i="1" s="1"/>
  <c r="X19" i="1"/>
  <c r="E19" i="1" s="1"/>
  <c r="W19" i="1"/>
  <c r="D19" i="1" s="1"/>
  <c r="V19" i="1"/>
  <c r="C19" i="1" s="1"/>
  <c r="U19" i="1"/>
  <c r="B19" i="1" s="1"/>
  <c r="AM18" i="1"/>
  <c r="R18" i="1" s="1"/>
  <c r="AL18" i="1"/>
  <c r="Q18" i="1" s="1"/>
  <c r="AK18" i="1"/>
  <c r="P18" i="1" s="1"/>
  <c r="AJ18" i="1"/>
  <c r="O18" i="1" s="1"/>
  <c r="AI18" i="1"/>
  <c r="N18" i="1" s="1"/>
  <c r="AH18" i="1"/>
  <c r="AG18" i="1"/>
  <c r="AF18" i="1"/>
  <c r="L18" i="1" s="1"/>
  <c r="AE18" i="1"/>
  <c r="K18" i="1" s="1"/>
  <c r="AD18" i="1"/>
  <c r="J18" i="1" s="1"/>
  <c r="AC18" i="1"/>
  <c r="I18" i="1" s="1"/>
  <c r="AB18" i="1"/>
  <c r="H18" i="1" s="1"/>
  <c r="AA18" i="1"/>
  <c r="G18" i="1" s="1"/>
  <c r="Z18" i="1"/>
  <c r="Y18" i="1"/>
  <c r="F18" i="1" s="1"/>
  <c r="X18" i="1"/>
  <c r="E18" i="1" s="1"/>
  <c r="W18" i="1"/>
  <c r="D18" i="1" s="1"/>
  <c r="V18" i="1"/>
  <c r="C18" i="1" s="1"/>
  <c r="U18" i="1"/>
  <c r="B18" i="1" s="1"/>
  <c r="M18" i="1"/>
  <c r="AM17" i="1"/>
  <c r="R17" i="1" s="1"/>
  <c r="AL17" i="1"/>
  <c r="Q17" i="1" s="1"/>
  <c r="AK17" i="1"/>
  <c r="P17" i="1" s="1"/>
  <c r="AJ17" i="1"/>
  <c r="O17" i="1" s="1"/>
  <c r="AI17" i="1"/>
  <c r="N17" i="1" s="1"/>
  <c r="AH17" i="1"/>
  <c r="M17" i="1" s="1"/>
  <c r="AG17" i="1"/>
  <c r="AF17" i="1"/>
  <c r="L17" i="1" s="1"/>
  <c r="AE17" i="1"/>
  <c r="K17" i="1" s="1"/>
  <c r="AD17" i="1"/>
  <c r="J17" i="1" s="1"/>
  <c r="AC17" i="1"/>
  <c r="I17" i="1" s="1"/>
  <c r="AB17" i="1"/>
  <c r="H17" i="1" s="1"/>
  <c r="AA17" i="1"/>
  <c r="G17" i="1" s="1"/>
  <c r="Z17" i="1"/>
  <c r="Y17" i="1"/>
  <c r="F17" i="1" s="1"/>
  <c r="X17" i="1"/>
  <c r="E17" i="1" s="1"/>
  <c r="W17" i="1"/>
  <c r="D17" i="1" s="1"/>
  <c r="V17" i="1"/>
  <c r="C17" i="1" s="1"/>
  <c r="U17" i="1"/>
  <c r="B17" i="1" s="1"/>
  <c r="AM16" i="1"/>
  <c r="R16" i="1" s="1"/>
  <c r="AL16" i="1"/>
  <c r="Q16" i="1" s="1"/>
  <c r="AK16" i="1"/>
  <c r="AJ16" i="1"/>
  <c r="O16" i="1" s="1"/>
  <c r="AI16" i="1"/>
  <c r="N16" i="1" s="1"/>
  <c r="AH16" i="1"/>
  <c r="M16" i="1" s="1"/>
  <c r="AG16" i="1"/>
  <c r="AF16" i="1"/>
  <c r="L16" i="1" s="1"/>
  <c r="AE16" i="1"/>
  <c r="K16" i="1" s="1"/>
  <c r="AD16" i="1"/>
  <c r="J16" i="1" s="1"/>
  <c r="AC16" i="1"/>
  <c r="I16" i="1" s="1"/>
  <c r="AB16" i="1"/>
  <c r="H16" i="1" s="1"/>
  <c r="AA16" i="1"/>
  <c r="G16" i="1" s="1"/>
  <c r="Z16" i="1"/>
  <c r="Y16" i="1"/>
  <c r="F16" i="1" s="1"/>
  <c r="X16" i="1"/>
  <c r="E16" i="1" s="1"/>
  <c r="W16" i="1"/>
  <c r="D16" i="1" s="1"/>
  <c r="V16" i="1"/>
  <c r="C16" i="1" s="1"/>
  <c r="U16" i="1"/>
  <c r="B16" i="1" s="1"/>
  <c r="P16" i="1"/>
  <c r="AM15" i="1"/>
  <c r="R15" i="1" s="1"/>
  <c r="AL15" i="1"/>
  <c r="Q15" i="1" s="1"/>
  <c r="AK15" i="1"/>
  <c r="P15" i="1" s="1"/>
  <c r="AJ15" i="1"/>
  <c r="AI15" i="1"/>
  <c r="N15" i="1" s="1"/>
  <c r="AH15" i="1"/>
  <c r="M15" i="1" s="1"/>
  <c r="AG15" i="1"/>
  <c r="AF15" i="1"/>
  <c r="L15" i="1" s="1"/>
  <c r="AE15" i="1"/>
  <c r="K15" i="1" s="1"/>
  <c r="AD15" i="1"/>
  <c r="J15" i="1" s="1"/>
  <c r="AC15" i="1"/>
  <c r="I15" i="1" s="1"/>
  <c r="AB15" i="1"/>
  <c r="H15" i="1" s="1"/>
  <c r="AA15" i="1"/>
  <c r="G15" i="1" s="1"/>
  <c r="Z15" i="1"/>
  <c r="Y15" i="1"/>
  <c r="F15" i="1" s="1"/>
  <c r="X15" i="1"/>
  <c r="E15" i="1" s="1"/>
  <c r="W15" i="1"/>
  <c r="D15" i="1" s="1"/>
  <c r="V15" i="1"/>
  <c r="C15" i="1" s="1"/>
  <c r="U15" i="1"/>
  <c r="B15" i="1" s="1"/>
  <c r="O15" i="1"/>
  <c r="AM14" i="1"/>
  <c r="R14" i="1" s="1"/>
  <c r="AL14" i="1"/>
  <c r="AK14" i="1"/>
  <c r="P14" i="1" s="1"/>
  <c r="AJ14" i="1"/>
  <c r="O14" i="1" s="1"/>
  <c r="AI14" i="1"/>
  <c r="N14" i="1" s="1"/>
  <c r="AH14" i="1"/>
  <c r="M14" i="1" s="1"/>
  <c r="AG14" i="1"/>
  <c r="AF14" i="1"/>
  <c r="L14" i="1" s="1"/>
  <c r="AE14" i="1"/>
  <c r="K14" i="1" s="1"/>
  <c r="AD14" i="1"/>
  <c r="J14" i="1" s="1"/>
  <c r="AC14" i="1"/>
  <c r="AB14" i="1"/>
  <c r="H14" i="1" s="1"/>
  <c r="AA14" i="1"/>
  <c r="G14" i="1" s="1"/>
  <c r="Z14" i="1"/>
  <c r="Y14" i="1"/>
  <c r="F14" i="1" s="1"/>
  <c r="X14" i="1"/>
  <c r="E14" i="1" s="1"/>
  <c r="W14" i="1"/>
  <c r="D14" i="1" s="1"/>
  <c r="V14" i="1"/>
  <c r="C14" i="1" s="1"/>
  <c r="U14" i="1"/>
  <c r="B14" i="1" s="1"/>
  <c r="Q14" i="1"/>
  <c r="I14" i="1"/>
  <c r="AM13" i="1"/>
  <c r="R13" i="1" s="1"/>
  <c r="AL13" i="1"/>
  <c r="Q13" i="1" s="1"/>
  <c r="AK13" i="1"/>
  <c r="P13" i="1" s="1"/>
  <c r="AJ13" i="1"/>
  <c r="O13" i="1" s="1"/>
  <c r="AI13" i="1"/>
  <c r="N13" i="1" s="1"/>
  <c r="AH13" i="1"/>
  <c r="M13" i="1" s="1"/>
  <c r="AG13" i="1"/>
  <c r="AF13" i="1"/>
  <c r="L13" i="1" s="1"/>
  <c r="AE13" i="1"/>
  <c r="K13" i="1" s="1"/>
  <c r="AD13" i="1"/>
  <c r="J13" i="1" s="1"/>
  <c r="AC13" i="1"/>
  <c r="I13" i="1" s="1"/>
  <c r="AB13" i="1"/>
  <c r="H13" i="1" s="1"/>
  <c r="AA13" i="1"/>
  <c r="G13" i="1" s="1"/>
  <c r="Z13" i="1"/>
  <c r="Y13" i="1"/>
  <c r="F13" i="1" s="1"/>
  <c r="X13" i="1"/>
  <c r="E13" i="1" s="1"/>
  <c r="W13" i="1"/>
  <c r="D13" i="1" s="1"/>
  <c r="V13" i="1"/>
  <c r="C13" i="1" s="1"/>
  <c r="U13" i="1"/>
  <c r="B13" i="1" s="1"/>
  <c r="AP14" i="1" l="1"/>
  <c r="AP15" i="1"/>
  <c r="AP16" i="1"/>
  <c r="AP17" i="1"/>
  <c r="AP18" i="1"/>
  <c r="AP19" i="1"/>
  <c r="AP13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0" i="1"/>
  <c r="AP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<sst xmlns="http://schemas.openxmlformats.org/spreadsheetml/2006/main" count="54" uniqueCount="22">
  <si>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</si>
  <si>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</si>
  <si>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</si>
  <si>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</si>
  <si>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</si>
  <si>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</si>
  <si>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</si>
  <si>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</si>
  <si>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</si>
  <si>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</si>
  <si>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</si>
  <si>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</si>
  <si>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</si>
  <si>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</si>
  <si>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</si>
  <si>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</si>
  <si>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</si>
  <si>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</si>
  <si>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</si>
  <si>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</si>
  <si>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</si>
  <si>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25/03/2020 au 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</si>
</sst>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76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Border="1"/>
    <xf numFmtId="164" fontId="2" fillId="0" borderId="0" xfId="1" applyFont="1" applyBorder="1"/>
    <xf numFmtId="164" fontId="2" fillId="0" borderId="0" xfId="0" applyNumberFormat="1" applyFont="1" applyBorder="1"/>
    <xf numFmtId="165" fontId="0" fillId="9" borderId="19" xfId="1" applyNumberFormat="1" applyFont="1" applyFill="1" applyBorder="1" applyAlignment="1">
      <alignment horizontal="center"/>
    </xf>
    <xf numFmtId="165" fontId="0" fillId="0" borderId="32" xfId="1" applyNumberFormat="1" applyFont="1" applyBorder="1" applyAlignment="1">
      <alignment horizontal="center"/>
    </xf>
    <xf numFmtId="165" fontId="0" fillId="9" borderId="32" xfId="1" applyNumberFormat="1" applyFont="1" applyFill="1" applyBorder="1" applyAlignment="1">
      <alignment horizontal="center"/>
    </xf>
    <xf numFmtId="165" fontId="2" fillId="0" borderId="35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right" vertical="top"/>
    </xf>
    <xf numFmtId="165" fontId="2" fillId="0" borderId="31" xfId="1" applyNumberFormat="1" applyFont="1" applyBorder="1" applyAlignment="1">
      <alignment horizontal="center" vertical="center"/>
    </xf>
    <xf numFmtId="165" fontId="0" fillId="9" borderId="17" xfId="1" applyNumberFormat="1" applyFont="1" applyFill="1" applyBorder="1" applyAlignment="1">
      <alignment horizontal="center"/>
    </xf>
    <xf numFmtId="165" fontId="0" fillId="9" borderId="30" xfId="1" applyNumberFormat="1" applyFont="1" applyFill="1" applyBorder="1" applyAlignment="1">
      <alignment horizontal="center"/>
    </xf>
    <xf numFmtId="165" fontId="0" fillId="9" borderId="19" xfId="0" applyNumberFormat="1" applyFill="1" applyBorder="1" applyAlignment="1">
      <alignment horizontal="center"/>
    </xf>
    <xf numFmtId="165" fontId="2" fillId="9" borderId="19" xfId="0" applyNumberFormat="1" applyFont="1" applyFill="1" applyBorder="1" applyAlignment="1">
      <alignment horizontal="center"/>
    </xf>
    <xf numFmtId="165" fontId="0" fillId="9" borderId="33" xfId="1" applyNumberFormat="1" applyFont="1" applyFill="1" applyBorder="1" applyAlignment="1">
      <alignment horizontal="center"/>
    </xf>
    <xf numFmtId="165" fontId="0" fillId="9" borderId="34" xfId="1" applyNumberFormat="1" applyFon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65" fontId="0" fillId="9" borderId="3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satransports-my.sharepoint.com/personal/sdoubbi_casatramway_ma/Documents/Exploitation/02-Service%20Client/Recettes/Consolidation%202020/RATP%20DEV/Consolidations%20recettes%20Trafic/Conso%20base/Conso%20base%20base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"/>
      <sheetName val="Feuil1"/>
    </sheetNames>
    <sheetDataSet>
      <sheetData sheetId="0"/>
      <sheetData sheetId="1">
        <row r="5">
          <cell r="B5">
            <v>60</v>
          </cell>
          <cell r="C5">
            <v>2096</v>
          </cell>
          <cell r="D5">
            <v>3588</v>
          </cell>
          <cell r="E5">
            <v>192</v>
          </cell>
          <cell r="F5">
            <v>72</v>
          </cell>
        </row>
        <row r="6">
          <cell r="B6">
            <v>38</v>
          </cell>
          <cell r="C6">
            <v>2192</v>
          </cell>
          <cell r="D6">
            <v>3516</v>
          </cell>
          <cell r="E6">
            <v>226</v>
          </cell>
          <cell r="F6">
            <v>76</v>
          </cell>
        </row>
        <row r="7">
          <cell r="B7">
            <v>42</v>
          </cell>
          <cell r="C7">
            <v>2010</v>
          </cell>
          <cell r="D7">
            <v>3368</v>
          </cell>
          <cell r="E7">
            <v>184</v>
          </cell>
          <cell r="F7">
            <v>64</v>
          </cell>
        </row>
        <row r="8">
          <cell r="B8">
            <v>16</v>
          </cell>
          <cell r="C8">
            <v>1474</v>
          </cell>
          <cell r="D8">
            <v>2438</v>
          </cell>
          <cell r="E8">
            <v>68</v>
          </cell>
          <cell r="F8">
            <v>22</v>
          </cell>
        </row>
        <row r="9">
          <cell r="C9">
            <v>1142</v>
          </cell>
          <cell r="D9">
            <v>1616</v>
          </cell>
          <cell r="E9">
            <v>22</v>
          </cell>
          <cell r="F9">
            <v>0</v>
          </cell>
        </row>
        <row r="10">
          <cell r="B10">
            <v>30</v>
          </cell>
          <cell r="C10">
            <v>2320</v>
          </cell>
          <cell r="D10">
            <v>3758</v>
          </cell>
          <cell r="E10">
            <v>248</v>
          </cell>
          <cell r="F10">
            <v>108</v>
          </cell>
        </row>
        <row r="11">
          <cell r="B11">
            <v>40</v>
          </cell>
          <cell r="C11">
            <v>2152</v>
          </cell>
          <cell r="D11">
            <v>3272</v>
          </cell>
          <cell r="E11">
            <v>178</v>
          </cell>
          <cell r="F11">
            <v>54</v>
          </cell>
        </row>
        <row r="42">
          <cell r="B42">
            <v>25152</v>
          </cell>
          <cell r="C42">
            <v>2748</v>
          </cell>
          <cell r="D42">
            <v>780</v>
          </cell>
          <cell r="E42">
            <v>150</v>
          </cell>
          <cell r="F42">
            <v>1150</v>
          </cell>
          <cell r="G42">
            <v>34188</v>
          </cell>
        </row>
        <row r="43">
          <cell r="B43">
            <v>24636</v>
          </cell>
          <cell r="C43">
            <v>3012</v>
          </cell>
          <cell r="D43">
            <v>300</v>
          </cell>
          <cell r="E43">
            <v>300</v>
          </cell>
          <cell r="F43">
            <v>1150</v>
          </cell>
          <cell r="G43">
            <v>32394</v>
          </cell>
        </row>
        <row r="44">
          <cell r="B44">
            <v>22968</v>
          </cell>
          <cell r="C44">
            <v>2808</v>
          </cell>
          <cell r="D44">
            <v>600</v>
          </cell>
          <cell r="E44">
            <v>150</v>
          </cell>
          <cell r="F44">
            <v>230</v>
          </cell>
          <cell r="G44">
            <v>30810</v>
          </cell>
        </row>
        <row r="45">
          <cell r="B45">
            <v>16758</v>
          </cell>
          <cell r="C45">
            <v>1728</v>
          </cell>
          <cell r="D45">
            <v>360</v>
          </cell>
          <cell r="F45">
            <v>460</v>
          </cell>
          <cell r="G45">
            <v>20106</v>
          </cell>
        </row>
        <row r="46">
          <cell r="B46">
            <v>11928</v>
          </cell>
          <cell r="C46">
            <v>1320</v>
          </cell>
          <cell r="D46">
            <v>480</v>
          </cell>
          <cell r="E46">
            <v>150</v>
          </cell>
          <cell r="F46">
            <v>0</v>
          </cell>
          <cell r="G46">
            <v>11946</v>
          </cell>
        </row>
        <row r="47">
          <cell r="B47">
            <v>25764</v>
          </cell>
          <cell r="C47">
            <v>3060</v>
          </cell>
          <cell r="D47">
            <v>960</v>
          </cell>
          <cell r="E47">
            <v>150</v>
          </cell>
          <cell r="F47">
            <v>2530</v>
          </cell>
          <cell r="G47">
            <v>34530</v>
          </cell>
        </row>
        <row r="48">
          <cell r="B48">
            <v>23424</v>
          </cell>
          <cell r="C48">
            <v>3012</v>
          </cell>
          <cell r="D48">
            <v>660</v>
          </cell>
          <cell r="F48">
            <v>1840</v>
          </cell>
          <cell r="G48">
            <v>30696</v>
          </cell>
        </row>
        <row r="79">
          <cell r="B79">
            <v>174</v>
          </cell>
          <cell r="C79">
            <v>72</v>
          </cell>
          <cell r="D79">
            <v>240</v>
          </cell>
          <cell r="F79">
            <v>45</v>
          </cell>
          <cell r="H79">
            <v>1440</v>
          </cell>
          <cell r="I79">
            <v>150</v>
          </cell>
          <cell r="J79">
            <v>7360</v>
          </cell>
          <cell r="K79">
            <v>1992</v>
          </cell>
        </row>
        <row r="80">
          <cell r="B80">
            <v>174</v>
          </cell>
          <cell r="D80">
            <v>135</v>
          </cell>
          <cell r="F80">
            <v>60</v>
          </cell>
          <cell r="H80">
            <v>1200</v>
          </cell>
          <cell r="I80">
            <v>150</v>
          </cell>
          <cell r="J80">
            <v>7590</v>
          </cell>
          <cell r="K80">
            <v>1428</v>
          </cell>
        </row>
        <row r="81">
          <cell r="B81">
            <v>138</v>
          </cell>
          <cell r="C81">
            <v>48</v>
          </cell>
          <cell r="D81">
            <v>135</v>
          </cell>
          <cell r="E81">
            <v>15</v>
          </cell>
          <cell r="F81">
            <v>75</v>
          </cell>
          <cell r="H81">
            <v>1380</v>
          </cell>
          <cell r="J81">
            <v>6210</v>
          </cell>
          <cell r="K81">
            <v>876</v>
          </cell>
        </row>
        <row r="82">
          <cell r="B82">
            <v>72</v>
          </cell>
          <cell r="D82">
            <v>30</v>
          </cell>
          <cell r="F82">
            <v>15</v>
          </cell>
          <cell r="H82">
            <v>240</v>
          </cell>
          <cell r="J82">
            <v>2530</v>
          </cell>
          <cell r="K82">
            <v>534</v>
          </cell>
        </row>
        <row r="83">
          <cell r="B83">
            <v>120</v>
          </cell>
          <cell r="C83">
            <v>48</v>
          </cell>
          <cell r="D83">
            <v>150</v>
          </cell>
          <cell r="E83">
            <v>15</v>
          </cell>
          <cell r="F83">
            <v>135</v>
          </cell>
          <cell r="H83">
            <v>2940</v>
          </cell>
          <cell r="I83">
            <v>450</v>
          </cell>
          <cell r="J83">
            <v>18170</v>
          </cell>
          <cell r="K83">
            <v>1866</v>
          </cell>
        </row>
        <row r="84">
          <cell r="B84">
            <v>132</v>
          </cell>
          <cell r="C84">
            <v>60</v>
          </cell>
          <cell r="D84">
            <v>75</v>
          </cell>
          <cell r="F84">
            <v>105</v>
          </cell>
          <cell r="H84">
            <v>1620</v>
          </cell>
          <cell r="I84">
            <v>750</v>
          </cell>
          <cell r="J84">
            <v>12420</v>
          </cell>
          <cell r="K84">
            <v>1644</v>
          </cell>
        </row>
        <row r="117">
          <cell r="E117">
            <v>864</v>
          </cell>
          <cell r="F117">
            <v>552</v>
          </cell>
          <cell r="G117">
            <v>120</v>
          </cell>
          <cell r="H117">
            <v>2460</v>
          </cell>
          <cell r="J117">
            <v>6210</v>
          </cell>
          <cell r="K117">
            <v>5010</v>
          </cell>
        </row>
        <row r="118">
          <cell r="E118">
            <v>780</v>
          </cell>
          <cell r="F118">
            <v>768</v>
          </cell>
          <cell r="G118">
            <v>135</v>
          </cell>
          <cell r="H118">
            <v>1980</v>
          </cell>
          <cell r="I118">
            <v>600</v>
          </cell>
          <cell r="J118">
            <v>4600</v>
          </cell>
          <cell r="K118">
            <v>4350</v>
          </cell>
        </row>
        <row r="119">
          <cell r="E119">
            <v>648</v>
          </cell>
          <cell r="F119">
            <v>636</v>
          </cell>
          <cell r="G119">
            <v>45</v>
          </cell>
          <cell r="H119">
            <v>1020</v>
          </cell>
          <cell r="I119">
            <v>0</v>
          </cell>
          <cell r="J119">
            <v>4140</v>
          </cell>
          <cell r="K119">
            <v>4176</v>
          </cell>
        </row>
        <row r="120">
          <cell r="E120">
            <v>402</v>
          </cell>
          <cell r="F120">
            <v>108</v>
          </cell>
          <cell r="G120">
            <v>45</v>
          </cell>
          <cell r="H120">
            <v>1020</v>
          </cell>
          <cell r="I120">
            <v>300</v>
          </cell>
          <cell r="J120">
            <v>4600</v>
          </cell>
          <cell r="K120">
            <v>2382</v>
          </cell>
        </row>
        <row r="121">
          <cell r="E121">
            <v>108</v>
          </cell>
          <cell r="F121">
            <v>12</v>
          </cell>
          <cell r="G121">
            <v>15</v>
          </cell>
          <cell r="H121">
            <v>840</v>
          </cell>
          <cell r="J121">
            <v>690</v>
          </cell>
          <cell r="K121">
            <v>552</v>
          </cell>
        </row>
        <row r="122">
          <cell r="E122">
            <v>990</v>
          </cell>
          <cell r="F122">
            <v>708</v>
          </cell>
          <cell r="G122">
            <v>90</v>
          </cell>
          <cell r="H122">
            <v>2640</v>
          </cell>
          <cell r="I122">
            <v>300</v>
          </cell>
          <cell r="J122">
            <v>10810</v>
          </cell>
          <cell r="K122">
            <v>5130</v>
          </cell>
        </row>
        <row r="123">
          <cell r="E123">
            <v>750</v>
          </cell>
          <cell r="F123">
            <v>312</v>
          </cell>
          <cell r="G123">
            <v>90</v>
          </cell>
          <cell r="H123">
            <v>1620</v>
          </cell>
          <cell r="I123">
            <v>300</v>
          </cell>
          <cell r="J123">
            <v>8050</v>
          </cell>
          <cell r="K123">
            <v>3954</v>
          </cell>
        </row>
        <row r="154">
          <cell r="G154">
            <v>3024</v>
          </cell>
        </row>
        <row r="155">
          <cell r="F155">
            <v>460</v>
          </cell>
          <cell r="G155">
            <v>2634</v>
          </cell>
        </row>
        <row r="156">
          <cell r="F156">
            <v>560</v>
          </cell>
          <cell r="G156">
            <v>1472</v>
          </cell>
        </row>
        <row r="157">
          <cell r="G157">
            <v>1068</v>
          </cell>
        </row>
        <row r="158">
          <cell r="G158">
            <v>438</v>
          </cell>
        </row>
        <row r="159">
          <cell r="F159">
            <v>694</v>
          </cell>
          <cell r="G159">
            <v>4484</v>
          </cell>
        </row>
        <row r="160">
          <cell r="F160">
            <v>60</v>
          </cell>
          <cell r="G160">
            <v>3842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8"/>
  <sheetViews>
    <sheetView tabSelected="1" topLeftCell="A4" zoomScale="70" zoomScaleNormal="70" workbookViewId="0">
      <pane xSplit="1" topLeftCell="AF1" activePane="topRight" state="frozen"/>
      <selection pane="topRight" activeCell="AP26" sqref="AP26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42" t="s">
        <v>21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4"/>
    </row>
    <row r="5" spans="1:42" ht="15" customHeight="1" x14ac:dyDescent="0.25"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7"/>
      <c r="AM5" s="2"/>
    </row>
    <row r="6" spans="1:42" ht="15.75" thickBot="1" x14ac:dyDescent="0.3">
      <c r="H6" s="48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50"/>
    </row>
    <row r="9" spans="1:42" ht="15.75" thickBot="1" x14ac:dyDescent="0.3"/>
    <row r="10" spans="1:42" ht="15.75" thickBot="1" x14ac:dyDescent="0.3">
      <c r="A10" s="3"/>
      <c r="B10" s="51" t="s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4"/>
      <c r="T10" s="4"/>
      <c r="U10" s="54" t="s">
        <v>1</v>
      </c>
      <c r="V10" s="54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4"/>
      <c r="AO10" s="4"/>
      <c r="AP10" s="55" t="s">
        <v>2</v>
      </c>
    </row>
    <row r="11" spans="1:42" s="7" customFormat="1" x14ac:dyDescent="0.25">
      <c r="A11" s="3"/>
      <c r="B11" s="58" t="s">
        <v>3</v>
      </c>
      <c r="C11" s="59"/>
      <c r="D11" s="59"/>
      <c r="E11" s="59"/>
      <c r="F11" s="60"/>
      <c r="G11" s="61" t="s">
        <v>4</v>
      </c>
      <c r="H11" s="61"/>
      <c r="I11" s="62"/>
      <c r="J11" s="62"/>
      <c r="K11" s="62"/>
      <c r="L11" s="63"/>
      <c r="M11" s="64" t="s">
        <v>5</v>
      </c>
      <c r="N11" s="65"/>
      <c r="O11" s="65"/>
      <c r="P11" s="65"/>
      <c r="Q11" s="65"/>
      <c r="R11" s="65"/>
      <c r="S11" s="66" t="s">
        <v>6</v>
      </c>
      <c r="T11" s="67"/>
      <c r="U11" s="68" t="s">
        <v>3</v>
      </c>
      <c r="V11" s="69"/>
      <c r="W11" s="69"/>
      <c r="X11" s="69"/>
      <c r="Y11" s="70"/>
      <c r="Z11" s="5"/>
      <c r="AA11" s="71" t="s">
        <v>4</v>
      </c>
      <c r="AB11" s="71"/>
      <c r="AC11" s="72"/>
      <c r="AD11" s="72"/>
      <c r="AE11" s="72"/>
      <c r="AF11" s="73"/>
      <c r="AG11" s="6"/>
      <c r="AH11" s="74" t="s">
        <v>5</v>
      </c>
      <c r="AI11" s="75"/>
      <c r="AJ11" s="75"/>
      <c r="AK11" s="75"/>
      <c r="AL11" s="75"/>
      <c r="AM11" s="75"/>
      <c r="AN11" s="66" t="s">
        <v>6</v>
      </c>
      <c r="AO11" s="67"/>
      <c r="AP11" s="56"/>
    </row>
    <row r="12" spans="1:42" s="15" customFormat="1" ht="40.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9" t="s">
        <v>13</v>
      </c>
      <c r="AO12" s="11" t="s">
        <v>15</v>
      </c>
      <c r="AP12" s="57"/>
    </row>
    <row r="13" spans="1:42" s="18" customFormat="1" ht="14.25" customHeight="1" thickBot="1" x14ac:dyDescent="0.3">
      <c r="A13" s="16">
        <v>43915</v>
      </c>
      <c r="B13" s="17">
        <f>U13/2</f>
        <v>2842</v>
      </c>
      <c r="C13" s="17">
        <f>V13/6</f>
        <v>10348</v>
      </c>
      <c r="D13" s="17">
        <f>W13/60</f>
        <v>13</v>
      </c>
      <c r="E13" s="17">
        <f>X13/230</f>
        <v>5</v>
      </c>
      <c r="F13" s="17">
        <f>Y13/150</f>
        <v>1</v>
      </c>
      <c r="G13" s="17">
        <f>AA13/2</f>
        <v>30</v>
      </c>
      <c r="H13" s="17">
        <f>AB13/15</f>
        <v>19</v>
      </c>
      <c r="I13" s="17">
        <f>AC13/6</f>
        <v>373</v>
      </c>
      <c r="J13" s="17">
        <f>AD13/60</f>
        <v>24</v>
      </c>
      <c r="K13" s="17">
        <f>AE13/230</f>
        <v>32</v>
      </c>
      <c r="L13" s="17">
        <f>AF13/150</f>
        <v>1</v>
      </c>
      <c r="M13" s="17">
        <f>AH13/2</f>
        <v>132</v>
      </c>
      <c r="N13" s="17">
        <f>AI13/15</f>
        <v>8</v>
      </c>
      <c r="O13" s="17">
        <f>AJ13/6</f>
        <v>1071</v>
      </c>
      <c r="P13" s="17">
        <f>AK13/60</f>
        <v>41</v>
      </c>
      <c r="Q13" s="17">
        <f>AL13/230</f>
        <v>27</v>
      </c>
      <c r="R13" s="27">
        <f>AM13/150</f>
        <v>0</v>
      </c>
      <c r="S13" s="27">
        <v>0</v>
      </c>
      <c r="T13" s="27">
        <v>0</v>
      </c>
      <c r="U13" s="27">
        <f>[1]Feuil1!C5+[1]Feuil1!D5</f>
        <v>5684</v>
      </c>
      <c r="V13" s="27">
        <f>[1]Feuil1!B42+[1]Feuil1!C42+[1]Feuil1!G42</f>
        <v>62088</v>
      </c>
      <c r="W13" s="33">
        <f>[1]Feuil1!D42</f>
        <v>780</v>
      </c>
      <c r="X13" s="33">
        <f>[1]Feuil1!F42</f>
        <v>1150</v>
      </c>
      <c r="Y13" s="34">
        <f>[1]Feuil1!E42</f>
        <v>150</v>
      </c>
      <c r="Z13" s="35">
        <f>-[1]Feuil1!G154</f>
        <v>-3024</v>
      </c>
      <c r="AA13" s="35">
        <f>[1]Feuil1!B5</f>
        <v>60</v>
      </c>
      <c r="AB13" s="35">
        <f>[1]Feuil1!D79+[1]Feuil1!E79+[1]Feuil1!F79+[1]Feuil1!G79</f>
        <v>285</v>
      </c>
      <c r="AC13" s="35">
        <f>[1]Feuil1!B79+[1]Feuil1!C79+[1]Feuil1!K79</f>
        <v>2238</v>
      </c>
      <c r="AD13" s="35">
        <f>[1]Feuil1!H79</f>
        <v>1440</v>
      </c>
      <c r="AE13" s="35">
        <f>[1]Feuil1!J79</f>
        <v>7360</v>
      </c>
      <c r="AF13" s="35">
        <f>[1]Feuil1!I79</f>
        <v>150</v>
      </c>
      <c r="AG13" s="35">
        <f>-[1]Feuil1!F154</f>
        <v>0</v>
      </c>
      <c r="AH13" s="35">
        <f>[1]Feuil1!E5+[1]Feuil1!F5</f>
        <v>264</v>
      </c>
      <c r="AI13" s="35">
        <f>[1]Feuil1!G117</f>
        <v>120</v>
      </c>
      <c r="AJ13" s="35">
        <f>[1]Feuil1!E117+[1]Feuil1!F117+[1]Feuil1!K117</f>
        <v>6426</v>
      </c>
      <c r="AK13" s="35">
        <f>[1]Feuil1!H117</f>
        <v>2460</v>
      </c>
      <c r="AL13" s="35">
        <f>[1]Feuil1!J117</f>
        <v>6210</v>
      </c>
      <c r="AM13" s="35">
        <f>[1]Feuil1!I117</f>
        <v>0</v>
      </c>
      <c r="AN13" s="27">
        <v>0</v>
      </c>
      <c r="AO13" s="27">
        <v>0</v>
      </c>
      <c r="AP13" s="36">
        <f>SUM(U13:AO13)</f>
        <v>93841</v>
      </c>
    </row>
    <row r="14" spans="1:42" s="18" customFormat="1" ht="14.25" customHeight="1" thickBot="1" x14ac:dyDescent="0.3">
      <c r="A14" s="16">
        <v>43916</v>
      </c>
      <c r="B14" s="17">
        <f t="shared" ref="B14:B19" si="0">U14/2</f>
        <v>2854</v>
      </c>
      <c r="C14" s="17">
        <f t="shared" ref="C14:C19" si="1">V14/6</f>
        <v>10007</v>
      </c>
      <c r="D14" s="17">
        <f t="shared" ref="D14:D19" si="2">W14/60</f>
        <v>5</v>
      </c>
      <c r="E14" s="17">
        <f t="shared" ref="E14:E19" si="3">X14/230</f>
        <v>5</v>
      </c>
      <c r="F14" s="17">
        <f t="shared" ref="F14:F19" si="4">Y14/150</f>
        <v>2</v>
      </c>
      <c r="G14" s="17">
        <f t="shared" ref="G14:G19" si="5">AA14/2</f>
        <v>19</v>
      </c>
      <c r="H14" s="17">
        <f t="shared" ref="H14:H19" si="6">AB14/15</f>
        <v>13</v>
      </c>
      <c r="I14" s="17">
        <f t="shared" ref="I14:I19" si="7">AC14/6</f>
        <v>267</v>
      </c>
      <c r="J14" s="17">
        <f t="shared" ref="J14:J19" si="8">AD14/60</f>
        <v>20</v>
      </c>
      <c r="K14" s="17">
        <f t="shared" ref="K14:K19" si="9">AE14/230</f>
        <v>33</v>
      </c>
      <c r="L14" s="17">
        <f t="shared" ref="L14:L19" si="10">AF14/150</f>
        <v>1</v>
      </c>
      <c r="M14" s="17">
        <f t="shared" ref="M14:M19" si="11">AH14/2</f>
        <v>151</v>
      </c>
      <c r="N14" s="17">
        <f t="shared" ref="N14:N19" si="12">AI14/15</f>
        <v>9</v>
      </c>
      <c r="O14" s="17">
        <f t="shared" ref="O14:O19" si="13">AJ14/6</f>
        <v>983</v>
      </c>
      <c r="P14" s="17">
        <f t="shared" ref="P14:P19" si="14">AK14/60</f>
        <v>33</v>
      </c>
      <c r="Q14" s="17">
        <f t="shared" ref="Q14:Q19" si="15">AL14/230</f>
        <v>20</v>
      </c>
      <c r="R14" s="27">
        <f t="shared" ref="R14:R19" si="16">AM14/150</f>
        <v>4</v>
      </c>
      <c r="S14" s="27">
        <v>0</v>
      </c>
      <c r="T14" s="27">
        <v>0</v>
      </c>
      <c r="U14" s="27">
        <f>[1]Feuil1!C6+[1]Feuil1!D6</f>
        <v>5708</v>
      </c>
      <c r="V14" s="27">
        <f>[1]Feuil1!B43+[1]Feuil1!C43+[1]Feuil1!G43</f>
        <v>60042</v>
      </c>
      <c r="W14" s="33">
        <f>[1]Feuil1!D43</f>
        <v>300</v>
      </c>
      <c r="X14" s="33">
        <f>[1]Feuil1!F43</f>
        <v>1150</v>
      </c>
      <c r="Y14" s="34">
        <f>[1]Feuil1!E43</f>
        <v>300</v>
      </c>
      <c r="Z14" s="35">
        <f>-[1]Feuil1!G155</f>
        <v>-2634</v>
      </c>
      <c r="AA14" s="35">
        <f>[1]Feuil1!B6</f>
        <v>38</v>
      </c>
      <c r="AB14" s="35">
        <f>[1]Feuil1!D80+[1]Feuil1!E80+[1]Feuil1!F80+[1]Feuil1!G80</f>
        <v>195</v>
      </c>
      <c r="AC14" s="35">
        <f>[1]Feuil1!B80+[1]Feuil1!C80+[1]Feuil1!K80</f>
        <v>1602</v>
      </c>
      <c r="AD14" s="35">
        <f>[1]Feuil1!H80</f>
        <v>1200</v>
      </c>
      <c r="AE14" s="35">
        <f>[1]Feuil1!J80</f>
        <v>7590</v>
      </c>
      <c r="AF14" s="35">
        <f>[1]Feuil1!I80</f>
        <v>150</v>
      </c>
      <c r="AG14" s="35">
        <f>-[1]Feuil1!F155</f>
        <v>-460</v>
      </c>
      <c r="AH14" s="35">
        <f>[1]Feuil1!E6+[1]Feuil1!F6</f>
        <v>302</v>
      </c>
      <c r="AI14" s="35">
        <f>[1]Feuil1!G118</f>
        <v>135</v>
      </c>
      <c r="AJ14" s="35">
        <f>[1]Feuil1!E118+[1]Feuil1!F118+[1]Feuil1!K118</f>
        <v>5898</v>
      </c>
      <c r="AK14" s="35">
        <f>[1]Feuil1!H118</f>
        <v>1980</v>
      </c>
      <c r="AL14" s="35">
        <f>[1]Feuil1!J118</f>
        <v>4600</v>
      </c>
      <c r="AM14" s="35">
        <f>[1]Feuil1!I118</f>
        <v>600</v>
      </c>
      <c r="AN14" s="27">
        <v>0</v>
      </c>
      <c r="AO14" s="27">
        <v>0</v>
      </c>
      <c r="AP14" s="36">
        <f t="shared" ref="AP14:AP20" si="17">SUM(U14:AO14)</f>
        <v>88696</v>
      </c>
    </row>
    <row r="15" spans="1:42" s="18" customFormat="1" ht="14.25" customHeight="1" thickBot="1" x14ac:dyDescent="0.3">
      <c r="A15" s="16">
        <v>43917</v>
      </c>
      <c r="B15" s="17">
        <f t="shared" si="0"/>
        <v>2689</v>
      </c>
      <c r="C15" s="17">
        <f t="shared" si="1"/>
        <v>9431</v>
      </c>
      <c r="D15" s="17">
        <f t="shared" si="2"/>
        <v>10</v>
      </c>
      <c r="E15" s="17">
        <f t="shared" si="3"/>
        <v>1</v>
      </c>
      <c r="F15" s="17">
        <f t="shared" si="4"/>
        <v>1</v>
      </c>
      <c r="G15" s="17">
        <f t="shared" si="5"/>
        <v>21</v>
      </c>
      <c r="H15" s="17">
        <f t="shared" si="6"/>
        <v>15</v>
      </c>
      <c r="I15" s="17">
        <f t="shared" si="7"/>
        <v>177</v>
      </c>
      <c r="J15" s="17">
        <f t="shared" si="8"/>
        <v>23</v>
      </c>
      <c r="K15" s="17">
        <f t="shared" si="9"/>
        <v>27</v>
      </c>
      <c r="L15" s="17">
        <f t="shared" si="10"/>
        <v>0</v>
      </c>
      <c r="M15" s="17">
        <f t="shared" si="11"/>
        <v>124</v>
      </c>
      <c r="N15" s="17">
        <f t="shared" si="12"/>
        <v>3</v>
      </c>
      <c r="O15" s="17">
        <f t="shared" si="13"/>
        <v>910</v>
      </c>
      <c r="P15" s="17">
        <f t="shared" si="14"/>
        <v>17</v>
      </c>
      <c r="Q15" s="17">
        <f t="shared" si="15"/>
        <v>18</v>
      </c>
      <c r="R15" s="27">
        <f t="shared" si="16"/>
        <v>0</v>
      </c>
      <c r="S15" s="27">
        <v>0</v>
      </c>
      <c r="T15" s="27">
        <v>0</v>
      </c>
      <c r="U15" s="27">
        <f>[1]Feuil1!C7+[1]Feuil1!D7</f>
        <v>5378</v>
      </c>
      <c r="V15" s="27">
        <f>[1]Feuil1!B44+[1]Feuil1!C44+[1]Feuil1!G44</f>
        <v>56586</v>
      </c>
      <c r="W15" s="33">
        <f>[1]Feuil1!D44</f>
        <v>600</v>
      </c>
      <c r="X15" s="33">
        <f>[1]Feuil1!F44</f>
        <v>230</v>
      </c>
      <c r="Y15" s="34">
        <f>[1]Feuil1!E44</f>
        <v>150</v>
      </c>
      <c r="Z15" s="35">
        <f>-[1]Feuil1!G156</f>
        <v>-1472</v>
      </c>
      <c r="AA15" s="35">
        <f>[1]Feuil1!B7</f>
        <v>42</v>
      </c>
      <c r="AB15" s="35">
        <f>[1]Feuil1!D81+[1]Feuil1!E81+[1]Feuil1!F81+[1]Feuil1!G81</f>
        <v>225</v>
      </c>
      <c r="AC15" s="35">
        <f>[1]Feuil1!B81+[1]Feuil1!C81+[1]Feuil1!K81</f>
        <v>1062</v>
      </c>
      <c r="AD15" s="35">
        <f>[1]Feuil1!H81</f>
        <v>1380</v>
      </c>
      <c r="AE15" s="35">
        <f>[1]Feuil1!J81</f>
        <v>6210</v>
      </c>
      <c r="AF15" s="35">
        <f>[1]Feuil1!I81</f>
        <v>0</v>
      </c>
      <c r="AG15" s="35">
        <f>-[1]Feuil1!F156</f>
        <v>-560</v>
      </c>
      <c r="AH15" s="35">
        <f>[1]Feuil1!E7+[1]Feuil1!F7</f>
        <v>248</v>
      </c>
      <c r="AI15" s="35">
        <f>[1]Feuil1!G119</f>
        <v>45</v>
      </c>
      <c r="AJ15" s="35">
        <f>[1]Feuil1!E119+[1]Feuil1!F119+[1]Feuil1!K119</f>
        <v>5460</v>
      </c>
      <c r="AK15" s="35">
        <f>[1]Feuil1!H119</f>
        <v>1020</v>
      </c>
      <c r="AL15" s="35">
        <f>[1]Feuil1!J119</f>
        <v>4140</v>
      </c>
      <c r="AM15" s="35">
        <f>[1]Feuil1!I119</f>
        <v>0</v>
      </c>
      <c r="AN15" s="27">
        <v>0</v>
      </c>
      <c r="AO15" s="27">
        <v>0</v>
      </c>
      <c r="AP15" s="36">
        <f t="shared" si="17"/>
        <v>80744</v>
      </c>
    </row>
    <row r="16" spans="1:42" s="18" customFormat="1" ht="14.25" customHeight="1" thickBot="1" x14ac:dyDescent="0.3">
      <c r="A16" s="16">
        <v>43918</v>
      </c>
      <c r="B16" s="17">
        <f t="shared" si="0"/>
        <v>1956</v>
      </c>
      <c r="C16" s="17">
        <f t="shared" si="1"/>
        <v>6432</v>
      </c>
      <c r="D16" s="17">
        <f t="shared" si="2"/>
        <v>6</v>
      </c>
      <c r="E16" s="17">
        <f t="shared" si="3"/>
        <v>2</v>
      </c>
      <c r="F16" s="17">
        <f t="shared" si="4"/>
        <v>0</v>
      </c>
      <c r="G16" s="17">
        <f t="shared" si="5"/>
        <v>8</v>
      </c>
      <c r="H16" s="17">
        <f t="shared" si="6"/>
        <v>3</v>
      </c>
      <c r="I16" s="17">
        <f t="shared" si="7"/>
        <v>101</v>
      </c>
      <c r="J16" s="17">
        <f t="shared" si="8"/>
        <v>4</v>
      </c>
      <c r="K16" s="17">
        <f t="shared" si="9"/>
        <v>11</v>
      </c>
      <c r="L16" s="17">
        <f t="shared" si="10"/>
        <v>0</v>
      </c>
      <c r="M16" s="17">
        <f t="shared" si="11"/>
        <v>45</v>
      </c>
      <c r="N16" s="17">
        <f t="shared" si="12"/>
        <v>3</v>
      </c>
      <c r="O16" s="17">
        <f t="shared" si="13"/>
        <v>482</v>
      </c>
      <c r="P16" s="17">
        <f t="shared" si="14"/>
        <v>17</v>
      </c>
      <c r="Q16" s="17">
        <f t="shared" si="15"/>
        <v>20</v>
      </c>
      <c r="R16" s="27">
        <f t="shared" si="16"/>
        <v>2</v>
      </c>
      <c r="S16" s="27">
        <v>0</v>
      </c>
      <c r="T16" s="27">
        <v>0</v>
      </c>
      <c r="U16" s="27">
        <f>[1]Feuil1!C8+[1]Feuil1!D8</f>
        <v>3912</v>
      </c>
      <c r="V16" s="27">
        <f>[1]Feuil1!B45+[1]Feuil1!C45+[1]Feuil1!G45</f>
        <v>38592</v>
      </c>
      <c r="W16" s="33">
        <f>[1]Feuil1!D45</f>
        <v>360</v>
      </c>
      <c r="X16" s="33">
        <f>[1]Feuil1!F45</f>
        <v>460</v>
      </c>
      <c r="Y16" s="34">
        <f>[1]Feuil1!E45</f>
        <v>0</v>
      </c>
      <c r="Z16" s="35">
        <f>-[1]Feuil1!G157</f>
        <v>-1068</v>
      </c>
      <c r="AA16" s="35">
        <f>[1]Feuil1!B8</f>
        <v>16</v>
      </c>
      <c r="AB16" s="35">
        <f>[1]Feuil1!D82+[1]Feuil1!E82+[1]Feuil1!F82+[1]Feuil1!G82</f>
        <v>45</v>
      </c>
      <c r="AC16" s="35">
        <f>[1]Feuil1!B82+[1]Feuil1!C82+[1]Feuil1!K82</f>
        <v>606</v>
      </c>
      <c r="AD16" s="35">
        <f>[1]Feuil1!H82</f>
        <v>240</v>
      </c>
      <c r="AE16" s="35">
        <f>[1]Feuil1!J82</f>
        <v>2530</v>
      </c>
      <c r="AF16" s="35">
        <f>[1]Feuil1!I82</f>
        <v>0</v>
      </c>
      <c r="AG16" s="35">
        <f>-[1]Feuil1!F157</f>
        <v>0</v>
      </c>
      <c r="AH16" s="35">
        <f>[1]Feuil1!E8+[1]Feuil1!F8</f>
        <v>90</v>
      </c>
      <c r="AI16" s="35">
        <f>[1]Feuil1!G120</f>
        <v>45</v>
      </c>
      <c r="AJ16" s="35">
        <f>[1]Feuil1!E120+[1]Feuil1!F120+[1]Feuil1!K120</f>
        <v>2892</v>
      </c>
      <c r="AK16" s="35">
        <f>[1]Feuil1!H120</f>
        <v>1020</v>
      </c>
      <c r="AL16" s="35">
        <f>[1]Feuil1!J120</f>
        <v>4600</v>
      </c>
      <c r="AM16" s="35">
        <f>[1]Feuil1!I120</f>
        <v>300</v>
      </c>
      <c r="AN16" s="27">
        <v>0</v>
      </c>
      <c r="AO16" s="27">
        <v>0</v>
      </c>
      <c r="AP16" s="36">
        <f t="shared" si="17"/>
        <v>54640</v>
      </c>
    </row>
    <row r="17" spans="1:42" s="18" customFormat="1" ht="14.25" customHeight="1" thickBot="1" x14ac:dyDescent="0.3">
      <c r="A17" s="16">
        <v>43919</v>
      </c>
      <c r="B17" s="17">
        <f t="shared" si="0"/>
        <v>1379</v>
      </c>
      <c r="C17" s="17">
        <f t="shared" si="1"/>
        <v>4199</v>
      </c>
      <c r="D17" s="17">
        <f t="shared" si="2"/>
        <v>8</v>
      </c>
      <c r="E17" s="31">
        <f t="shared" si="3"/>
        <v>0</v>
      </c>
      <c r="F17" s="17">
        <f t="shared" si="4"/>
        <v>1</v>
      </c>
      <c r="G17" s="17">
        <f t="shared" si="5"/>
        <v>0</v>
      </c>
      <c r="H17" s="17">
        <f t="shared" si="6"/>
        <v>20</v>
      </c>
      <c r="I17" s="17">
        <f t="shared" si="7"/>
        <v>339</v>
      </c>
      <c r="J17" s="17">
        <f t="shared" si="8"/>
        <v>49</v>
      </c>
      <c r="K17" s="17">
        <f t="shared" si="9"/>
        <v>79</v>
      </c>
      <c r="L17" s="17">
        <f t="shared" si="10"/>
        <v>3</v>
      </c>
      <c r="M17" s="17">
        <f t="shared" si="11"/>
        <v>11</v>
      </c>
      <c r="N17" s="17">
        <f t="shared" si="12"/>
        <v>1</v>
      </c>
      <c r="O17" s="17">
        <f t="shared" si="13"/>
        <v>112</v>
      </c>
      <c r="P17" s="17">
        <f t="shared" si="14"/>
        <v>14</v>
      </c>
      <c r="Q17" s="17">
        <f t="shared" si="15"/>
        <v>3</v>
      </c>
      <c r="R17" s="27">
        <f t="shared" si="16"/>
        <v>0</v>
      </c>
      <c r="S17" s="27">
        <v>0</v>
      </c>
      <c r="T17" s="27">
        <v>0</v>
      </c>
      <c r="U17" s="27">
        <f>[1]Feuil1!C9+[1]Feuil1!D9</f>
        <v>2758</v>
      </c>
      <c r="V17" s="27">
        <f>[1]Feuil1!B46+[1]Feuil1!C46+[1]Feuil1!G46</f>
        <v>25194</v>
      </c>
      <c r="W17" s="33">
        <f>[1]Feuil1!D46</f>
        <v>480</v>
      </c>
      <c r="X17" s="33">
        <f>[1]Feuil1!F46</f>
        <v>0</v>
      </c>
      <c r="Y17" s="34">
        <f>[1]Feuil1!E46</f>
        <v>150</v>
      </c>
      <c r="Z17" s="35">
        <f>-[1]Feuil1!G158</f>
        <v>-438</v>
      </c>
      <c r="AA17" s="35">
        <f>[1]Feuil1!B9</f>
        <v>0</v>
      </c>
      <c r="AB17" s="35">
        <f>[1]Feuil1!D83+[1]Feuil1!E83+[1]Feuil1!F83+[1]Feuil1!G83</f>
        <v>300</v>
      </c>
      <c r="AC17" s="35">
        <f>[1]Feuil1!B83+[1]Feuil1!C83+[1]Feuil1!K83</f>
        <v>2034</v>
      </c>
      <c r="AD17" s="35">
        <f>[1]Feuil1!H83</f>
        <v>2940</v>
      </c>
      <c r="AE17" s="35">
        <f>[1]Feuil1!J83</f>
        <v>18170</v>
      </c>
      <c r="AF17" s="35">
        <f>[1]Feuil1!I83</f>
        <v>450</v>
      </c>
      <c r="AG17" s="35">
        <f>-[1]Feuil1!F158</f>
        <v>0</v>
      </c>
      <c r="AH17" s="35">
        <f>[1]Feuil1!E9+[1]Feuil1!F9</f>
        <v>22</v>
      </c>
      <c r="AI17" s="35">
        <f>[1]Feuil1!G121</f>
        <v>15</v>
      </c>
      <c r="AJ17" s="35">
        <f>[1]Feuil1!E121+[1]Feuil1!F121+[1]Feuil1!K121</f>
        <v>672</v>
      </c>
      <c r="AK17" s="35">
        <f>[1]Feuil1!H121</f>
        <v>840</v>
      </c>
      <c r="AL17" s="35">
        <f>[1]Feuil1!J121</f>
        <v>690</v>
      </c>
      <c r="AM17" s="35">
        <f>[1]Feuil1!I121</f>
        <v>0</v>
      </c>
      <c r="AN17" s="27">
        <v>0</v>
      </c>
      <c r="AO17" s="27">
        <v>0</v>
      </c>
      <c r="AP17" s="36">
        <f t="shared" si="17"/>
        <v>54277</v>
      </c>
    </row>
    <row r="18" spans="1:42" s="18" customFormat="1" ht="14.25" customHeight="1" thickBot="1" x14ac:dyDescent="0.3">
      <c r="A18" s="16">
        <v>43920</v>
      </c>
      <c r="B18" s="17">
        <f t="shared" si="0"/>
        <v>3039</v>
      </c>
      <c r="C18" s="17">
        <f t="shared" si="1"/>
        <v>10559</v>
      </c>
      <c r="D18" s="17">
        <f t="shared" si="2"/>
        <v>16</v>
      </c>
      <c r="E18" s="17">
        <f t="shared" si="3"/>
        <v>11</v>
      </c>
      <c r="F18" s="17">
        <f t="shared" si="4"/>
        <v>1</v>
      </c>
      <c r="G18" s="17">
        <f t="shared" si="5"/>
        <v>15</v>
      </c>
      <c r="H18" s="17">
        <f t="shared" si="6"/>
        <v>12</v>
      </c>
      <c r="I18" s="17">
        <f t="shared" si="7"/>
        <v>306</v>
      </c>
      <c r="J18" s="17">
        <f t="shared" si="8"/>
        <v>27</v>
      </c>
      <c r="K18" s="17">
        <f t="shared" si="9"/>
        <v>54</v>
      </c>
      <c r="L18" s="17">
        <f t="shared" si="10"/>
        <v>5</v>
      </c>
      <c r="M18" s="17">
        <f t="shared" si="11"/>
        <v>178</v>
      </c>
      <c r="N18" s="17">
        <f t="shared" si="12"/>
        <v>6</v>
      </c>
      <c r="O18" s="17">
        <f t="shared" si="13"/>
        <v>1138</v>
      </c>
      <c r="P18" s="17">
        <f t="shared" si="14"/>
        <v>44</v>
      </c>
      <c r="Q18" s="17">
        <f t="shared" si="15"/>
        <v>47</v>
      </c>
      <c r="R18" s="27">
        <f t="shared" si="16"/>
        <v>2</v>
      </c>
      <c r="S18" s="27">
        <v>0</v>
      </c>
      <c r="T18" s="27">
        <v>0</v>
      </c>
      <c r="U18" s="27">
        <f>[1]Feuil1!C10+[1]Feuil1!D10</f>
        <v>6078</v>
      </c>
      <c r="V18" s="27">
        <f>[1]Feuil1!B47+[1]Feuil1!C47+[1]Feuil1!G47</f>
        <v>63354</v>
      </c>
      <c r="W18" s="33">
        <f>[1]Feuil1!D47</f>
        <v>960</v>
      </c>
      <c r="X18" s="33">
        <f>[1]Feuil1!F47</f>
        <v>2530</v>
      </c>
      <c r="Y18" s="34">
        <f>[1]Feuil1!E47</f>
        <v>150</v>
      </c>
      <c r="Z18" s="35">
        <f>-[1]Feuil1!G159</f>
        <v>-4484</v>
      </c>
      <c r="AA18" s="35">
        <f>[1]Feuil1!B10</f>
        <v>30</v>
      </c>
      <c r="AB18" s="35">
        <f>[1]Feuil1!D84+[1]Feuil1!E84+[1]Feuil1!F84+[1]Feuil1!G84</f>
        <v>180</v>
      </c>
      <c r="AC18" s="35">
        <f>[1]Feuil1!B84+[1]Feuil1!C84+[1]Feuil1!K84</f>
        <v>1836</v>
      </c>
      <c r="AD18" s="35">
        <f>[1]Feuil1!H84</f>
        <v>1620</v>
      </c>
      <c r="AE18" s="35">
        <f>[1]Feuil1!J84</f>
        <v>12420</v>
      </c>
      <c r="AF18" s="35">
        <f>[1]Feuil1!I84</f>
        <v>750</v>
      </c>
      <c r="AG18" s="35">
        <f>-[1]Feuil1!F159</f>
        <v>-694</v>
      </c>
      <c r="AH18" s="35">
        <f>[1]Feuil1!E10+[1]Feuil1!F10</f>
        <v>356</v>
      </c>
      <c r="AI18" s="35">
        <f>[1]Feuil1!G122</f>
        <v>90</v>
      </c>
      <c r="AJ18" s="35">
        <f>[1]Feuil1!E122+[1]Feuil1!F122+[1]Feuil1!K122</f>
        <v>6828</v>
      </c>
      <c r="AK18" s="35">
        <f>[1]Feuil1!H122</f>
        <v>2640</v>
      </c>
      <c r="AL18" s="35">
        <f>[1]Feuil1!J122</f>
        <v>10810</v>
      </c>
      <c r="AM18" s="35">
        <f>[1]Feuil1!I122</f>
        <v>300</v>
      </c>
      <c r="AN18" s="27">
        <v>0</v>
      </c>
      <c r="AO18" s="27">
        <v>0</v>
      </c>
      <c r="AP18" s="36">
        <f t="shared" si="17"/>
        <v>105754</v>
      </c>
    </row>
    <row r="19" spans="1:42" s="18" customFormat="1" ht="14.25" customHeight="1" thickBot="1" x14ac:dyDescent="0.3">
      <c r="A19" s="16">
        <v>43921</v>
      </c>
      <c r="B19" s="28">
        <f t="shared" si="0"/>
        <v>2712</v>
      </c>
      <c r="C19" s="28">
        <f t="shared" si="1"/>
        <v>9522</v>
      </c>
      <c r="D19" s="28">
        <f t="shared" si="2"/>
        <v>11</v>
      </c>
      <c r="E19" s="28">
        <f t="shared" si="3"/>
        <v>8</v>
      </c>
      <c r="F19" s="28">
        <f t="shared" si="4"/>
        <v>0</v>
      </c>
      <c r="G19" s="28">
        <f t="shared" si="5"/>
        <v>20</v>
      </c>
      <c r="H19" s="28">
        <f t="shared" si="6"/>
        <v>0</v>
      </c>
      <c r="I19" s="28">
        <f t="shared" si="7"/>
        <v>0</v>
      </c>
      <c r="J19" s="28">
        <f t="shared" si="8"/>
        <v>0</v>
      </c>
      <c r="K19" s="28">
        <f t="shared" si="9"/>
        <v>0</v>
      </c>
      <c r="L19" s="28">
        <f t="shared" si="10"/>
        <v>0</v>
      </c>
      <c r="M19" s="28">
        <f t="shared" si="11"/>
        <v>116</v>
      </c>
      <c r="N19" s="28">
        <f t="shared" si="12"/>
        <v>6</v>
      </c>
      <c r="O19" s="28">
        <f t="shared" si="13"/>
        <v>836</v>
      </c>
      <c r="P19" s="28">
        <f t="shared" si="14"/>
        <v>27</v>
      </c>
      <c r="Q19" s="28">
        <f t="shared" si="15"/>
        <v>35</v>
      </c>
      <c r="R19" s="29">
        <f t="shared" si="16"/>
        <v>2</v>
      </c>
      <c r="S19" s="29">
        <v>0</v>
      </c>
      <c r="T19" s="29">
        <v>0</v>
      </c>
      <c r="U19" s="29">
        <f>[1]Feuil1!C11+[1]Feuil1!D11</f>
        <v>5424</v>
      </c>
      <c r="V19" s="29">
        <f>[1]Feuil1!B48+[1]Feuil1!C48+[1]Feuil1!G48</f>
        <v>57132</v>
      </c>
      <c r="W19" s="37">
        <f>[1]Feuil1!D48</f>
        <v>660</v>
      </c>
      <c r="X19" s="37">
        <f>[1]Feuil1!F48</f>
        <v>1840</v>
      </c>
      <c r="Y19" s="38">
        <f>[1]Feuil1!E48</f>
        <v>0</v>
      </c>
      <c r="Z19" s="39">
        <f>-[1]Feuil1!G160</f>
        <v>-3842</v>
      </c>
      <c r="AA19" s="39">
        <f>[1]Feuil1!B11</f>
        <v>40</v>
      </c>
      <c r="AB19" s="39">
        <f>[1]Feuil1!D85+[1]Feuil1!E85+[1]Feuil1!F85+[1]Feuil1!G85</f>
        <v>0</v>
      </c>
      <c r="AC19" s="39">
        <f>[1]Feuil1!B85+[1]Feuil1!C85+[1]Feuil1!K85</f>
        <v>0</v>
      </c>
      <c r="AD19" s="39">
        <f>[1]Feuil1!H85</f>
        <v>0</v>
      </c>
      <c r="AE19" s="39">
        <f>[1]Feuil1!J85</f>
        <v>0</v>
      </c>
      <c r="AF19" s="39">
        <f>[1]Feuil1!I85</f>
        <v>0</v>
      </c>
      <c r="AG19" s="39">
        <f>-[1]Feuil1!F160</f>
        <v>-60</v>
      </c>
      <c r="AH19" s="39">
        <f>[1]Feuil1!E11+[1]Feuil1!F11</f>
        <v>232</v>
      </c>
      <c r="AI19" s="39">
        <f>[1]Feuil1!G123</f>
        <v>90</v>
      </c>
      <c r="AJ19" s="39">
        <f>[1]Feuil1!E123+[1]Feuil1!F123+[1]Feuil1!K123</f>
        <v>5016</v>
      </c>
      <c r="AK19" s="39">
        <f>[1]Feuil1!H123</f>
        <v>1620</v>
      </c>
      <c r="AL19" s="39">
        <f>[1]Feuil1!J123</f>
        <v>8050</v>
      </c>
      <c r="AM19" s="39">
        <f>[1]Feuil1!I123</f>
        <v>300</v>
      </c>
      <c r="AN19" s="29">
        <v>0</v>
      </c>
      <c r="AO19" s="29">
        <v>0</v>
      </c>
      <c r="AP19" s="36">
        <f t="shared" si="17"/>
        <v>76502</v>
      </c>
    </row>
    <row r="20" spans="1:42" s="20" customFormat="1" ht="15.75" thickBot="1" x14ac:dyDescent="0.3">
      <c r="A20" s="19" t="s">
        <v>20</v>
      </c>
      <c r="B20" s="30">
        <f t="shared" ref="B20:R20" si="18">SUM(B13:B19)</f>
        <v>17471</v>
      </c>
      <c r="C20" s="30">
        <f t="shared" si="18"/>
        <v>60498</v>
      </c>
      <c r="D20" s="30">
        <f t="shared" si="18"/>
        <v>69</v>
      </c>
      <c r="E20" s="30">
        <f t="shared" si="18"/>
        <v>32</v>
      </c>
      <c r="F20" s="30">
        <f t="shared" si="18"/>
        <v>6</v>
      </c>
      <c r="G20" s="30">
        <f t="shared" si="18"/>
        <v>113</v>
      </c>
      <c r="H20" s="30">
        <f t="shared" si="18"/>
        <v>82</v>
      </c>
      <c r="I20" s="30">
        <f t="shared" si="18"/>
        <v>1563</v>
      </c>
      <c r="J20" s="30">
        <f t="shared" si="18"/>
        <v>147</v>
      </c>
      <c r="K20" s="30">
        <f t="shared" si="18"/>
        <v>236</v>
      </c>
      <c r="L20" s="30">
        <f t="shared" si="18"/>
        <v>10</v>
      </c>
      <c r="M20" s="30">
        <f t="shared" si="18"/>
        <v>757</v>
      </c>
      <c r="N20" s="30">
        <f t="shared" si="18"/>
        <v>36</v>
      </c>
      <c r="O20" s="30">
        <f t="shared" si="18"/>
        <v>5532</v>
      </c>
      <c r="P20" s="30">
        <f t="shared" si="18"/>
        <v>193</v>
      </c>
      <c r="Q20" s="30">
        <f t="shared" si="18"/>
        <v>170</v>
      </c>
      <c r="R20" s="30">
        <f t="shared" si="18"/>
        <v>10</v>
      </c>
      <c r="S20" s="40">
        <v>0</v>
      </c>
      <c r="T20" s="30">
        <f>SUM(T13:T19)</f>
        <v>0</v>
      </c>
      <c r="U20" s="30">
        <f t="shared" ref="T20:AM20" si="19">SUM(U13:U19)</f>
        <v>34942</v>
      </c>
      <c r="V20" s="30">
        <f t="shared" si="19"/>
        <v>362988</v>
      </c>
      <c r="W20" s="30">
        <f t="shared" si="19"/>
        <v>4140</v>
      </c>
      <c r="X20" s="30">
        <f t="shared" si="19"/>
        <v>7360</v>
      </c>
      <c r="Y20" s="30">
        <f t="shared" si="19"/>
        <v>900</v>
      </c>
      <c r="Z20" s="30">
        <f t="shared" si="19"/>
        <v>-16962</v>
      </c>
      <c r="AA20" s="30">
        <f t="shared" si="19"/>
        <v>226</v>
      </c>
      <c r="AB20" s="30">
        <f t="shared" si="19"/>
        <v>1230</v>
      </c>
      <c r="AC20" s="30">
        <f t="shared" si="19"/>
        <v>9378</v>
      </c>
      <c r="AD20" s="30">
        <f t="shared" si="19"/>
        <v>8820</v>
      </c>
      <c r="AE20" s="30">
        <f t="shared" si="19"/>
        <v>54280</v>
      </c>
      <c r="AF20" s="30">
        <f t="shared" si="19"/>
        <v>1500</v>
      </c>
      <c r="AG20" s="30">
        <f t="shared" si="19"/>
        <v>-1774</v>
      </c>
      <c r="AH20" s="30">
        <f t="shared" si="19"/>
        <v>1514</v>
      </c>
      <c r="AI20" s="30">
        <f t="shared" si="19"/>
        <v>540</v>
      </c>
      <c r="AJ20" s="30">
        <f t="shared" si="19"/>
        <v>33192</v>
      </c>
      <c r="AK20" s="30">
        <f t="shared" si="19"/>
        <v>11580</v>
      </c>
      <c r="AL20" s="30">
        <f t="shared" si="19"/>
        <v>39100</v>
      </c>
      <c r="AM20" s="30">
        <f t="shared" si="19"/>
        <v>1500</v>
      </c>
      <c r="AN20" s="30">
        <f>SUM(AN13:AN19)</f>
        <v>0</v>
      </c>
      <c r="AO20" s="32">
        <f>SUM(AO13:AO19)</f>
        <v>0</v>
      </c>
      <c r="AP20" s="36">
        <f t="shared" si="17"/>
        <v>554454</v>
      </c>
    </row>
    <row r="21" spans="1:42" x14ac:dyDescent="0.25">
      <c r="B21" s="21"/>
      <c r="C21" s="21"/>
      <c r="AP21" s="22"/>
    </row>
    <row r="22" spans="1:42" x14ac:dyDescent="0.25">
      <c r="AP22" s="23" t="b">
        <v>1</v>
      </c>
    </row>
    <row r="23" spans="1:42" x14ac:dyDescent="0.25">
      <c r="AK23" s="24"/>
      <c r="AL23" s="24"/>
      <c r="AM23" s="24"/>
      <c r="AN23" s="24"/>
      <c r="AO23" s="24"/>
      <c r="AP23" s="24"/>
    </row>
    <row r="24" spans="1:42" x14ac:dyDescent="0.25">
      <c r="AK24" s="24"/>
      <c r="AL24" s="41"/>
      <c r="AM24" s="41"/>
      <c r="AN24" s="41"/>
      <c r="AO24" s="41"/>
      <c r="AP24" s="25"/>
    </row>
    <row r="25" spans="1:42" x14ac:dyDescent="0.25">
      <c r="AK25" s="24"/>
      <c r="AL25" s="41"/>
      <c r="AM25" s="41"/>
      <c r="AN25" s="41"/>
      <c r="AO25" s="41"/>
      <c r="AP25" s="25"/>
    </row>
    <row r="26" spans="1:42" x14ac:dyDescent="0.25">
      <c r="AK26" s="24"/>
      <c r="AL26" s="41"/>
      <c r="AM26" s="41"/>
      <c r="AN26" s="41"/>
      <c r="AO26" s="41"/>
      <c r="AP26" s="25"/>
    </row>
    <row r="27" spans="1:42" x14ac:dyDescent="0.25">
      <c r="AK27" s="24"/>
      <c r="AL27" s="41"/>
      <c r="AM27" s="41"/>
      <c r="AN27" s="41"/>
      <c r="AO27" s="41"/>
      <c r="AP27" s="26"/>
    </row>
    <row r="28" spans="1:42" x14ac:dyDescent="0.25">
      <c r="AK28" s="24"/>
      <c r="AL28" s="24"/>
      <c r="AM28" s="24"/>
      <c r="AN28" s="24"/>
      <c r="AO28" s="24"/>
      <c r="AP28" s="24"/>
    </row>
  </sheetData>
  <autoFilter ref="A12:AP20" xr:uid="{00000000-0009-0000-0000-000000000000}"/>
  <mergeCells count="16"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  <mergeCell ref="AL24:AO24"/>
    <mergeCell ref="AL25:AO25"/>
    <mergeCell ref="AL26:AO26"/>
    <mergeCell ref="AL27:AO27"/>
    <mergeCell ref="H4:AE6"/>
    <mergeCell ref="B10:R10"/>
    <mergeCell ref="U10:AM10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Oumnia HOUMMI</cp:lastModifiedBy>
  <cp:lastPrinted>2020-03-05T14:31:02Z</cp:lastPrinted>
  <dcterms:created xsi:type="dcterms:W3CDTF">2020-02-27T15:02:09Z</dcterms:created>
  <dcterms:modified xsi:type="dcterms:W3CDTF">2021-01-25T13:31:28Z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